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01 - Armaturní šachta" sheetId="2" r:id="rId2"/>
    <sheet name="SO02 - Přeložka plynu" sheetId="3" r:id="rId3"/>
    <sheet name="PS01 - Technologické vyst..." sheetId="4" r:id="rId4"/>
    <sheet name="PS02 - Elektroinstalace a..." sheetId="5" r:id="rId5"/>
    <sheet name="OVN - Ostatní a vedlejší ..." sheetId="6" r:id="rId6"/>
    <sheet name="Pokyny pro vyplnění" sheetId="7" r:id="rId7"/>
  </sheets>
  <definedNames>
    <definedName name="_xlnm.Print_Area" localSheetId="0">'Rekapitulace stavby'!$D$4:$AO$36,'Rekapitulace stavby'!$C$42:$AQ$60</definedName>
    <definedName name="_xlnm.Print_Titles" localSheetId="0">'Rekapitulace stavby'!$52:$52</definedName>
    <definedName name="_xlnm._FilterDatabase" localSheetId="1" hidden="1">'SO01 - Armaturní šachta'!$C$92:$K$498</definedName>
    <definedName name="_xlnm.Print_Area" localSheetId="1">'SO01 - Armaturní šachta'!$C$4:$J$39,'SO01 - Armaturní šachta'!$C$45:$J$74,'SO01 - Armaturní šachta'!$C$80:$K$498</definedName>
    <definedName name="_xlnm.Print_Titles" localSheetId="1">'SO01 - Armaturní šachta'!$92:$92</definedName>
    <definedName name="_xlnm._FilterDatabase" localSheetId="2" hidden="1">'SO02 - Přeložka plynu'!$C$84:$K$178</definedName>
    <definedName name="_xlnm.Print_Area" localSheetId="2">'SO02 - Přeložka plynu'!$C$4:$J$39,'SO02 - Přeložka plynu'!$C$45:$J$66,'SO02 - Přeložka plynu'!$C$72:$K$178</definedName>
    <definedName name="_xlnm.Print_Titles" localSheetId="2">'SO02 - Přeložka plynu'!$84:$84</definedName>
    <definedName name="_xlnm._FilterDatabase" localSheetId="3" hidden="1">'PS01 - Technologické vyst...'!$C$84:$K$179</definedName>
    <definedName name="_xlnm.Print_Area" localSheetId="3">'PS01 - Technologické vyst...'!$C$4:$J$39,'PS01 - Technologické vyst...'!$C$45:$J$66,'PS01 - Technologické vyst...'!$C$72:$K$179</definedName>
    <definedName name="_xlnm.Print_Titles" localSheetId="3">'PS01 - Technologické vyst...'!$84:$84</definedName>
    <definedName name="_xlnm._FilterDatabase" localSheetId="4" hidden="1">'PS02 - Elektroinstalace a...'!$C$84:$K$113</definedName>
    <definedName name="_xlnm.Print_Area" localSheetId="4">'PS02 - Elektroinstalace a...'!$C$4:$J$39,'PS02 - Elektroinstalace a...'!$C$45:$J$66,'PS02 - Elektroinstalace a...'!$C$72:$K$113</definedName>
    <definedName name="_xlnm.Print_Titles" localSheetId="4">'PS02 - Elektroinstalace a...'!$84:$84</definedName>
    <definedName name="_xlnm._FilterDatabase" localSheetId="5" hidden="1">'OVN - Ostatní a vedlejší ...'!$C$79:$K$111</definedName>
    <definedName name="_xlnm.Print_Area" localSheetId="5">'OVN - Ostatní a vedlejší ...'!$C$4:$J$39,'OVN - Ostatní a vedlejší ...'!$C$45:$J$61,'OVN - Ostatní a vedlejší ...'!$C$67:$K$111</definedName>
    <definedName name="_xlnm.Print_Titles" localSheetId="5">'OVN - Ostatní a vedlejší ...'!$79:$79</definedName>
    <definedName name="_xlnm.Print_Area" localSheetId="6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6" l="1" r="J37"/>
  <c r="J36"/>
  <c i="1" r="AY59"/>
  <c i="6" r="J35"/>
  <c i="1" r="AX59"/>
  <c i="6"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3"/>
  <c r="BH83"/>
  <c r="BG83"/>
  <c r="BF83"/>
  <c r="T83"/>
  <c r="R83"/>
  <c r="P83"/>
  <c r="BI82"/>
  <c r="BH82"/>
  <c r="BG82"/>
  <c r="BF82"/>
  <c r="T82"/>
  <c r="R82"/>
  <c r="P82"/>
  <c r="F74"/>
  <c r="E72"/>
  <c r="F52"/>
  <c r="E50"/>
  <c r="J24"/>
  <c r="E24"/>
  <c r="J77"/>
  <c r="J23"/>
  <c r="J21"/>
  <c r="E21"/>
  <c r="J76"/>
  <c r="J20"/>
  <c r="J18"/>
  <c r="E18"/>
  <c r="F55"/>
  <c r="J17"/>
  <c r="J15"/>
  <c r="E15"/>
  <c r="F54"/>
  <c r="J14"/>
  <c r="J12"/>
  <c r="J74"/>
  <c r="E7"/>
  <c r="E70"/>
  <c i="5" r="J37"/>
  <c r="J36"/>
  <c i="1" r="AY58"/>
  <c i="5" r="J35"/>
  <c i="1" r="AX58"/>
  <c i="5" r="BI113"/>
  <c r="BH113"/>
  <c r="BG113"/>
  <c r="BF113"/>
  <c r="T113"/>
  <c r="T112"/>
  <c r="R113"/>
  <c r="R112"/>
  <c r="P113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5"/>
  <c r="BH105"/>
  <c r="BG105"/>
  <c r="BF105"/>
  <c r="T105"/>
  <c r="R105"/>
  <c r="P105"/>
  <c r="BI104"/>
  <c r="BH104"/>
  <c r="BG104"/>
  <c r="BF104"/>
  <c r="T104"/>
  <c r="R104"/>
  <c r="P104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F79"/>
  <c r="E77"/>
  <c r="F52"/>
  <c r="E50"/>
  <c r="J24"/>
  <c r="E24"/>
  <c r="J82"/>
  <c r="J23"/>
  <c r="J21"/>
  <c r="E21"/>
  <c r="J54"/>
  <c r="J20"/>
  <c r="J18"/>
  <c r="E18"/>
  <c r="F82"/>
  <c r="J17"/>
  <c r="J15"/>
  <c r="E15"/>
  <c r="F81"/>
  <c r="J14"/>
  <c r="J12"/>
  <c r="J79"/>
  <c r="E7"/>
  <c r="E75"/>
  <c i="4" r="J37"/>
  <c r="J36"/>
  <c i="1" r="AY57"/>
  <c i="4" r="J35"/>
  <c i="1" r="AX57"/>
  <c i="4" r="BI177"/>
  <c r="BH177"/>
  <c r="BG177"/>
  <c r="BF177"/>
  <c r="T177"/>
  <c r="R177"/>
  <c r="P177"/>
  <c r="BI174"/>
  <c r="BH174"/>
  <c r="BG174"/>
  <c r="BF174"/>
  <c r="T174"/>
  <c r="R174"/>
  <c r="P174"/>
  <c r="BI171"/>
  <c r="BH171"/>
  <c r="BG171"/>
  <c r="BF171"/>
  <c r="T171"/>
  <c r="R171"/>
  <c r="P171"/>
  <c r="BI168"/>
  <c r="BH168"/>
  <c r="BG168"/>
  <c r="BF168"/>
  <c r="T168"/>
  <c r="R168"/>
  <c r="P168"/>
  <c r="BI165"/>
  <c r="BH165"/>
  <c r="BG165"/>
  <c r="BF165"/>
  <c r="T165"/>
  <c r="R165"/>
  <c r="P165"/>
  <c r="BI162"/>
  <c r="BH162"/>
  <c r="BG162"/>
  <c r="BF162"/>
  <c r="T162"/>
  <c r="R162"/>
  <c r="P162"/>
  <c r="BI158"/>
  <c r="BH158"/>
  <c r="BG158"/>
  <c r="BF158"/>
  <c r="T158"/>
  <c r="T157"/>
  <c r="R158"/>
  <c r="R157"/>
  <c r="P158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4"/>
  <c r="BH144"/>
  <c r="BG144"/>
  <c r="BF144"/>
  <c r="T144"/>
  <c r="R144"/>
  <c r="P144"/>
  <c r="BI142"/>
  <c r="BH142"/>
  <c r="BG142"/>
  <c r="BF142"/>
  <c r="T142"/>
  <c r="R142"/>
  <c r="P142"/>
  <c r="BI139"/>
  <c r="BH139"/>
  <c r="BG139"/>
  <c r="BF139"/>
  <c r="T139"/>
  <c r="R139"/>
  <c r="P139"/>
  <c r="BI137"/>
  <c r="BH137"/>
  <c r="BG137"/>
  <c r="BF137"/>
  <c r="T137"/>
  <c r="R137"/>
  <c r="P137"/>
  <c r="BI134"/>
  <c r="BH134"/>
  <c r="BG134"/>
  <c r="BF134"/>
  <c r="T134"/>
  <c r="R134"/>
  <c r="P134"/>
  <c r="BI132"/>
  <c r="BH132"/>
  <c r="BG132"/>
  <c r="BF132"/>
  <c r="T132"/>
  <c r="R132"/>
  <c r="P132"/>
  <c r="BI129"/>
  <c r="BH129"/>
  <c r="BG129"/>
  <c r="BF129"/>
  <c r="T129"/>
  <c r="R129"/>
  <c r="P129"/>
  <c r="BI127"/>
  <c r="BH127"/>
  <c r="BG127"/>
  <c r="BF127"/>
  <c r="T127"/>
  <c r="R127"/>
  <c r="P127"/>
  <c r="BI124"/>
  <c r="BH124"/>
  <c r="BG124"/>
  <c r="BF124"/>
  <c r="T124"/>
  <c r="R124"/>
  <c r="P124"/>
  <c r="BI121"/>
  <c r="BH121"/>
  <c r="BG121"/>
  <c r="BF121"/>
  <c r="T121"/>
  <c r="R121"/>
  <c r="P121"/>
  <c r="BI119"/>
  <c r="BH119"/>
  <c r="BG119"/>
  <c r="BF119"/>
  <c r="T119"/>
  <c r="R119"/>
  <c r="P119"/>
  <c r="BI116"/>
  <c r="BH116"/>
  <c r="BG116"/>
  <c r="BF116"/>
  <c r="T116"/>
  <c r="R116"/>
  <c r="P116"/>
  <c r="BI113"/>
  <c r="BH113"/>
  <c r="BG113"/>
  <c r="BF113"/>
  <c r="T113"/>
  <c r="R113"/>
  <c r="P113"/>
  <c r="BI111"/>
  <c r="BH111"/>
  <c r="BG111"/>
  <c r="BF111"/>
  <c r="T111"/>
  <c r="R111"/>
  <c r="P111"/>
  <c r="BI108"/>
  <c r="BH108"/>
  <c r="BG108"/>
  <c r="BF108"/>
  <c r="T108"/>
  <c r="R108"/>
  <c r="P108"/>
  <c r="BI106"/>
  <c r="BH106"/>
  <c r="BG106"/>
  <c r="BF106"/>
  <c r="T106"/>
  <c r="R106"/>
  <c r="P106"/>
  <c r="BI103"/>
  <c r="BH103"/>
  <c r="BG103"/>
  <c r="BF103"/>
  <c r="T103"/>
  <c r="R103"/>
  <c r="P103"/>
  <c r="BI100"/>
  <c r="BH100"/>
  <c r="BG100"/>
  <c r="BF100"/>
  <c r="T100"/>
  <c r="R100"/>
  <c r="P100"/>
  <c r="BI98"/>
  <c r="BH98"/>
  <c r="BG98"/>
  <c r="BF98"/>
  <c r="T98"/>
  <c r="R98"/>
  <c r="P98"/>
  <c r="BI95"/>
  <c r="BH95"/>
  <c r="BG95"/>
  <c r="BF95"/>
  <c r="T95"/>
  <c r="R95"/>
  <c r="P95"/>
  <c r="BI93"/>
  <c r="BH93"/>
  <c r="BG93"/>
  <c r="BF93"/>
  <c r="T93"/>
  <c r="R93"/>
  <c r="P93"/>
  <c r="BI90"/>
  <c r="BH90"/>
  <c r="BG90"/>
  <c r="BF90"/>
  <c r="T90"/>
  <c r="R90"/>
  <c r="P90"/>
  <c r="BI88"/>
  <c r="BH88"/>
  <c r="BG88"/>
  <c r="BF88"/>
  <c r="T88"/>
  <c r="R88"/>
  <c r="P88"/>
  <c r="F79"/>
  <c r="E77"/>
  <c r="F52"/>
  <c r="E50"/>
  <c r="J24"/>
  <c r="E24"/>
  <c r="J55"/>
  <c r="J23"/>
  <c r="J21"/>
  <c r="E21"/>
  <c r="J54"/>
  <c r="J20"/>
  <c r="J18"/>
  <c r="E18"/>
  <c r="F82"/>
  <c r="J17"/>
  <c r="J15"/>
  <c r="E15"/>
  <c r="F81"/>
  <c r="J14"/>
  <c r="J12"/>
  <c r="J79"/>
  <c r="E7"/>
  <c r="E48"/>
  <c i="3" r="J37"/>
  <c r="J36"/>
  <c i="1" r="AY56"/>
  <c i="3" r="J35"/>
  <c i="1" r="AX56"/>
  <c i="3" r="BI178"/>
  <c r="BH178"/>
  <c r="BG178"/>
  <c r="BF178"/>
  <c r="T178"/>
  <c r="R178"/>
  <c r="P178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68"/>
  <c r="BH168"/>
  <c r="BG168"/>
  <c r="BF168"/>
  <c r="T168"/>
  <c r="R168"/>
  <c r="P168"/>
  <c r="BI167"/>
  <c r="BH167"/>
  <c r="BG167"/>
  <c r="BF167"/>
  <c r="T167"/>
  <c r="R167"/>
  <c r="P167"/>
  <c r="BI165"/>
  <c r="BH165"/>
  <c r="BG165"/>
  <c r="BF165"/>
  <c r="T165"/>
  <c r="R165"/>
  <c r="P165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48"/>
  <c r="BH148"/>
  <c r="BG148"/>
  <c r="BF148"/>
  <c r="T148"/>
  <c r="R148"/>
  <c r="P148"/>
  <c r="BI144"/>
  <c r="BH144"/>
  <c r="BG144"/>
  <c r="BF144"/>
  <c r="T144"/>
  <c r="R144"/>
  <c r="P144"/>
  <c r="BI143"/>
  <c r="BH143"/>
  <c r="BG143"/>
  <c r="BF143"/>
  <c r="T143"/>
  <c r="R143"/>
  <c r="P143"/>
  <c r="BI138"/>
  <c r="BH138"/>
  <c r="BG138"/>
  <c r="BF138"/>
  <c r="T138"/>
  <c r="T137"/>
  <c r="R138"/>
  <c r="R137"/>
  <c r="P138"/>
  <c r="P137"/>
  <c r="BI136"/>
  <c r="BH136"/>
  <c r="BG136"/>
  <c r="BF136"/>
  <c r="T136"/>
  <c r="R136"/>
  <c r="P136"/>
  <c r="BI134"/>
  <c r="BH134"/>
  <c r="BG134"/>
  <c r="BF134"/>
  <c r="T134"/>
  <c r="R134"/>
  <c r="P134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4"/>
  <c r="BH124"/>
  <c r="BG124"/>
  <c r="BF124"/>
  <c r="T124"/>
  <c r="R124"/>
  <c r="P124"/>
  <c r="BI120"/>
  <c r="BH120"/>
  <c r="BG120"/>
  <c r="BF120"/>
  <c r="T120"/>
  <c r="R120"/>
  <c r="P120"/>
  <c r="BI115"/>
  <c r="BH115"/>
  <c r="BG115"/>
  <c r="BF115"/>
  <c r="T115"/>
  <c r="R115"/>
  <c r="P115"/>
  <c r="BI111"/>
  <c r="BH111"/>
  <c r="BG111"/>
  <c r="BF111"/>
  <c r="T111"/>
  <c r="R111"/>
  <c r="P111"/>
  <c r="BI107"/>
  <c r="BH107"/>
  <c r="BG107"/>
  <c r="BF107"/>
  <c r="T107"/>
  <c r="R107"/>
  <c r="P107"/>
  <c r="BI102"/>
  <c r="BH102"/>
  <c r="BG102"/>
  <c r="BF102"/>
  <c r="T102"/>
  <c r="R102"/>
  <c r="P102"/>
  <c r="BI100"/>
  <c r="BH100"/>
  <c r="BG100"/>
  <c r="BF100"/>
  <c r="T100"/>
  <c r="R100"/>
  <c r="P100"/>
  <c r="BI96"/>
  <c r="BH96"/>
  <c r="BG96"/>
  <c r="BF96"/>
  <c r="T96"/>
  <c r="R96"/>
  <c r="P96"/>
  <c r="BI92"/>
  <c r="BH92"/>
  <c r="BG92"/>
  <c r="BF92"/>
  <c r="T92"/>
  <c r="R92"/>
  <c r="P92"/>
  <c r="BI88"/>
  <c r="BH88"/>
  <c r="BG88"/>
  <c r="BF88"/>
  <c r="T88"/>
  <c r="R88"/>
  <c r="P88"/>
  <c r="F79"/>
  <c r="E77"/>
  <c r="F52"/>
  <c r="E50"/>
  <c r="J24"/>
  <c r="E24"/>
  <c r="J82"/>
  <c r="J23"/>
  <c r="J21"/>
  <c r="E21"/>
  <c r="J54"/>
  <c r="J20"/>
  <c r="J18"/>
  <c r="E18"/>
  <c r="F82"/>
  <c r="J17"/>
  <c r="J15"/>
  <c r="E15"/>
  <c r="F81"/>
  <c r="J14"/>
  <c r="J12"/>
  <c r="J52"/>
  <c r="E7"/>
  <c r="E75"/>
  <c i="2" r="J37"/>
  <c r="J36"/>
  <c i="1" r="AY55"/>
  <c i="2" r="J35"/>
  <c i="1" r="AX55"/>
  <c i="2" r="BI497"/>
  <c r="BH497"/>
  <c r="BG497"/>
  <c r="BF497"/>
  <c r="T497"/>
  <c r="R497"/>
  <c r="P497"/>
  <c r="BI495"/>
  <c r="BH495"/>
  <c r="BG495"/>
  <c r="BF495"/>
  <c r="T495"/>
  <c r="R495"/>
  <c r="P495"/>
  <c r="BI491"/>
  <c r="BH491"/>
  <c r="BG491"/>
  <c r="BF491"/>
  <c r="T491"/>
  <c r="R491"/>
  <c r="P491"/>
  <c r="BI489"/>
  <c r="BH489"/>
  <c r="BG489"/>
  <c r="BF489"/>
  <c r="T489"/>
  <c r="R489"/>
  <c r="P489"/>
  <c r="BI485"/>
  <c r="BH485"/>
  <c r="BG485"/>
  <c r="BF485"/>
  <c r="T485"/>
  <c r="R485"/>
  <c r="P485"/>
  <c r="BI483"/>
  <c r="BH483"/>
  <c r="BG483"/>
  <c r="BF483"/>
  <c r="T483"/>
  <c r="R483"/>
  <c r="P483"/>
  <c r="BI479"/>
  <c r="BH479"/>
  <c r="BG479"/>
  <c r="BF479"/>
  <c r="T479"/>
  <c r="R479"/>
  <c r="P479"/>
  <c r="BI477"/>
  <c r="BH477"/>
  <c r="BG477"/>
  <c r="BF477"/>
  <c r="T477"/>
  <c r="R477"/>
  <c r="P477"/>
  <c r="BI473"/>
  <c r="BH473"/>
  <c r="BG473"/>
  <c r="BF473"/>
  <c r="T473"/>
  <c r="R473"/>
  <c r="P473"/>
  <c r="BI469"/>
  <c r="BH469"/>
  <c r="BG469"/>
  <c r="BF469"/>
  <c r="T469"/>
  <c r="T468"/>
  <c r="R469"/>
  <c r="R468"/>
  <c r="P469"/>
  <c r="P468"/>
  <c r="BI462"/>
  <c r="BH462"/>
  <c r="BG462"/>
  <c r="BF462"/>
  <c r="T462"/>
  <c r="R462"/>
  <c r="P462"/>
  <c r="BI457"/>
  <c r="BH457"/>
  <c r="BG457"/>
  <c r="BF457"/>
  <c r="T457"/>
  <c r="R457"/>
  <c r="P457"/>
  <c r="BI451"/>
  <c r="BH451"/>
  <c r="BG451"/>
  <c r="BF451"/>
  <c r="T451"/>
  <c r="R451"/>
  <c r="P451"/>
  <c r="BI446"/>
  <c r="BH446"/>
  <c r="BG446"/>
  <c r="BF446"/>
  <c r="T446"/>
  <c r="R446"/>
  <c r="P446"/>
  <c r="BI439"/>
  <c r="BH439"/>
  <c r="BG439"/>
  <c r="BF439"/>
  <c r="T439"/>
  <c r="R439"/>
  <c r="P439"/>
  <c r="BI433"/>
  <c r="BH433"/>
  <c r="BG433"/>
  <c r="BF433"/>
  <c r="T433"/>
  <c r="R433"/>
  <c r="P433"/>
  <c r="BI428"/>
  <c r="BH428"/>
  <c r="BG428"/>
  <c r="BF428"/>
  <c r="T428"/>
  <c r="R428"/>
  <c r="P428"/>
  <c r="BI422"/>
  <c r="BH422"/>
  <c r="BG422"/>
  <c r="BF422"/>
  <c r="T422"/>
  <c r="R422"/>
  <c r="P422"/>
  <c r="BI417"/>
  <c r="BH417"/>
  <c r="BG417"/>
  <c r="BF417"/>
  <c r="T417"/>
  <c r="R417"/>
  <c r="P417"/>
  <c r="BI412"/>
  <c r="BH412"/>
  <c r="BG412"/>
  <c r="BF412"/>
  <c r="T412"/>
  <c r="R412"/>
  <c r="P412"/>
  <c r="BI408"/>
  <c r="BH408"/>
  <c r="BG408"/>
  <c r="BF408"/>
  <c r="T408"/>
  <c r="R408"/>
  <c r="P408"/>
  <c r="BI405"/>
  <c r="BH405"/>
  <c r="BG405"/>
  <c r="BF405"/>
  <c r="T405"/>
  <c r="R405"/>
  <c r="P405"/>
  <c r="BI402"/>
  <c r="BH402"/>
  <c r="BG402"/>
  <c r="BF402"/>
  <c r="T402"/>
  <c r="R402"/>
  <c r="P402"/>
  <c r="BI399"/>
  <c r="BH399"/>
  <c r="BG399"/>
  <c r="BF399"/>
  <c r="T399"/>
  <c r="R399"/>
  <c r="P399"/>
  <c r="BI395"/>
  <c r="BH395"/>
  <c r="BG395"/>
  <c r="BF395"/>
  <c r="T395"/>
  <c r="R395"/>
  <c r="P395"/>
  <c r="BI391"/>
  <c r="BH391"/>
  <c r="BG391"/>
  <c r="BF391"/>
  <c r="T391"/>
  <c r="R391"/>
  <c r="P391"/>
  <c r="BI387"/>
  <c r="BH387"/>
  <c r="BG387"/>
  <c r="BF387"/>
  <c r="T387"/>
  <c r="R387"/>
  <c r="P387"/>
  <c r="BI383"/>
  <c r="BH383"/>
  <c r="BG383"/>
  <c r="BF383"/>
  <c r="T383"/>
  <c r="R383"/>
  <c r="P383"/>
  <c r="BI379"/>
  <c r="BH379"/>
  <c r="BG379"/>
  <c r="BF379"/>
  <c r="T379"/>
  <c r="R379"/>
  <c r="P379"/>
  <c r="BI375"/>
  <c r="BH375"/>
  <c r="BG375"/>
  <c r="BF375"/>
  <c r="T375"/>
  <c r="R375"/>
  <c r="P375"/>
  <c r="BI371"/>
  <c r="BH371"/>
  <c r="BG371"/>
  <c r="BF371"/>
  <c r="T371"/>
  <c r="R371"/>
  <c r="P371"/>
  <c r="BI367"/>
  <c r="BH367"/>
  <c r="BG367"/>
  <c r="BF367"/>
  <c r="T367"/>
  <c r="R367"/>
  <c r="P367"/>
  <c r="BI363"/>
  <c r="BH363"/>
  <c r="BG363"/>
  <c r="BF363"/>
  <c r="T363"/>
  <c r="R363"/>
  <c r="P363"/>
  <c r="BI359"/>
  <c r="BH359"/>
  <c r="BG359"/>
  <c r="BF359"/>
  <c r="T359"/>
  <c r="R359"/>
  <c r="P359"/>
  <c r="BI357"/>
  <c r="BH357"/>
  <c r="BG357"/>
  <c r="BF357"/>
  <c r="T357"/>
  <c r="R357"/>
  <c r="P357"/>
  <c r="BI355"/>
  <c r="BH355"/>
  <c r="BG355"/>
  <c r="BF355"/>
  <c r="T355"/>
  <c r="R355"/>
  <c r="P355"/>
  <c r="BI351"/>
  <c r="BH351"/>
  <c r="BG351"/>
  <c r="BF351"/>
  <c r="T351"/>
  <c r="R351"/>
  <c r="P351"/>
  <c r="BI347"/>
  <c r="BH347"/>
  <c r="BG347"/>
  <c r="BF347"/>
  <c r="T347"/>
  <c r="R347"/>
  <c r="P347"/>
  <c r="BI343"/>
  <c r="BH343"/>
  <c r="BG343"/>
  <c r="BF343"/>
  <c r="T343"/>
  <c r="R343"/>
  <c r="P343"/>
  <c r="BI340"/>
  <c r="BH340"/>
  <c r="BG340"/>
  <c r="BF340"/>
  <c r="T340"/>
  <c r="R340"/>
  <c r="P340"/>
  <c r="BI335"/>
  <c r="BH335"/>
  <c r="BG335"/>
  <c r="BF335"/>
  <c r="T335"/>
  <c r="R335"/>
  <c r="P335"/>
  <c r="BI334"/>
  <c r="BH334"/>
  <c r="BG334"/>
  <c r="BF334"/>
  <c r="T334"/>
  <c r="R334"/>
  <c r="P334"/>
  <c r="BI330"/>
  <c r="BH330"/>
  <c r="BG330"/>
  <c r="BF330"/>
  <c r="T330"/>
  <c r="R330"/>
  <c r="P330"/>
  <c r="BI328"/>
  <c r="BH328"/>
  <c r="BG328"/>
  <c r="BF328"/>
  <c r="T328"/>
  <c r="R328"/>
  <c r="P328"/>
  <c r="BI324"/>
  <c r="BH324"/>
  <c r="BG324"/>
  <c r="BF324"/>
  <c r="T324"/>
  <c r="R324"/>
  <c r="P324"/>
  <c r="BI321"/>
  <c r="BH321"/>
  <c r="BG321"/>
  <c r="BF321"/>
  <c r="T321"/>
  <c r="R321"/>
  <c r="P321"/>
  <c r="BI317"/>
  <c r="BH317"/>
  <c r="BG317"/>
  <c r="BF317"/>
  <c r="T317"/>
  <c r="R317"/>
  <c r="P317"/>
  <c r="BI315"/>
  <c r="BH315"/>
  <c r="BG315"/>
  <c r="BF315"/>
  <c r="T315"/>
  <c r="R315"/>
  <c r="P315"/>
  <c r="BI311"/>
  <c r="BH311"/>
  <c r="BG311"/>
  <c r="BF311"/>
  <c r="T311"/>
  <c r="R311"/>
  <c r="P311"/>
  <c r="BI306"/>
  <c r="BH306"/>
  <c r="BG306"/>
  <c r="BF306"/>
  <c r="T306"/>
  <c r="R306"/>
  <c r="P306"/>
  <c r="BI304"/>
  <c r="BH304"/>
  <c r="BG304"/>
  <c r="BF304"/>
  <c r="T304"/>
  <c r="R304"/>
  <c r="P304"/>
  <c r="BI300"/>
  <c r="BH300"/>
  <c r="BG300"/>
  <c r="BF300"/>
  <c r="T300"/>
  <c r="R300"/>
  <c r="P300"/>
  <c r="BI296"/>
  <c r="BH296"/>
  <c r="BG296"/>
  <c r="BF296"/>
  <c r="T296"/>
  <c r="R296"/>
  <c r="P296"/>
  <c r="BI292"/>
  <c r="BH292"/>
  <c r="BG292"/>
  <c r="BF292"/>
  <c r="T292"/>
  <c r="R292"/>
  <c r="P292"/>
  <c r="BI288"/>
  <c r="BH288"/>
  <c r="BG288"/>
  <c r="BF288"/>
  <c r="T288"/>
  <c r="R288"/>
  <c r="P288"/>
  <c r="BI284"/>
  <c r="BH284"/>
  <c r="BG284"/>
  <c r="BF284"/>
  <c r="T284"/>
  <c r="R284"/>
  <c r="P284"/>
  <c r="BI279"/>
  <c r="BH279"/>
  <c r="BG279"/>
  <c r="BF279"/>
  <c r="T279"/>
  <c r="R279"/>
  <c r="P279"/>
  <c r="BI276"/>
  <c r="BH276"/>
  <c r="BG276"/>
  <c r="BF276"/>
  <c r="T276"/>
  <c r="R276"/>
  <c r="P276"/>
  <c r="BI272"/>
  <c r="BH272"/>
  <c r="BG272"/>
  <c r="BF272"/>
  <c r="T272"/>
  <c r="R272"/>
  <c r="P272"/>
  <c r="BI267"/>
  <c r="BH267"/>
  <c r="BG267"/>
  <c r="BF267"/>
  <c r="T267"/>
  <c r="R267"/>
  <c r="P267"/>
  <c r="BI263"/>
  <c r="BH263"/>
  <c r="BG263"/>
  <c r="BF263"/>
  <c r="T263"/>
  <c r="R263"/>
  <c r="P263"/>
  <c r="BI261"/>
  <c r="BH261"/>
  <c r="BG261"/>
  <c r="BF261"/>
  <c r="T261"/>
  <c r="R261"/>
  <c r="P261"/>
  <c r="BI257"/>
  <c r="BH257"/>
  <c r="BG257"/>
  <c r="BF257"/>
  <c r="T257"/>
  <c r="R257"/>
  <c r="P257"/>
  <c r="BI255"/>
  <c r="BH255"/>
  <c r="BG255"/>
  <c r="BF255"/>
  <c r="T255"/>
  <c r="R255"/>
  <c r="P255"/>
  <c r="BI248"/>
  <c r="BH248"/>
  <c r="BG248"/>
  <c r="BF248"/>
  <c r="T248"/>
  <c r="R248"/>
  <c r="P248"/>
  <c r="BI242"/>
  <c r="BH242"/>
  <c r="BG242"/>
  <c r="BF242"/>
  <c r="T242"/>
  <c r="R242"/>
  <c r="P242"/>
  <c r="BI237"/>
  <c r="BH237"/>
  <c r="BG237"/>
  <c r="BF237"/>
  <c r="T237"/>
  <c r="R237"/>
  <c r="P237"/>
  <c r="BI235"/>
  <c r="BH235"/>
  <c r="BG235"/>
  <c r="BF235"/>
  <c r="T235"/>
  <c r="R235"/>
  <c r="P235"/>
  <c r="BI231"/>
  <c r="BH231"/>
  <c r="BG231"/>
  <c r="BF231"/>
  <c r="T231"/>
  <c r="R231"/>
  <c r="P231"/>
  <c r="BI227"/>
  <c r="BH227"/>
  <c r="BG227"/>
  <c r="BF227"/>
  <c r="T227"/>
  <c r="R227"/>
  <c r="P227"/>
  <c r="BI223"/>
  <c r="BH223"/>
  <c r="BG223"/>
  <c r="BF223"/>
  <c r="T223"/>
  <c r="R223"/>
  <c r="P223"/>
  <c r="BI219"/>
  <c r="BH219"/>
  <c r="BG219"/>
  <c r="BF219"/>
  <c r="T219"/>
  <c r="R219"/>
  <c r="P219"/>
  <c r="BI217"/>
  <c r="BH217"/>
  <c r="BG217"/>
  <c r="BF217"/>
  <c r="T217"/>
  <c r="R217"/>
  <c r="P217"/>
  <c r="BI213"/>
  <c r="BH213"/>
  <c r="BG213"/>
  <c r="BF213"/>
  <c r="T213"/>
  <c r="R213"/>
  <c r="P213"/>
  <c r="BI209"/>
  <c r="BH209"/>
  <c r="BG209"/>
  <c r="BF209"/>
  <c r="T209"/>
  <c r="R209"/>
  <c r="P209"/>
  <c r="BI202"/>
  <c r="BH202"/>
  <c r="BG202"/>
  <c r="BF202"/>
  <c r="T202"/>
  <c r="R202"/>
  <c r="P202"/>
  <c r="BI200"/>
  <c r="BH200"/>
  <c r="BG200"/>
  <c r="BF200"/>
  <c r="T200"/>
  <c r="R200"/>
  <c r="P200"/>
  <c r="BI196"/>
  <c r="BH196"/>
  <c r="BG196"/>
  <c r="BF196"/>
  <c r="T196"/>
  <c r="R196"/>
  <c r="P196"/>
  <c r="BI192"/>
  <c r="BH192"/>
  <c r="BG192"/>
  <c r="BF192"/>
  <c r="T192"/>
  <c r="R192"/>
  <c r="P192"/>
  <c r="BI190"/>
  <c r="BH190"/>
  <c r="BG190"/>
  <c r="BF190"/>
  <c r="T190"/>
  <c r="R190"/>
  <c r="P190"/>
  <c r="BI186"/>
  <c r="BH186"/>
  <c r="BG186"/>
  <c r="BF186"/>
  <c r="T186"/>
  <c r="R186"/>
  <c r="P186"/>
  <c r="BI181"/>
  <c r="BH181"/>
  <c r="BG181"/>
  <c r="BF181"/>
  <c r="T181"/>
  <c r="R181"/>
  <c r="P181"/>
  <c r="BI177"/>
  <c r="BH177"/>
  <c r="BG177"/>
  <c r="BF177"/>
  <c r="T177"/>
  <c r="R177"/>
  <c r="P177"/>
  <c r="BI173"/>
  <c r="BH173"/>
  <c r="BG173"/>
  <c r="BF173"/>
  <c r="T173"/>
  <c r="R173"/>
  <c r="P173"/>
  <c r="BI169"/>
  <c r="BH169"/>
  <c r="BG169"/>
  <c r="BF169"/>
  <c r="T169"/>
  <c r="R169"/>
  <c r="P169"/>
  <c r="BI165"/>
  <c r="BH165"/>
  <c r="BG165"/>
  <c r="BF165"/>
  <c r="T165"/>
  <c r="R165"/>
  <c r="P165"/>
  <c r="BI163"/>
  <c r="BH163"/>
  <c r="BG163"/>
  <c r="BF163"/>
  <c r="T163"/>
  <c r="R163"/>
  <c r="P163"/>
  <c r="BI160"/>
  <c r="BH160"/>
  <c r="BG160"/>
  <c r="BF160"/>
  <c r="T160"/>
  <c r="R160"/>
  <c r="P160"/>
  <c r="BI156"/>
  <c r="BH156"/>
  <c r="BG156"/>
  <c r="BF156"/>
  <c r="T156"/>
  <c r="R156"/>
  <c r="P156"/>
  <c r="BI152"/>
  <c r="BH152"/>
  <c r="BG152"/>
  <c r="BF152"/>
  <c r="T152"/>
  <c r="R152"/>
  <c r="P152"/>
  <c r="BI148"/>
  <c r="BH148"/>
  <c r="BG148"/>
  <c r="BF148"/>
  <c r="T148"/>
  <c r="R148"/>
  <c r="P148"/>
  <c r="BI144"/>
  <c r="BH144"/>
  <c r="BG144"/>
  <c r="BF144"/>
  <c r="T144"/>
  <c r="R144"/>
  <c r="P144"/>
  <c r="BI140"/>
  <c r="BH140"/>
  <c r="BG140"/>
  <c r="BF140"/>
  <c r="T140"/>
  <c r="R140"/>
  <c r="P140"/>
  <c r="BI136"/>
  <c r="BH136"/>
  <c r="BG136"/>
  <c r="BF136"/>
  <c r="T136"/>
  <c r="R136"/>
  <c r="P136"/>
  <c r="BI132"/>
  <c r="BH132"/>
  <c r="BG132"/>
  <c r="BF132"/>
  <c r="T132"/>
  <c r="R132"/>
  <c r="P132"/>
  <c r="BI128"/>
  <c r="BH128"/>
  <c r="BG128"/>
  <c r="BF128"/>
  <c r="T128"/>
  <c r="R128"/>
  <c r="P128"/>
  <c r="BI124"/>
  <c r="BH124"/>
  <c r="BG124"/>
  <c r="BF124"/>
  <c r="T124"/>
  <c r="R124"/>
  <c r="P124"/>
  <c r="BI120"/>
  <c r="BH120"/>
  <c r="BG120"/>
  <c r="BF120"/>
  <c r="T120"/>
  <c r="R120"/>
  <c r="P120"/>
  <c r="BI116"/>
  <c r="BH116"/>
  <c r="BG116"/>
  <c r="BF116"/>
  <c r="T116"/>
  <c r="R116"/>
  <c r="P116"/>
  <c r="BI112"/>
  <c r="BH112"/>
  <c r="BG112"/>
  <c r="BF112"/>
  <c r="T112"/>
  <c r="R112"/>
  <c r="P112"/>
  <c r="BI108"/>
  <c r="BH108"/>
  <c r="BG108"/>
  <c r="BF108"/>
  <c r="T108"/>
  <c r="R108"/>
  <c r="P108"/>
  <c r="BI104"/>
  <c r="BH104"/>
  <c r="BG104"/>
  <c r="BF104"/>
  <c r="T104"/>
  <c r="R104"/>
  <c r="P104"/>
  <c r="BI100"/>
  <c r="BH100"/>
  <c r="BG100"/>
  <c r="BF100"/>
  <c r="T100"/>
  <c r="R100"/>
  <c r="P100"/>
  <c r="BI96"/>
  <c r="BH96"/>
  <c r="BG96"/>
  <c r="BF96"/>
  <c r="T96"/>
  <c r="R96"/>
  <c r="P96"/>
  <c r="F87"/>
  <c r="E85"/>
  <c r="F52"/>
  <c r="E50"/>
  <c r="J24"/>
  <c r="E24"/>
  <c r="J55"/>
  <c r="J23"/>
  <c r="J21"/>
  <c r="E21"/>
  <c r="J89"/>
  <c r="J20"/>
  <c r="J18"/>
  <c r="E18"/>
  <c r="F90"/>
  <c r="J17"/>
  <c r="J15"/>
  <c r="E15"/>
  <c r="F54"/>
  <c r="J14"/>
  <c r="J12"/>
  <c r="J87"/>
  <c r="E7"/>
  <c r="E48"/>
  <c i="1" r="L50"/>
  <c r="AM50"/>
  <c r="AM49"/>
  <c r="L49"/>
  <c r="AM47"/>
  <c r="L47"/>
  <c r="L45"/>
  <c r="L44"/>
  <c i="2" r="BK477"/>
  <c r="J315"/>
  <c r="BK112"/>
  <c r="J296"/>
  <c r="BK128"/>
  <c r="J128"/>
  <c i="3" r="BK107"/>
  <c i="4" r="BK127"/>
  <c r="J142"/>
  <c i="6" r="J94"/>
  <c r="BK104"/>
  <c i="2" r="J399"/>
  <c r="J173"/>
  <c r="J300"/>
  <c r="BK136"/>
  <c i="3" r="BK165"/>
  <c r="BK152"/>
  <c i="4" r="J134"/>
  <c r="J137"/>
  <c i="5" r="J104"/>
  <c i="6" r="BK110"/>
  <c i="2" r="BK321"/>
  <c r="BK428"/>
  <c r="J181"/>
  <c r="J186"/>
  <c i="3" r="J134"/>
  <c i="4" r="J111"/>
  <c i="5" r="J92"/>
  <c i="6" r="J103"/>
  <c i="2" r="J457"/>
  <c r="BK192"/>
  <c i="4" r="BK154"/>
  <c r="J127"/>
  <c i="6" r="BK109"/>
  <c i="2" r="BK163"/>
  <c r="BK219"/>
  <c i="3" r="BK88"/>
  <c i="2" r="J261"/>
  <c r="BK104"/>
  <c i="4" r="J165"/>
  <c r="J174"/>
  <c r="J98"/>
  <c i="2" r="BK383"/>
  <c r="BK387"/>
  <c r="J100"/>
  <c i="3" r="BK154"/>
  <c i="4" r="BK129"/>
  <c i="6" r="J104"/>
  <c i="2" r="BK359"/>
  <c r="J347"/>
  <c r="BK223"/>
  <c i="3" r="BK172"/>
  <c i="4" r="J95"/>
  <c i="5" r="J100"/>
  <c i="2" r="BK483"/>
  <c r="BK144"/>
  <c r="BK152"/>
  <c i="3" r="J162"/>
  <c r="J107"/>
  <c i="5" r="J95"/>
  <c i="6" r="J98"/>
  <c i="2" r="J483"/>
  <c i="1" r="AS54"/>
  <c i="2" r="BK173"/>
  <c i="4" r="BK151"/>
  <c i="2" r="BK347"/>
  <c i="5" r="BK104"/>
  <c i="2" r="BK433"/>
  <c r="J355"/>
  <c i="3" r="J96"/>
  <c i="4" r="J139"/>
  <c i="2" r="J324"/>
  <c i="3" r="BK160"/>
  <c i="6" r="BK102"/>
  <c i="2" r="BK417"/>
  <c r="BK190"/>
  <c r="BK263"/>
  <c r="BK340"/>
  <c r="J213"/>
  <c i="3" r="J88"/>
  <c r="BK127"/>
  <c i="4" r="BK119"/>
  <c i="5" r="J99"/>
  <c i="6" r="J88"/>
  <c i="2" r="J328"/>
  <c r="J451"/>
  <c r="J237"/>
  <c i="3" r="BK131"/>
  <c r="BK162"/>
  <c i="4" r="BK134"/>
  <c i="5" r="J109"/>
  <c i="6" r="J87"/>
  <c i="2" r="BK391"/>
  <c r="BK181"/>
  <c r="BK100"/>
  <c r="BK451"/>
  <c i="3" r="BK167"/>
  <c r="J131"/>
  <c i="4" r="BK121"/>
  <c i="5" r="J110"/>
  <c r="J108"/>
  <c i="6" r="J97"/>
  <c i="2" r="J304"/>
  <c r="BK231"/>
  <c i="4" r="J116"/>
  <c i="5" r="BK113"/>
  <c i="6" r="BK87"/>
  <c i="2" r="J477"/>
  <c r="BK217"/>
  <c r="J242"/>
  <c i="4" r="J108"/>
  <c i="5" r="J91"/>
  <c i="2" r="J412"/>
  <c r="J334"/>
  <c r="BK108"/>
  <c i="3" r="BK176"/>
  <c i="4" r="BK137"/>
  <c i="5" r="J102"/>
  <c i="6" r="BK91"/>
  <c i="2" r="J395"/>
  <c r="J363"/>
  <c i="3" r="J178"/>
  <c i="4" r="BK95"/>
  <c i="2" r="J165"/>
  <c r="BK209"/>
  <c i="3" r="BK158"/>
  <c i="4" r="J113"/>
  <c i="5" r="J107"/>
  <c i="2" r="J387"/>
  <c r="J317"/>
  <c r="BK202"/>
  <c i="4" r="BK171"/>
  <c r="J90"/>
  <c i="6" r="BK105"/>
  <c i="2" r="J375"/>
  <c r="J177"/>
  <c i="3" r="J172"/>
  <c i="4" r="BK106"/>
  <c r="J103"/>
  <c i="2" r="J497"/>
  <c r="J276"/>
  <c r="BK422"/>
  <c r="J202"/>
  <c i="3" r="J174"/>
  <c r="BK138"/>
  <c i="4" r="J88"/>
  <c i="5" r="J87"/>
  <c i="2" r="BK497"/>
  <c r="J263"/>
  <c r="BK120"/>
  <c r="BK272"/>
  <c r="J343"/>
  <c i="3" r="J102"/>
  <c r="BK96"/>
  <c i="4" r="J119"/>
  <c i="5" r="BK111"/>
  <c i="6" r="BK97"/>
  <c i="2" r="BK371"/>
  <c r="BK304"/>
  <c r="BK315"/>
  <c r="J311"/>
  <c i="3" r="BK175"/>
  <c r="BK143"/>
  <c i="4" r="BK147"/>
  <c r="BK93"/>
  <c i="6" r="BK89"/>
  <c i="2" r="BK296"/>
  <c r="J148"/>
  <c i="3" r="J160"/>
  <c i="4" r="BK124"/>
  <c i="6" r="BK98"/>
  <c i="2" r="J152"/>
  <c r="BK399"/>
  <c r="BK200"/>
  <c r="J379"/>
  <c i="5" r="J89"/>
  <c i="6" r="J96"/>
  <c i="2" r="BK485"/>
  <c r="J248"/>
  <c r="BK279"/>
  <c r="J288"/>
  <c i="3" r="J158"/>
  <c i="4" r="BK116"/>
  <c i="6" r="J93"/>
  <c i="2" r="BK469"/>
  <c r="J359"/>
  <c r="J120"/>
  <c i="4" r="BK103"/>
  <c i="2" r="BK489"/>
  <c r="BK257"/>
  <c i="3" r="J165"/>
  <c i="6" r="BK99"/>
  <c i="2" r="BK343"/>
  <c r="BK412"/>
  <c r="J321"/>
  <c r="J96"/>
  <c i="3" r="BK102"/>
  <c i="4" r="BK139"/>
  <c i="6" r="BK94"/>
  <c i="2" r="BK196"/>
  <c r="J192"/>
  <c i="3" r="J127"/>
  <c i="4" r="BK132"/>
  <c i="6" r="J86"/>
  <c i="2" r="J402"/>
  <c r="J160"/>
  <c r="BK165"/>
  <c i="3" r="J153"/>
  <c i="4" r="J151"/>
  <c i="2" r="BK446"/>
  <c r="BK375"/>
  <c r="BK213"/>
  <c i="4" r="J121"/>
  <c i="5" r="J101"/>
  <c i="6" r="J90"/>
  <c i="2" r="J408"/>
  <c i="3" r="J100"/>
  <c i="5" r="BK101"/>
  <c i="2" r="J491"/>
  <c i="3" r="J138"/>
  <c i="2" r="BK328"/>
  <c i="3" r="BK124"/>
  <c i="6" r="J89"/>
  <c i="2" r="J383"/>
  <c i="3" r="BK153"/>
  <c i="4" r="J154"/>
  <c i="6" r="J85"/>
  <c i="2" r="J196"/>
  <c i="5" r="J105"/>
  <c i="4" r="BK177"/>
  <c r="BK155"/>
  <c i="5" r="BK87"/>
  <c i="6" r="BK90"/>
  <c i="2" r="J428"/>
  <c r="J200"/>
  <c r="J417"/>
  <c r="J144"/>
  <c r="BK156"/>
  <c i="3" r="BK156"/>
  <c i="4" r="J155"/>
  <c r="J100"/>
  <c i="5" r="BK109"/>
  <c i="6" r="J106"/>
  <c i="2" r="J422"/>
  <c r="J108"/>
  <c r="J219"/>
  <c r="BK169"/>
  <c i="3" r="J92"/>
  <c r="BK129"/>
  <c i="4" r="J93"/>
  <c i="5" r="J111"/>
  <c r="J97"/>
  <c i="6" r="BK93"/>
  <c i="2" r="J495"/>
  <c r="BK132"/>
  <c r="BK334"/>
  <c i="3" r="J175"/>
  <c i="4" r="BK162"/>
  <c i="5" r="J88"/>
  <c i="6" r="J107"/>
  <c i="2" r="BK357"/>
  <c r="J156"/>
  <c r="BK96"/>
  <c i="4" r="BK149"/>
  <c i="6" r="BK103"/>
  <c r="J82"/>
  <c i="2" r="BK367"/>
  <c r="BK235"/>
  <c i="3" r="J129"/>
  <c i="4" r="BK174"/>
  <c r="J149"/>
  <c i="6" r="J101"/>
  <c r="BK83"/>
  <c i="2" r="J255"/>
  <c i="3" r="J173"/>
  <c i="4" r="BK144"/>
  <c i="6" r="J91"/>
  <c i="2" r="J371"/>
  <c r="BK242"/>
  <c i="3" r="J168"/>
  <c i="5" r="BK96"/>
  <c i="6" r="BK108"/>
  <c i="2" r="J292"/>
  <c r="BK479"/>
  <c r="J227"/>
  <c i="3" r="BK144"/>
  <c i="5" r="BK105"/>
  <c i="2" r="BK248"/>
  <c r="J340"/>
  <c i="4" r="J156"/>
  <c i="5" r="BK99"/>
  <c i="2" r="BK237"/>
  <c r="BK227"/>
  <c i="3" r="J167"/>
  <c i="4" r="BK113"/>
  <c i="6" r="J102"/>
  <c i="2" r="J405"/>
  <c i="3" r="J152"/>
  <c i="4" r="J162"/>
  <c i="5" r="BK108"/>
  <c i="6" r="J95"/>
  <c i="2" r="J357"/>
  <c r="J116"/>
  <c i="3" r="J111"/>
  <c i="6" r="J110"/>
  <c i="2" r="BK288"/>
  <c i="4" r="J129"/>
  <c i="6" r="BK82"/>
  <c i="2" r="J446"/>
  <c r="BK292"/>
  <c i="4" r="J158"/>
  <c i="5" r="J96"/>
  <c i="2" r="BK457"/>
  <c i="3" r="BK148"/>
  <c i="5" r="J113"/>
  <c i="2" r="BK439"/>
  <c r="BK462"/>
  <c i="3" r="BK100"/>
  <c i="4" r="BK158"/>
  <c i="6" r="BK96"/>
  <c i="2" r="J306"/>
  <c r="J391"/>
  <c r="J279"/>
  <c i="4" r="J177"/>
  <c r="BK156"/>
  <c i="2" r="J231"/>
  <c r="BK116"/>
  <c r="J163"/>
  <c i="6" r="BK88"/>
  <c i="2" r="J104"/>
  <c r="BK124"/>
  <c i="4" r="J124"/>
  <c i="5" r="BK91"/>
  <c i="2" r="BK255"/>
  <c i="3" r="BK92"/>
  <c i="2" r="BK363"/>
  <c i="3" r="J143"/>
  <c i="6" r="BK111"/>
  <c i="2" r="J209"/>
  <c i="3" r="BK168"/>
  <c i="4" r="J147"/>
  <c i="6" r="BK92"/>
  <c i="2" r="J112"/>
  <c i="4" r="BK108"/>
  <c i="6" r="BK106"/>
  <c i="2" r="BK186"/>
  <c i="3" r="BK120"/>
  <c i="5" r="BK100"/>
  <c i="2" r="BK261"/>
  <c i="3" r="BK178"/>
  <c i="6" r="BK107"/>
  <c i="2" r="BK177"/>
  <c r="J169"/>
  <c i="5" r="BK98"/>
  <c i="6" r="BK86"/>
  <c i="2" r="BK284"/>
  <c i="3" r="J115"/>
  <c i="2" r="BK276"/>
  <c i="3" r="J120"/>
  <c i="6" r="J108"/>
  <c i="2" r="J124"/>
  <c i="3" r="J144"/>
  <c i="5" r="BK107"/>
  <c i="2" r="BK267"/>
  <c i="3" r="J124"/>
  <c i="5" r="BK97"/>
  <c i="2" r="J489"/>
  <c r="BK148"/>
  <c r="J217"/>
  <c i="3" r="J176"/>
  <c i="4" r="BK168"/>
  <c i="5" r="BK89"/>
  <c i="2" r="BK495"/>
  <c r="J235"/>
  <c r="J284"/>
  <c r="BK311"/>
  <c i="3" r="BK111"/>
  <c i="4" r="BK111"/>
  <c i="6" r="J111"/>
  <c i="2" r="J223"/>
  <c i="3" r="J156"/>
  <c i="4" r="J106"/>
  <c i="2" r="J439"/>
  <c r="J140"/>
  <c i="5" r="J98"/>
  <c i="6" r="J83"/>
  <c i="2" r="BK379"/>
  <c i="3" r="BK174"/>
  <c i="5" r="BK92"/>
  <c i="2" r="BK395"/>
  <c r="J190"/>
  <c i="4" r="BK142"/>
  <c i="2" r="BK160"/>
  <c i="4" r="BK90"/>
  <c i="2" r="BK491"/>
  <c r="J469"/>
  <c i="3" r="BK134"/>
  <c i="4" r="J132"/>
  <c i="2" r="BK330"/>
  <c r="BK335"/>
  <c r="J272"/>
  <c i="4" r="J168"/>
  <c i="5" r="BK102"/>
  <c i="6" r="J92"/>
  <c i="2" r="J479"/>
  <c r="J330"/>
  <c i="3" r="BK136"/>
  <c i="4" r="BK100"/>
  <c i="5" r="J93"/>
  <c i="2" r="J335"/>
  <c r="J351"/>
  <c i="3" r="J136"/>
  <c i="4" r="J144"/>
  <c i="6" r="J109"/>
  <c i="2" r="BK408"/>
  <c r="J257"/>
  <c i="6" r="BK101"/>
  <c i="2" r="BK324"/>
  <c r="BK300"/>
  <c i="4" r="BK165"/>
  <c i="6" r="J99"/>
  <c i="2" r="BK317"/>
  <c r="J136"/>
  <c r="J485"/>
  <c r="J267"/>
  <c i="3" r="BK173"/>
  <c i="5" r="BK88"/>
  <c i="2" r="J462"/>
  <c r="J367"/>
  <c r="BK355"/>
  <c i="3" r="J154"/>
  <c i="4" r="BK98"/>
  <c i="5" r="BK93"/>
  <c i="2" r="BK405"/>
  <c r="BK473"/>
  <c r="BK306"/>
  <c i="4" r="BK88"/>
  <c i="6" r="J105"/>
  <c i="2" r="BK351"/>
  <c r="BK402"/>
  <c i="4" r="J171"/>
  <c i="2" r="J433"/>
  <c i="5" r="BK110"/>
  <c i="6" r="BK95"/>
  <c i="2" r="BK140"/>
  <c i="3" r="J148"/>
  <c i="5" r="BK95"/>
  <c i="2" r="J473"/>
  <c r="J132"/>
  <c i="3" r="BK115"/>
  <c i="6" r="BK85"/>
  <c i="2" l="1" r="P208"/>
  <c r="T271"/>
  <c r="BK346"/>
  <c r="J346"/>
  <c r="J69"/>
  <c r="R472"/>
  <c r="R471"/>
  <c i="3" r="R151"/>
  <c r="R150"/>
  <c i="4" r="BK87"/>
  <c r="J87"/>
  <c r="J61"/>
  <c i="2" r="BK208"/>
  <c r="J208"/>
  <c r="J62"/>
  <c r="BK271"/>
  <c r="J271"/>
  <c r="J64"/>
  <c r="R310"/>
  <c r="P411"/>
  <c i="4" r="R153"/>
  <c i="2" r="R241"/>
  <c r="R346"/>
  <c i="3" r="T87"/>
  <c r="P142"/>
  <c i="2" r="P95"/>
  <c r="P278"/>
  <c r="BK323"/>
  <c r="J323"/>
  <c r="J67"/>
  <c r="BK339"/>
  <c r="J339"/>
  <c r="J68"/>
  <c i="3" r="P87"/>
  <c r="P86"/>
  <c i="4" r="P153"/>
  <c i="5" r="R86"/>
  <c r="R103"/>
  <c i="2" r="T95"/>
  <c r="R271"/>
  <c r="T310"/>
  <c r="T411"/>
  <c i="3" r="R87"/>
  <c r="BK142"/>
  <c r="J142"/>
  <c r="J63"/>
  <c i="5" r="T94"/>
  <c i="2" r="P241"/>
  <c r="T346"/>
  <c i="3" r="T151"/>
  <c r="T150"/>
  <c i="4" r="R161"/>
  <c r="R160"/>
  <c i="5" r="R106"/>
  <c i="2" r="R208"/>
  <c r="T278"/>
  <c r="P323"/>
  <c r="BK411"/>
  <c r="J411"/>
  <c r="J70"/>
  <c i="3" r="T142"/>
  <c i="4" r="BK153"/>
  <c r="J153"/>
  <c r="J62"/>
  <c i="5" r="BK94"/>
  <c r="J94"/>
  <c r="J62"/>
  <c r="T103"/>
  <c i="4" r="T161"/>
  <c r="T160"/>
  <c i="5" r="R90"/>
  <c r="P103"/>
  <c i="2" r="T241"/>
  <c r="BK310"/>
  <c r="J310"/>
  <c r="J66"/>
  <c r="T323"/>
  <c r="R339"/>
  <c r="P472"/>
  <c r="P471"/>
  <c i="3" r="BK87"/>
  <c r="J87"/>
  <c r="J61"/>
  <c r="R142"/>
  <c i="4" r="T153"/>
  <c i="5" r="T90"/>
  <c r="BK106"/>
  <c r="J106"/>
  <c r="J64"/>
  <c i="2" r="R95"/>
  <c r="BK278"/>
  <c r="J278"/>
  <c r="J65"/>
  <c r="P346"/>
  <c r="T472"/>
  <c r="T471"/>
  <c i="3" r="P151"/>
  <c r="P150"/>
  <c i="4" r="R87"/>
  <c r="R86"/>
  <c r="R85"/>
  <c i="2" r="T208"/>
  <c r="R278"/>
  <c r="R323"/>
  <c r="P339"/>
  <c r="T339"/>
  <c r="BK472"/>
  <c r="BK471"/>
  <c r="J471"/>
  <c r="J72"/>
  <c i="4" r="P87"/>
  <c r="P86"/>
  <c r="BK161"/>
  <c r="J161"/>
  <c r="J65"/>
  <c i="5" r="P86"/>
  <c r="BK90"/>
  <c r="J90"/>
  <c r="J61"/>
  <c r="P94"/>
  <c r="T106"/>
  <c i="2" r="BK95"/>
  <c r="J95"/>
  <c r="J61"/>
  <c r="BK241"/>
  <c r="J241"/>
  <c r="J63"/>
  <c r="P271"/>
  <c r="P310"/>
  <c r="R411"/>
  <c i="3" r="BK151"/>
  <c r="J151"/>
  <c r="J65"/>
  <c i="4" r="T87"/>
  <c r="T86"/>
  <c r="T85"/>
  <c r="P161"/>
  <c r="P160"/>
  <c i="5" r="BK86"/>
  <c r="J86"/>
  <c r="J60"/>
  <c r="T86"/>
  <c r="T85"/>
  <c r="P90"/>
  <c r="R94"/>
  <c r="BK103"/>
  <c r="J103"/>
  <c r="J63"/>
  <c r="P106"/>
  <c i="6" r="BK81"/>
  <c r="J81"/>
  <c r="J60"/>
  <c r="P81"/>
  <c r="P80"/>
  <c i="1" r="AU59"/>
  <c i="6" r="R81"/>
  <c r="R80"/>
  <c r="T81"/>
  <c r="T80"/>
  <c i="4" r="BK157"/>
  <c r="J157"/>
  <c r="J63"/>
  <c i="2" r="BK468"/>
  <c r="J468"/>
  <c r="J71"/>
  <c i="3" r="BK137"/>
  <c r="J137"/>
  <c r="J62"/>
  <c i="5" r="BK112"/>
  <c r="J112"/>
  <c r="J65"/>
  <c i="6" r="F77"/>
  <c r="BE86"/>
  <c r="BE90"/>
  <c r="BE93"/>
  <c r="BE95"/>
  <c r="E48"/>
  <c r="F76"/>
  <c r="BE104"/>
  <c r="J52"/>
  <c r="J55"/>
  <c r="BE85"/>
  <c r="BE98"/>
  <c r="BE101"/>
  <c r="BE105"/>
  <c r="BE82"/>
  <c r="BE83"/>
  <c r="BE92"/>
  <c r="BE96"/>
  <c r="BE97"/>
  <c r="BE103"/>
  <c r="BE106"/>
  <c r="BE107"/>
  <c r="BE109"/>
  <c r="BE111"/>
  <c r="J54"/>
  <c r="BE87"/>
  <c r="BE88"/>
  <c r="BE89"/>
  <c r="BE91"/>
  <c r="BE94"/>
  <c r="BE99"/>
  <c r="BE102"/>
  <c r="BE108"/>
  <c r="BE110"/>
  <c i="4" r="BK86"/>
  <c r="J86"/>
  <c r="J60"/>
  <c i="5" r="F55"/>
  <c r="BE89"/>
  <c r="BE95"/>
  <c r="BE101"/>
  <c r="BE109"/>
  <c r="F54"/>
  <c r="E48"/>
  <c r="J52"/>
  <c r="J55"/>
  <c r="J81"/>
  <c r="BE87"/>
  <c r="BE88"/>
  <c r="BE92"/>
  <c r="BE96"/>
  <c r="BE91"/>
  <c r="BE93"/>
  <c r="BE98"/>
  <c r="BE99"/>
  <c r="BE102"/>
  <c r="BE104"/>
  <c r="BE105"/>
  <c r="BE108"/>
  <c r="BE110"/>
  <c r="BE113"/>
  <c i="4" r="BK160"/>
  <c r="J160"/>
  <c r="J64"/>
  <c i="5" r="BE97"/>
  <c r="BE100"/>
  <c r="BE107"/>
  <c r="BE111"/>
  <c i="4" r="J82"/>
  <c r="BE129"/>
  <c r="F54"/>
  <c r="J81"/>
  <c r="BE121"/>
  <c r="BE137"/>
  <c r="BE139"/>
  <c r="BE142"/>
  <c r="BE154"/>
  <c r="BE171"/>
  <c r="BE134"/>
  <c r="BE165"/>
  <c r="BE168"/>
  <c i="3" r="BK150"/>
  <c r="J150"/>
  <c r="J64"/>
  <c i="4" r="F55"/>
  <c r="BE88"/>
  <c r="BE93"/>
  <c r="BE95"/>
  <c r="BE103"/>
  <c r="BE108"/>
  <c r="BE124"/>
  <c r="BE147"/>
  <c r="BE149"/>
  <c r="BE155"/>
  <c r="BE156"/>
  <c r="E75"/>
  <c i="3" r="BK86"/>
  <c r="J86"/>
  <c r="J60"/>
  <c i="4" r="BE111"/>
  <c r="BE113"/>
  <c r="BE116"/>
  <c r="J52"/>
  <c r="BE90"/>
  <c r="BE98"/>
  <c r="BE100"/>
  <c r="BE106"/>
  <c r="BE119"/>
  <c r="BE127"/>
  <c r="BE132"/>
  <c r="BE144"/>
  <c r="BE151"/>
  <c r="BE158"/>
  <c r="BE162"/>
  <c r="BE174"/>
  <c r="BE177"/>
  <c i="2" r="BK94"/>
  <c r="J94"/>
  <c r="J60"/>
  <c r="J472"/>
  <c r="J73"/>
  <c i="3" r="E48"/>
  <c r="BE102"/>
  <c r="BE124"/>
  <c r="BE134"/>
  <c r="BE136"/>
  <c r="BE138"/>
  <c r="BE174"/>
  <c r="BE175"/>
  <c r="BE176"/>
  <c r="F55"/>
  <c r="J81"/>
  <c r="BE160"/>
  <c r="J55"/>
  <c r="BE96"/>
  <c r="BE100"/>
  <c r="BE127"/>
  <c r="BE129"/>
  <c r="BE148"/>
  <c r="BE154"/>
  <c r="BE165"/>
  <c r="BE168"/>
  <c r="F54"/>
  <c r="J79"/>
  <c r="BE107"/>
  <c r="BE120"/>
  <c r="BE131"/>
  <c r="BE143"/>
  <c r="BE144"/>
  <c r="BE156"/>
  <c r="BE158"/>
  <c r="BE178"/>
  <c r="BE88"/>
  <c r="BE92"/>
  <c r="BE111"/>
  <c r="BE115"/>
  <c r="BE152"/>
  <c r="BE153"/>
  <c r="BE162"/>
  <c r="BE167"/>
  <c r="BE172"/>
  <c r="BE173"/>
  <c i="2" r="J52"/>
  <c r="J54"/>
  <c r="F89"/>
  <c r="J90"/>
  <c r="BE209"/>
  <c r="BE217"/>
  <c r="BE219"/>
  <c r="BE248"/>
  <c r="BE292"/>
  <c r="BE296"/>
  <c r="BE300"/>
  <c r="BE304"/>
  <c r="BE315"/>
  <c r="E83"/>
  <c r="BE235"/>
  <c r="BE276"/>
  <c r="BE324"/>
  <c r="BE328"/>
  <c r="BE335"/>
  <c r="BE359"/>
  <c r="BE391"/>
  <c r="BE408"/>
  <c r="F55"/>
  <c r="BE96"/>
  <c r="BE144"/>
  <c r="BE148"/>
  <c r="BE152"/>
  <c r="BE165"/>
  <c r="BE181"/>
  <c r="BE186"/>
  <c r="BE196"/>
  <c r="BE200"/>
  <c r="BE257"/>
  <c r="BE261"/>
  <c r="BE279"/>
  <c r="BE284"/>
  <c r="BE288"/>
  <c r="BE306"/>
  <c r="BE367"/>
  <c r="BE371"/>
  <c r="BE375"/>
  <c r="BE379"/>
  <c r="BE100"/>
  <c r="BE104"/>
  <c r="BE112"/>
  <c r="BE116"/>
  <c r="BE128"/>
  <c r="BE132"/>
  <c r="BE136"/>
  <c r="BE173"/>
  <c r="BE177"/>
  <c r="BE192"/>
  <c r="BE231"/>
  <c r="BE237"/>
  <c r="BE255"/>
  <c r="BE263"/>
  <c r="BE272"/>
  <c r="BE317"/>
  <c r="BE321"/>
  <c r="BE334"/>
  <c r="BE340"/>
  <c r="BE343"/>
  <c r="BE357"/>
  <c r="BE383"/>
  <c r="BE395"/>
  <c r="BE417"/>
  <c r="BE422"/>
  <c r="BE446"/>
  <c r="BE469"/>
  <c r="BE477"/>
  <c r="BE479"/>
  <c r="BE485"/>
  <c r="BE108"/>
  <c r="BE120"/>
  <c r="BE124"/>
  <c r="BE140"/>
  <c r="BE156"/>
  <c r="BE160"/>
  <c r="BE163"/>
  <c r="BE169"/>
  <c r="BE190"/>
  <c r="BE202"/>
  <c r="BE213"/>
  <c r="BE223"/>
  <c r="BE227"/>
  <c r="BE242"/>
  <c r="BE267"/>
  <c r="BE311"/>
  <c r="BE330"/>
  <c r="BE347"/>
  <c r="BE351"/>
  <c r="BE355"/>
  <c r="BE363"/>
  <c r="BE387"/>
  <c r="BE399"/>
  <c r="BE402"/>
  <c r="BE405"/>
  <c r="BE412"/>
  <c r="BE428"/>
  <c r="BE433"/>
  <c r="BE439"/>
  <c r="BE451"/>
  <c r="BE457"/>
  <c r="BE462"/>
  <c r="BE473"/>
  <c r="BE483"/>
  <c r="BE489"/>
  <c r="BE491"/>
  <c r="BE495"/>
  <c r="BE497"/>
  <c i="3" r="F37"/>
  <c i="1" r="BD56"/>
  <c i="2" r="F36"/>
  <c i="1" r="BC55"/>
  <c i="2" r="F35"/>
  <c i="1" r="BB55"/>
  <c i="2" r="F34"/>
  <c i="1" r="BA55"/>
  <c i="4" r="F37"/>
  <c i="1" r="BD57"/>
  <c i="3" r="F34"/>
  <c i="1" r="BA56"/>
  <c i="5" r="F35"/>
  <c i="1" r="BB58"/>
  <c i="6" r="F36"/>
  <c i="1" r="BC59"/>
  <c i="6" r="F37"/>
  <c i="1" r="BD59"/>
  <c i="6" r="J34"/>
  <c i="1" r="AW59"/>
  <c i="4" r="F34"/>
  <c i="1" r="BA57"/>
  <c i="2" r="J34"/>
  <c i="1" r="AW55"/>
  <c i="6" r="F35"/>
  <c i="1" r="BB59"/>
  <c i="3" r="F36"/>
  <c i="1" r="BC56"/>
  <c i="5" r="F37"/>
  <c i="1" r="BD58"/>
  <c i="6" r="F34"/>
  <c i="1" r="BA59"/>
  <c i="5" r="J34"/>
  <c i="1" r="AW58"/>
  <c i="4" r="J34"/>
  <c i="1" r="AW57"/>
  <c i="4" r="F35"/>
  <c i="1" r="BB57"/>
  <c i="3" r="J34"/>
  <c i="1" r="AW56"/>
  <c i="5" r="F34"/>
  <c i="1" r="BA58"/>
  <c i="4" r="F36"/>
  <c i="1" r="BC57"/>
  <c i="3" r="F35"/>
  <c i="1" r="BB56"/>
  <c i="5" r="F36"/>
  <c i="1" r="BC58"/>
  <c i="2" r="F37"/>
  <c i="1" r="BD55"/>
  <c i="5" l="1" r="P85"/>
  <c i="1" r="AU58"/>
  <c i="2" r="R94"/>
  <c r="R93"/>
  <c r="T94"/>
  <c r="T93"/>
  <c i="3" r="T86"/>
  <c r="T85"/>
  <c r="R86"/>
  <c r="R85"/>
  <c i="5" r="R85"/>
  <c i="4" r="P85"/>
  <c i="1" r="AU57"/>
  <c i="2" r="P94"/>
  <c r="P93"/>
  <c i="1" r="AU55"/>
  <c i="3" r="P85"/>
  <c i="1" r="AU56"/>
  <c i="5" r="BK85"/>
  <c r="J85"/>
  <c i="6" r="BK80"/>
  <c r="J80"/>
  <c r="J59"/>
  <c i="4" r="BK85"/>
  <c r="J85"/>
  <c r="J59"/>
  <c i="3" r="BK85"/>
  <c r="J85"/>
  <c i="2" r="BK93"/>
  <c r="J93"/>
  <c i="3" r="J33"/>
  <c i="1" r="AV56"/>
  <c r="AT56"/>
  <c i="5" r="F33"/>
  <c i="1" r="AZ58"/>
  <c i="2" r="J30"/>
  <c i="1" r="AG55"/>
  <c i="4" r="F33"/>
  <c i="1" r="AZ57"/>
  <c r="BC54"/>
  <c r="AY54"/>
  <c i="3" r="J30"/>
  <c i="1" r="AG56"/>
  <c i="4" r="J33"/>
  <c i="1" r="AV57"/>
  <c r="AT57"/>
  <c r="BA54"/>
  <c r="AW54"/>
  <c r="AK30"/>
  <c r="BB54"/>
  <c r="W31"/>
  <c i="2" r="F33"/>
  <c i="1" r="AZ55"/>
  <c i="5" r="J33"/>
  <c i="1" r="AV58"/>
  <c r="AT58"/>
  <c i="6" r="F33"/>
  <c i="1" r="AZ59"/>
  <c r="BD54"/>
  <c r="W33"/>
  <c i="6" r="J33"/>
  <c i="1" r="AV59"/>
  <c r="AT59"/>
  <c i="2" r="J33"/>
  <c i="1" r="AV55"/>
  <c r="AT55"/>
  <c i="3" r="F33"/>
  <c i="1" r="AZ56"/>
  <c i="5" r="J30"/>
  <c i="1" r="AG58"/>
  <c i="5" l="1" r="J59"/>
  <c r="J39"/>
  <c i="1" r="AN56"/>
  <c i="3" r="J59"/>
  <c i="1" r="AN55"/>
  <c i="2" r="J59"/>
  <c i="3" r="J39"/>
  <c i="2" r="J39"/>
  <c i="1" r="AN58"/>
  <c r="AU54"/>
  <c i="6" r="J30"/>
  <c i="1" r="AG59"/>
  <c r="AX54"/>
  <c r="W32"/>
  <c r="AZ54"/>
  <c r="W29"/>
  <c r="W30"/>
  <c i="4" r="J30"/>
  <c i="1" r="AG57"/>
  <c r="AN57"/>
  <c i="6" l="1" r="J39"/>
  <c i="4" r="J39"/>
  <c i="1" r="AN59"/>
  <c r="AG54"/>
  <c r="AK26"/>
  <c r="AV54"/>
  <c r="AK29"/>
  <c r="AK35"/>
  <c l="1"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<sst xmlns="http://schemas.openxmlformats.org/spreadsheetml/2006/main">
  <si>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</si>
  <si>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</si>
  <si>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</si>
  <si>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</si>
  <si>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</si>
  <si>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{6a0c5846-a114-419d-9bd7-99e4896082f9}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</si>
  <si>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</si>
  <si>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</si>
  <si>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</si>
  <si>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</si>
  <si>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</si>
  <si>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</si>
  <si>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</si>
  <si>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</si>
  <si>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2025/017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</si>
  <si>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</si>
  <si>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</si>
  <si>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Brno, areál Pisárky - armaturní šachta</t>
  </si>
  <si>
    <t>KSO:</t>
  </si>
  <si>
    <t/>
  </si>
  <si>
    <t>CC-CZ:</t>
  </si>
  <si>
    <t>Místo:</t>
  </si>
  <si>
    <t>k.ú. Pisárky [610208]</t>
  </si>
  <si>
    <t>Datum:</t>
  </si>
  <si>
    <t>24. 2. 2025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</si>
  <si>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</si>
  <si>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</si>
  <si>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</si>
  <si>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</si>
  <si>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</si>
  <si>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</si>
  <si>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</si>
  <si>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</si>
  <si>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</si>
  <si>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</si>
  <si>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</si>
  <si>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</si>
  <si>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</si>
  <si>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</si>
  <si>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</si>
  <si>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</si>
  <si>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</si>
  <si>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</si>
  <si>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</si>
  <si>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</si>
  <si>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</si>
  <si>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</si>
  <si>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</si>
  <si>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</si>
  <si>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</si>
  <si>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</si>
  <si>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</si>
  <si>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</si>
  <si>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</si>
  <si>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</si>
  <si>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</si>
  <si>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</si>
  <si>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</si>
  <si>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</si>
  <si>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</si>
  <si>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</si>
  <si>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</si>
  <si>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</si>
  <si>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</si>
  <si>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</si>
  <si>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</si>
  <si>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</si>
  <si>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</si>
  <si>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</si>
  <si>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</si>
  <si>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</si>
  <si>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</si>
  <si>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</si>
  <si>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</si>
  <si>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</si>
  <si>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</si>
  <si>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>Armaturní šachta</t>
  </si>
  <si>
    <t>STA</t>
  </si>
  <si>
    <t>1</t>
  </si>
  <si>
    <t>{57efb991-c1c5-4035-b4b2-df4544427304}</t>
  </si>
  <si>
    <t>2</t>
  </si>
  <si>
    <t>SO02</t>
  </si>
  <si>
    <t>Přeložka plynu</t>
  </si>
  <si>
    <t>{00d93fd5-cccf-4e17-9e9e-d7cfde4d5c26}</t>
  </si>
  <si>
    <t>PS01</t>
  </si>
  <si>
    <t>Technologické vystrojení</t>
  </si>
  <si>
    <t>{e4747fef-9e44-4009-b84f-99c262dedbc8}</t>
  </si>
  <si>
    <t>PS02</t>
  </si>
  <si>
    <t>Elektroinstalace a MaR</t>
  </si>
  <si>
    <t>{0e3832d0-97b1-4a18-8752-b4668f1abcab}</t>
  </si>
  <si>
    <t>OVN</t>
  </si>
  <si>
    <t>Ostatní a vedlejší náklady</t>
  </si>
  <si>
    <t>{afcdaccc-f2ad-4378-aa5c-3d38909274b3}</t>
  </si>
  <si>
    <t>KRYCÍ LIST SOUPISU PRACÍ</t>
  </si>
  <si>
    <t>Objekt:</t>
  </si>
  <si>
    <t>SO01 - Armaturní šachta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</si>
  <si>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</si>
  <si>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</si>
  <si>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</si>
  <si>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</si>
  <si>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</si>
  <si>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</si>
  <si>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</si>
  <si>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</si>
  <si>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</si>
  <si>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</si>
  <si>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</si>
  <si>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8 - Trubní vedení</t>
  </si>
  <si>
    <t xml:space="preserve">    89 -  Ostatní konstrukce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</si>
  <si>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</si>
  <si>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</si>
  <si>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</si>
  <si>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</si>
  <si>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</si>
  <si>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</si>
  <si>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</si>
  <si>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</si>
  <si>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</si>
  <si>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</si>
  <si>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</si>
  <si>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</si>
  <si>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</si>
  <si>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</si>
  <si>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</si>
  <si>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</si>
  <si>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</si>
  <si>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</si>
  <si>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</si>
  <si>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</si>
  <si>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</si>
  <si>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</si>
  <si>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</si>
  <si>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113106345</t>
  </si>
  <si>
    <t>Rozebrání dlažeb a dílců při překopech inženýrských sítí s přemístěním hmot na skládku na vzdálenost do 3 m nebo s naložením na dopravní prostředek strojně plochy jednotlivě do 15 m2 komunikací pro pěší s ložem z kameniva nebo živice a s výplní spár z vegetační dlažby betonové</t>
  </si>
  <si>
    <t>m2</t>
  </si>
  <si>
    <t>CS ÚRS 2025 01</t>
  </si>
  <si>
    <t>4</t>
  </si>
  <si>
    <t>1418105417</t>
  </si>
  <si>
    <t>Online PSC</t>
  </si>
  <si>
    <t>https://podminky.urs.cz/item/CS_URS_2025_01/113106345</t>
  </si>
  <si>
    <t>VV</t>
  </si>
  <si>
    <t>"Rozebrání a obnova povrchů dle C3:" 93,7</t>
  </si>
  <si>
    <t>Součet</t>
  </si>
  <si>
    <t>113107343</t>
  </si>
  <si>
    <t>Odstranění podkladů nebo krytů strojně plochy jednotlivě do 50 m2 s přemístěním hmot na skládku na vzdálenost do 3 m nebo s naložením na dopravní prostředek živičných, o tl. vrstvy přes 100 do 150 mm</t>
  </si>
  <si>
    <t>44984291</t>
  </si>
  <si>
    <t>https://podminky.urs.cz/item/CS_URS_2025_01/113107343</t>
  </si>
  <si>
    <t>"Rozebrání a obnova povrchů dle C3 (živice):" 1,3*19,1</t>
  </si>
  <si>
    <t>3</t>
  </si>
  <si>
    <t>113107523</t>
  </si>
  <si>
    <t>Odstranění podkladů nebo krytů při překopech inženýrských sítí s přemístěním hmot na skládku ve vzdálenosti do 3 m nebo s naložením na dopravní prostředek strojně plochy jednotlivě přes 15 m2 z kameniva hrubého drceného, o tl. vrstvy přes 200 do 300 mm</t>
  </si>
  <si>
    <t>1469430276</t>
  </si>
  <si>
    <t>https://podminky.urs.cz/item/CS_URS_2025_01/113107523</t>
  </si>
  <si>
    <t>"Rozebrání a obnova povrchů dle C3 (dlažba):" 93,7</t>
  </si>
  <si>
    <t>113107524</t>
  </si>
  <si>
    <t>Odstranění podkladů nebo krytů při překopech inženýrských sítí s přemístěním hmot na skládku ve vzdálenosti do 3 m nebo s naložením na dopravní prostředek strojně plochy jednotlivě přes 15 m2 z kameniva hrubého drceného, o tl. vrstvy přes 300 do 400 mm</t>
  </si>
  <si>
    <t>-1739543193</t>
  </si>
  <si>
    <t>https://podminky.urs.cz/item/CS_URS_2025_01/113107524</t>
  </si>
  <si>
    <t>"Rozebrání a obnova povrchů dle C3 (živice):" 19,1</t>
  </si>
  <si>
    <t>5</t>
  </si>
  <si>
    <t>113154523</t>
  </si>
  <si>
    <t>Frézování živičného podkladu nebo krytu s naložením hmot na dopravní prostředek plochy do 500 m2 pruhu šířky přes 0,5 m, tloušťky vrstvy 50 mm</t>
  </si>
  <si>
    <t>1805805400</t>
  </si>
  <si>
    <t>https://podminky.urs.cz/item/CS_URS_2025_01/113154523</t>
  </si>
  <si>
    <t>"Rozebrání a obnova povrchů dle C3 (živice):" 57,6+19,1</t>
  </si>
  <si>
    <t>6</t>
  </si>
  <si>
    <t>113201112</t>
  </si>
  <si>
    <t>Vytrhání obrub s vybouráním lože, s přemístěním hmot na skládku na vzdálenost do 3 m nebo s naložením na dopravní prostředek silničních ležatých</t>
  </si>
  <si>
    <t>m</t>
  </si>
  <si>
    <t>97481260</t>
  </si>
  <si>
    <t>https://podminky.urs.cz/item/CS_URS_2025_01/113201112</t>
  </si>
  <si>
    <t>"Rozebrání a obnova povrchů dle C3 (živice):" 18,7</t>
  </si>
  <si>
    <t>7</t>
  </si>
  <si>
    <t>115101202</t>
  </si>
  <si>
    <t>Čerpání vody na dopravní výšku do 10 m s uvažovaným průměrným přítokem přes 500 do 1 000 l/min</t>
  </si>
  <si>
    <t>hod</t>
  </si>
  <si>
    <t>-508141058</t>
  </si>
  <si>
    <t>https://podminky.urs.cz/item/CS_URS_2025_01/115101202</t>
  </si>
  <si>
    <t>"Dle výpisu materiálu dle D1.1.2, pozice --, předpokládaná potřeba čerpání :" 60*24</t>
  </si>
  <si>
    <t>8</t>
  </si>
  <si>
    <t>115101301</t>
  </si>
  <si>
    <t>Pohotovost záložní čerpací soupravy pro dopravní výšku do 10 m s uvažovaným průměrným přítokem do 500 l/min</t>
  </si>
  <si>
    <t>den</t>
  </si>
  <si>
    <t>1768515091</t>
  </si>
  <si>
    <t>https://podminky.urs.cz/item/CS_URS_2025_01/115101301</t>
  </si>
  <si>
    <t>"Dle výpisu materiálu dle D1.1.2, pozice --, předpokládaná potřeba čerpání :" 30</t>
  </si>
  <si>
    <t>9</t>
  </si>
  <si>
    <t>121151103</t>
  </si>
  <si>
    <t>Sejmutí ornice strojně při souvislé ploše do 100 m2, tl. vrstvy do 200 mm</t>
  </si>
  <si>
    <t>-357630370</t>
  </si>
  <si>
    <t>https://podminky.urs.cz/item/CS_URS_2025_01/121151103</t>
  </si>
  <si>
    <t>"Rozebrání a obnova povrchů dle C3:" 62,7</t>
  </si>
  <si>
    <t>10</t>
  </si>
  <si>
    <t>131251204</t>
  </si>
  <si>
    <t>Hloubení zapažených jam a zářezů strojně s urovnáním dna do předepsaného profilu a spádu v hornině třídy těžitelnosti I skupiny 3 přes 100 do 500 m3</t>
  </si>
  <si>
    <t>m3</t>
  </si>
  <si>
    <t>584150176</t>
  </si>
  <si>
    <t>https://podminky.urs.cz/item/CS_URS_2025_01/131251204</t>
  </si>
  <si>
    <t>"Výkop stavební jámy pro šachtu dle D1.1.2, zastoupení zeminy dle IGP 50%:" 0,5*4*75</t>
  </si>
  <si>
    <t>11</t>
  </si>
  <si>
    <t>131351204</t>
  </si>
  <si>
    <t>Hloubení zapažených jam a zářezů strojně s urovnáním dna do předepsaného profilu a spádu v hornině třídy těžitelnosti II skupiny 4 přes 100 do 500 m3</t>
  </si>
  <si>
    <t>1872167314</t>
  </si>
  <si>
    <t>https://podminky.urs.cz/item/CS_URS_2025_01/131351204</t>
  </si>
  <si>
    <t>151712111</t>
  </si>
  <si>
    <t>Převázka ocelová pro ukotvení záporového pažení pro jakoukoliv délku převázky zdvojená</t>
  </si>
  <si>
    <t>533004100</t>
  </si>
  <si>
    <t>https://podminky.urs.cz/item/CS_URS_2025_01/151712111</t>
  </si>
  <si>
    <t>"Pažení jámy dle D1.1.6, HEA280, IPN200, úložné plotny a trubky, horní a dolní rám:" ((2*5,2)+(2*6,3)+(2*3,4)+(2*9,3)+(2*7,6)+(6*4,1))*1,1</t>
  </si>
  <si>
    <t>13</t>
  </si>
  <si>
    <t>151712121</t>
  </si>
  <si>
    <t>Odstranění ocelové převázky pro ukotvení záporového pažení jakékoliv délky převázky zdvojené</t>
  </si>
  <si>
    <t>-340082670</t>
  </si>
  <si>
    <t>https://podminky.urs.cz/item/CS_URS_2025_01/151712121</t>
  </si>
  <si>
    <t>14</t>
  </si>
  <si>
    <t>153111114</t>
  </si>
  <si>
    <t>Úprava ocelových štětovnic pro štětové stěny řezání z terénu, štětovnic zaberaněných příčné</t>
  </si>
  <si>
    <t>kus</t>
  </si>
  <si>
    <t>1806225125</t>
  </si>
  <si>
    <t>https://podminky.urs.cz/item/CS_URS_2025_01/153111114</t>
  </si>
  <si>
    <t>"Pažení jámy dle D1.1.6:" 34,4*2,5</t>
  </si>
  <si>
    <t>15</t>
  </si>
  <si>
    <t>153111119</t>
  </si>
  <si>
    <t>Úprava ocelových štětovnic pro štětové stěny řezání z terénu, štětovnic zaberaněných otvorů</t>
  </si>
  <si>
    <t>-1619506863</t>
  </si>
  <si>
    <t>https://podminky.urs.cz/item/CS_URS_2025_01/153111119</t>
  </si>
  <si>
    <t>"Pažení jámy dle D1.1.6:" 3</t>
  </si>
  <si>
    <t>16</t>
  </si>
  <si>
    <t>153112122</t>
  </si>
  <si>
    <t>Zřízení beraněných stěn z ocelových štětovnic z terénu zaberanění štětovnic ve standardních podmínkách, délky do 8 m</t>
  </si>
  <si>
    <t>1549790854</t>
  </si>
  <si>
    <t>https://podminky.urs.cz/item/CS_URS_2025_01/153112122</t>
  </si>
  <si>
    <t>"Pažení jámy dle D1.1.6:" 8*34,4</t>
  </si>
  <si>
    <t>17</t>
  </si>
  <si>
    <t>M</t>
  </si>
  <si>
    <t>15920311</t>
  </si>
  <si>
    <t>štětovnice ocelová Illn</t>
  </si>
  <si>
    <t>t</t>
  </si>
  <si>
    <t>-1484252778</t>
  </si>
  <si>
    <t>"Pažení jámy dle D1.1.6:" 14,1178*1,1</t>
  </si>
  <si>
    <t>18</t>
  </si>
  <si>
    <t>153113112</t>
  </si>
  <si>
    <t>Vytažení stěn z ocelových štětovnic zaberaněných z terénu délky do 12 m ve standardních podmínkách, zaberaněných na hloubku do 8 m</t>
  </si>
  <si>
    <t>270759337</t>
  </si>
  <si>
    <t>https://podminky.urs.cz/item/CS_URS_2025_01/153113112</t>
  </si>
  <si>
    <t>19</t>
  </si>
  <si>
    <t>161151103</t>
  </si>
  <si>
    <t>Svislé přemístění výkopku strojně bez naložení do dopravní nádoby avšak s vyprázdněním dopravní nádoby na hromadu nebo do dopravního prostředku z horniny třídy těžitelnosti I skupiny 1 až 3 při hloubce výkopu přes 4 do 8 m</t>
  </si>
  <si>
    <t>226992048</t>
  </si>
  <si>
    <t>https://podminky.urs.cz/item/CS_URS_2025_01/161151103</t>
  </si>
  <si>
    <t>20</t>
  </si>
  <si>
    <t>161151113</t>
  </si>
  <si>
    <t>Svislé přemístění výkopku strojně bez naložení do dopravní nádoby avšak s vyprázdněním dopravní nádoby na hromadu nebo do dopravního prostředku z horniny třídy těžitelnosti II skupiny 4 a 5 při hloubce výkopu přes 4 do 8 m</t>
  </si>
  <si>
    <t>-866959733</t>
  </si>
  <si>
    <t>https://podminky.urs.cz/item/CS_URS_2025_01/161151113</t>
  </si>
  <si>
    <t>162751113</t>
  </si>
  <si>
    <t>Vodorovné přemístění výkopku nebo sypaniny po suchu na obvyklém dopravním prostředku, bez naložení výkopku, avšak se složením bez rozhrnutí z horniny třídy těžitelnosti I skupiny 1 až 3 na vzdálenost přes 5 000 do 6 000 m</t>
  </si>
  <si>
    <t>1839757432</t>
  </si>
  <si>
    <t>https://podminky.urs.cz/item/CS_URS_2025_01/162751113</t>
  </si>
  <si>
    <t>"Výkop stavební jámy pro šachtu dle D1.1.2, zastoupení zeminy dle IGP 50%:" 0,5*4*4*75</t>
  </si>
  <si>
    <t>22</t>
  </si>
  <si>
    <t>162751133</t>
  </si>
  <si>
    <t>Vodorovné přemístění výkopku nebo sypaniny po suchu na obvyklém dopravním prostředku, bez naložení výkopku, avšak se složením bez rozhrnutí z horniny třídy těžitelnosti II skupiny 4 a 5 na vzdálenost přes 5 000 do 6 000 m</t>
  </si>
  <si>
    <t>-181809533</t>
  </si>
  <si>
    <t>https://podminky.urs.cz/item/CS_URS_2025_01/162751133</t>
  </si>
  <si>
    <t>23</t>
  </si>
  <si>
    <t>171201231</t>
  </si>
  <si>
    <t>Poplatek za uložení stavebního odpadu na recyklační skládce (skládkovné) zeminy a kamení zatříděného do Katalogu odpadů pod kódem 17 05 04</t>
  </si>
  <si>
    <t>-2099818975</t>
  </si>
  <si>
    <t>https://podminky.urs.cz/item/CS_URS_2025_01/171201231</t>
  </si>
  <si>
    <t>"Výkop stavební jámy pro šachtu dle D1.1.2:" 4*75</t>
  </si>
  <si>
    <t>300*2 'Přepočtené koeficientem množství</t>
  </si>
  <si>
    <t>24</t>
  </si>
  <si>
    <t>174101101</t>
  </si>
  <si>
    <t>Zásyp sypaninou z jakékoliv horniny strojně s uložením výkopku ve vrstvách se zhutněním jam, šachet, rýh nebo kolem objektů v těchto vykopávkách</t>
  </si>
  <si>
    <t>-29639746</t>
  </si>
  <si>
    <t>https://podminky.urs.cz/item/CS_URS_2025_01/174101101</t>
  </si>
  <si>
    <t>"Armaturní šachta dle D1.1.2, pozice 9:" 134,8</t>
  </si>
  <si>
    <t>25</t>
  </si>
  <si>
    <t>58337344</t>
  </si>
  <si>
    <t>štěrkopísek frakce 0/32</t>
  </si>
  <si>
    <t>308712177</t>
  </si>
  <si>
    <t>134,8*2 'Přepočtené koeficientem množství</t>
  </si>
  <si>
    <t>26</t>
  </si>
  <si>
    <t>181351003</t>
  </si>
  <si>
    <t>Rozprostření a urovnání ornice v rovině nebo ve svahu sklonu do 1:5 strojně při souvislé ploše do 100 m2, tl. vrstvy do 200 mm</t>
  </si>
  <si>
    <t>-928820388</t>
  </si>
  <si>
    <t>https://podminky.urs.cz/item/CS_URS_2025_01/181351003</t>
  </si>
  <si>
    <t>27</t>
  </si>
  <si>
    <t>181411131</t>
  </si>
  <si>
    <t>Založení trávníku na půdě předem připravené plochy do 1000 m2 výsevem včetně utažení parkového v rovině nebo na svahu do 1:5</t>
  </si>
  <si>
    <t>-1283867211</t>
  </si>
  <si>
    <t>https://podminky.urs.cz/item/CS_URS_2025_01/181411131</t>
  </si>
  <si>
    <t>28</t>
  </si>
  <si>
    <t>00572410</t>
  </si>
  <si>
    <t>osivo směs travní parková</t>
  </si>
  <si>
    <t>kg</t>
  </si>
  <si>
    <t>2037823302</t>
  </si>
  <si>
    <t>62,7*0,05 'Přepočtené koeficientem množství</t>
  </si>
  <si>
    <t>29</t>
  </si>
  <si>
    <t>181951112</t>
  </si>
  <si>
    <t>Úprava pláně vyrovnáním výškových rozdílů strojně v hornině třídy těžitelnosti I, skupiny 1 až 3 se zhutněním</t>
  </si>
  <si>
    <t>-1798952142</t>
  </si>
  <si>
    <t>https://podminky.urs.cz/item/CS_URS_2025_01/181951112</t>
  </si>
  <si>
    <t>"Rozebrání a obnova povrchů dle C3 (travnaté plochy):" 62,7</t>
  </si>
  <si>
    <t>Zakládání</t>
  </si>
  <si>
    <t>30</t>
  </si>
  <si>
    <t>212755214</t>
  </si>
  <si>
    <t>Trativody bez lože a obsypu z drenážních trubek plastových flexibilních DN 100 mm</t>
  </si>
  <si>
    <t>-1538364696</t>
  </si>
  <si>
    <t>https://podminky.urs.cz/item/CS_URS_2025_01/212755214</t>
  </si>
  <si>
    <t>"Armaturní šachta dle D1.1.2, pozice --:" 5+8+9+2+8</t>
  </si>
  <si>
    <t>31</t>
  </si>
  <si>
    <t>213141113</t>
  </si>
  <si>
    <t>Zřízení vrstvy z geotextilie filtrační, separační, odvodňovací, ochranné, výztužné nebo protierozní v rovině nebo ve sklonu do 1:5, šířky přes 6 do 8,5 m</t>
  </si>
  <si>
    <t>1699329785</t>
  </si>
  <si>
    <t>https://podminky.urs.cz/item/CS_URS_2025_01/213141113</t>
  </si>
  <si>
    <t>"Armaturní šachta dle D1.1.2, pozice 14:" 35,3</t>
  </si>
  <si>
    <t>32</t>
  </si>
  <si>
    <t>69311143</t>
  </si>
  <si>
    <t>geotextilie netkaná separační, ochranná, filtrační, drenážní PP 210g/m2</t>
  </si>
  <si>
    <t>306330338</t>
  </si>
  <si>
    <t>35,3*1,2 'Přepočtené koeficientem množství</t>
  </si>
  <si>
    <t>33</t>
  </si>
  <si>
    <t>271532211</t>
  </si>
  <si>
    <t>Podsyp pod základové konstrukce se zhutněním a urovnáním povrchu z kameniva hrubého, frakce 32 - 63 mm</t>
  </si>
  <si>
    <t>-1058816041</t>
  </si>
  <si>
    <t>https://podminky.urs.cz/item/CS_URS_2025_01/271532211</t>
  </si>
  <si>
    <t>"Armaturní šachta dle D1.1.2, pozice 4:" 19,5</t>
  </si>
  <si>
    <t>34</t>
  </si>
  <si>
    <t>271542211</t>
  </si>
  <si>
    <t>Podsyp pod základové konstrukce se zhutněním a urovnáním povrchu ze štěrkodrtě netříděné</t>
  </si>
  <si>
    <t>1269188008</t>
  </si>
  <si>
    <t>https://podminky.urs.cz/item/CS_URS_2025_01/271542211</t>
  </si>
  <si>
    <t>"Armaturní šachta dle D1.1.2, pozice 5 (použita frakce 0-63):" 9,8</t>
  </si>
  <si>
    <t>35</t>
  </si>
  <si>
    <t>273321211</t>
  </si>
  <si>
    <t>Základy z betonu železového (bez výztuže) desky z betonu bez zvláštních nároků na prostředí tř. C 12/15</t>
  </si>
  <si>
    <t>1909661911</t>
  </si>
  <si>
    <t>https://podminky.urs.cz/item/CS_URS_2025_01/273321211</t>
  </si>
  <si>
    <t>"Armaturní šachta dle D1.1.2, pozice 6:" 5,1</t>
  </si>
  <si>
    <t>36</t>
  </si>
  <si>
    <t>273351121</t>
  </si>
  <si>
    <t>Bednění základů desek zřízení</t>
  </si>
  <si>
    <t>987662947</t>
  </si>
  <si>
    <t>https://podminky.urs.cz/item/CS_URS_2025_01/273351121</t>
  </si>
  <si>
    <t>"Armaturní šachta dle D1.1.2, pozice 6:" 0,2*(6,2+6,2+6,4+6,4)*1,1</t>
  </si>
  <si>
    <t>37</t>
  </si>
  <si>
    <t>273351122</t>
  </si>
  <si>
    <t>Bednění základů desek odstranění</t>
  </si>
  <si>
    <t>-1724377764</t>
  </si>
  <si>
    <t>https://podminky.urs.cz/item/CS_URS_2025_01/273351122</t>
  </si>
  <si>
    <t>38</t>
  </si>
  <si>
    <t>273362021</t>
  </si>
  <si>
    <t>Výztuž základů desek ze svařovaných sítí z drátů typu KARI</t>
  </si>
  <si>
    <t>931118980</t>
  </si>
  <si>
    <t>https://podminky.urs.cz/item/CS_URS_2025_01/273362021</t>
  </si>
  <si>
    <t>"Armaturní šachta dle D1.1.2, pozice 6 (2x KARI 100/100/8):" 2*((6,2*5,1)+(1,3*1,7))*(7,9/1000)*1,15</t>
  </si>
  <si>
    <t>Svislé a kompletní konstrukce</t>
  </si>
  <si>
    <t>39</t>
  </si>
  <si>
    <t>380326132</t>
  </si>
  <si>
    <t>Kompletní konstrukce čistíren odpadních vod, nádrží, vodojemů, kanálů z betonu železového bez výztuže a bednění se zvýšenými nároky na prostředí tř. C 30/37, tl. přes 150 do 300 mm</t>
  </si>
  <si>
    <t>1525402628</t>
  </si>
  <si>
    <t>https://podminky.urs.cz/item/CS_URS_2025_01/380326132</t>
  </si>
  <si>
    <t>"Armaturní šachta dno dle D1.1.2, pozice 1, 2, D1.1.4:" (0,3*5,9*4,8)+(0,3*1,3*1,4)</t>
  </si>
  <si>
    <t>"Armaturní šachta stěny dle D1.1.2, pozice 1, 2, D1.1.4:" (0,3*(4,8+4,8+5,3+4,5+1,3+1,3+0,8)*3,2)+((0,3+0,2)*0,8*0,9)</t>
  </si>
  <si>
    <t>"Armaturní šachta deska dle D1.1.2, pozice 3, D1.1.4:" 5,1</t>
  </si>
  <si>
    <t>40</t>
  </si>
  <si>
    <t>380356231</t>
  </si>
  <si>
    <t>Bednění kompletních konstrukcí čistíren odpadních vod, nádrží, vodojemů, kanálů konstrukcí neomítaných z betonu prostého nebo železového ploch rovinných zřízení</t>
  </si>
  <si>
    <t>-1217529024</t>
  </si>
  <si>
    <t>https://podminky.urs.cz/item/CS_URS_2025_01/380356231</t>
  </si>
  <si>
    <t>"Armaturní šachta dno dle D1.1.4:" 0,3*(5,9+5,9+6,1+6,1)*1,1</t>
  </si>
  <si>
    <t>"Armaturní šachta stěny dle D1.1.4, stěny vnitřní:" ((3,15*(5,3+5,3+5,5+5,5))+(0,9*(0,8+0,8))+(0,5*0,8))*1,1</t>
  </si>
  <si>
    <t>"Armaturní šachta stěny dle D1.1.4, stěny vnější:" 3,45*(5,9+5,9+6,1+6,1)*1,1</t>
  </si>
  <si>
    <t>"Armaturní šachta deska dle D1.1.2, pozice 3, D1.1.4:" 4,5*5,6</t>
  </si>
  <si>
    <t>41</t>
  </si>
  <si>
    <t>380356232</t>
  </si>
  <si>
    <t>Bednění kompletních konstrukcí čistíren odpadních vod, nádrží, vodojemů, kanálů konstrukcí neomítaných z betonu prostého nebo železového ploch rovinných odstranění</t>
  </si>
  <si>
    <t>53774652</t>
  </si>
  <si>
    <t>https://podminky.urs.cz/item/CS_URS_2025_01/380356232</t>
  </si>
  <si>
    <t>42</t>
  </si>
  <si>
    <t>380356241</t>
  </si>
  <si>
    <t>Bednění kompletních konstrukcí čistíren odpadních vod, nádrží, vodojemů, kanálů konstrukcí neomítaných z betonu prostého nebo železového ploch zaoblených zřízení</t>
  </si>
  <si>
    <t>1931358661</t>
  </si>
  <si>
    <t>https://podminky.urs.cz/item/CS_URS_2025_01/380356241</t>
  </si>
  <si>
    <t>"Armaturní šachta stěny dle D1.1.4, bednění prostupů:" (2*0,3*PI*1,2)+(0,3*PI*1)</t>
  </si>
  <si>
    <t>43</t>
  </si>
  <si>
    <t>380356242</t>
  </si>
  <si>
    <t>Bednění kompletních konstrukcí čistíren odpadních vod, nádrží, vodojemů, kanálů konstrukcí neomítaných z betonu prostého nebo železového ploch zaoblených odstranění</t>
  </si>
  <si>
    <t>1829694710</t>
  </si>
  <si>
    <t>https://podminky.urs.cz/item/CS_URS_2025_01/380356242</t>
  </si>
  <si>
    <t>44</t>
  </si>
  <si>
    <t>380361006</t>
  </si>
  <si>
    <t>Výztuž kompletních konstrukcí čistíren odpadních vod, nádrží, vodojemů, kanálů z oceli 10 505 (R) nebo BSt 500</t>
  </si>
  <si>
    <t>130088815</t>
  </si>
  <si>
    <t>https://podminky.urs.cz/item/CS_URS_2025_01/380361006</t>
  </si>
  <si>
    <t>"Armaturní šachta dle D1.1.5:" 6,292668*1,08</t>
  </si>
  <si>
    <t>45</t>
  </si>
  <si>
    <t>380361011</t>
  </si>
  <si>
    <t>Výztuž kompletních konstrukcí čistíren odpadních vod, nádrží, vodojemů, kanálů ze svařovaných sítí z drátů typu KARI</t>
  </si>
  <si>
    <t>-644769170</t>
  </si>
  <si>
    <t>https://podminky.urs.cz/item/CS_URS_2025_01/380361011</t>
  </si>
  <si>
    <t>"Armaturní šachta dle D1.1.5:" 0,1896*1,2</t>
  </si>
  <si>
    <t>Vodorovné konstrukce</t>
  </si>
  <si>
    <t>46</t>
  </si>
  <si>
    <t>411354313</t>
  </si>
  <si>
    <t>Podpěrná konstrukce stropů - desek, kleneb a skořepin výška podepření do 4 m tloušťka stropu přes 15 do 25 cm zřízení</t>
  </si>
  <si>
    <t>-768347280</t>
  </si>
  <si>
    <t>https://podminky.urs.cz/item/CS_URS_2025_01/411354313</t>
  </si>
  <si>
    <t>47</t>
  </si>
  <si>
    <t>411354314</t>
  </si>
  <si>
    <t>Podpěrná konstrukce stropů - desek, kleneb a skořepin výška podepření do 4 m tloušťka stropu přes 15 do 25 cm odstranění</t>
  </si>
  <si>
    <t>333180113</t>
  </si>
  <si>
    <t>https://podminky.urs.cz/item/CS_URS_2025_01/411354314</t>
  </si>
  <si>
    <t>Komunikace pozemní</t>
  </si>
  <si>
    <t>48</t>
  </si>
  <si>
    <t>564861011</t>
  </si>
  <si>
    <t>Podklad ze štěrkodrti ŠD s rozprostřením a zhutněním plochy jednotlivě do 100 m2, po zhutnění tl. 200 mm</t>
  </si>
  <si>
    <t>932058669</t>
  </si>
  <si>
    <t>https://podminky.urs.cz/item/CS_URS_2025_01/564861011</t>
  </si>
  <si>
    <t>49</t>
  </si>
  <si>
    <t>565231112</t>
  </si>
  <si>
    <t>Podklad ze štěrku částečně zpevněného cementovou maltou ŠCM s rozprostřením a s hutněním, po zhutnění tl. 200 mm</t>
  </si>
  <si>
    <t>-1100375039</t>
  </si>
  <si>
    <t>https://podminky.urs.cz/item/CS_URS_2025_01/565231112</t>
  </si>
  <si>
    <t>"Rozebrání a obnova povrchů dle C3 (živice):" 1,15*19,1</t>
  </si>
  <si>
    <t>50</t>
  </si>
  <si>
    <t>573211107</t>
  </si>
  <si>
    <t>Postřik spojovací PS bez posypu kamenivem z asfaltu silničního, v množství 0,30 kg/m2</t>
  </si>
  <si>
    <t>1397467219</t>
  </si>
  <si>
    <t>https://podminky.urs.cz/item/CS_URS_2025_01/573211107</t>
  </si>
  <si>
    <t>51</t>
  </si>
  <si>
    <t>573211109</t>
  </si>
  <si>
    <t>Postřik spojovací PS bez posypu kamenivem z asfaltu silničního, v množství 0,50 kg/m2</t>
  </si>
  <si>
    <t>-84779536</t>
  </si>
  <si>
    <t>https://podminky.urs.cz/item/CS_URS_2025_01/573211109</t>
  </si>
  <si>
    <t>52</t>
  </si>
  <si>
    <t>577144111</t>
  </si>
  <si>
    <t>Asfaltový beton vrstva obrusná ACO 11 (ABS) s rozprostřením a se zhutněním z nemodifikovaného asfaltu v pruhu šířky do 3 m tř. I (ACO 11+), po zhutnění tl. 50 mm</t>
  </si>
  <si>
    <t>1489338379</t>
  </si>
  <si>
    <t>https://podminky.urs.cz/item/CS_URS_2025_01/577144111</t>
  </si>
  <si>
    <t>53</t>
  </si>
  <si>
    <t>577165112</t>
  </si>
  <si>
    <t>Asfaltový beton vrstva ložní ACL 16 (ABH) s rozprostřením a zhutněním z nemodifikovaného asfaltu v pruhu šířky do 3 m, po zhutnění tl. 70 mm</t>
  </si>
  <si>
    <t>1706229448</t>
  </si>
  <si>
    <t>https://podminky.urs.cz/item/CS_URS_2025_01/577165112</t>
  </si>
  <si>
    <t>54</t>
  </si>
  <si>
    <t>577175112</t>
  </si>
  <si>
    <t>Asfaltový beton vrstva ložní ACL 16 (ABH) s rozprostřením a zhutněním z nemodifikovaného asfaltu v pruhu šířky do 3 m, po zhutnění tl. 80 mm</t>
  </si>
  <si>
    <t>-578368815</t>
  </si>
  <si>
    <t>https://podminky.urs.cz/item/CS_URS_2025_01/577175112</t>
  </si>
  <si>
    <t>55</t>
  </si>
  <si>
    <t>596412113</t>
  </si>
  <si>
    <t>Kladení dlažby z betonových vegetačních dlaždic pozemních komunikací s ložem z kameniva těženého nebo drceného tl. do 50 mm, s vyplněním spár a vegetačních otvorů, s hutněním vibrováním velikosti dlaždic do 0,09 m2 tl. 80 mm, pro plochy přes 50 do 100 m2</t>
  </si>
  <si>
    <t>-972908338</t>
  </si>
  <si>
    <t>https://podminky.urs.cz/item/CS_URS_2025_01/596412113</t>
  </si>
  <si>
    <t>"Rozebrání a obnova povrchů dle C3 (použit stávající materiál):" 93,7</t>
  </si>
  <si>
    <t>Úpravy povrchů, podlahy a osazování výplní</t>
  </si>
  <si>
    <t>56</t>
  </si>
  <si>
    <t>631311235</t>
  </si>
  <si>
    <t>Mazanina z betonu prostého se zvýšenými nároky na prostředí tl. přes 120 do 240 mm tř. C 30/37</t>
  </si>
  <si>
    <t>59641034</t>
  </si>
  <si>
    <t>https://podminky.urs.cz/item/CS_URS_2025_01/631311235</t>
  </si>
  <si>
    <t>"Armaturní šachta dle D1.1.2, pozice 7, D1.1.4:" 0,3*4,2*5,3</t>
  </si>
  <si>
    <t>57</t>
  </si>
  <si>
    <t>631319013</t>
  </si>
  <si>
    <t>Příplatek k cenám mazanin za úpravu povrchu mazaniny přehlazením, mazanina tl. přes 120 do 240 mm</t>
  </si>
  <si>
    <t>-978182114</t>
  </si>
  <si>
    <t>https://podminky.urs.cz/item/CS_URS_2025_01/631319013</t>
  </si>
  <si>
    <t>58</t>
  </si>
  <si>
    <t>631351101</t>
  </si>
  <si>
    <t>Bednění v podlahách rýh a hran zřízení</t>
  </si>
  <si>
    <t>-759039035</t>
  </si>
  <si>
    <t>https://podminky.urs.cz/item/CS_URS_2025_01/631351101</t>
  </si>
  <si>
    <t>"Armaturní šachta dle D1.1.2, pozice 11, D1.1.4:" 0,3*(0,4+0,4)</t>
  </si>
  <si>
    <t>59</t>
  </si>
  <si>
    <t>631351102</t>
  </si>
  <si>
    <t>Bednění v podlahách rýh a hran odstranění</t>
  </si>
  <si>
    <t>-2112048704</t>
  </si>
  <si>
    <t>https://podminky.urs.cz/item/CS_URS_2025_01/631351102</t>
  </si>
  <si>
    <t>Trubní vedení</t>
  </si>
  <si>
    <t>60</t>
  </si>
  <si>
    <t>894812312</t>
  </si>
  <si>
    <t>Revizní a čistící šachta z polypropylenu PP pro hladké trouby DN 600 šachtové dno (DN šachty / DN trubního vedení) DN 600/160 průtočné 30°,60°,90°</t>
  </si>
  <si>
    <t>-1483562871</t>
  </si>
  <si>
    <t>https://podminky.urs.cz/item/CS_URS_2025_01/894812312</t>
  </si>
  <si>
    <t>"Armaturní šachta dle D1.1.2, pozice --:" 2</t>
  </si>
  <si>
    <t>61</t>
  </si>
  <si>
    <t>894812331</t>
  </si>
  <si>
    <t>Revizní a čistící šachta z polypropylenu PP pro hladké trouby DN 600 roura šachtová korugovaná, světlé hloubky 1 000 mm</t>
  </si>
  <si>
    <t>-1583416045</t>
  </si>
  <si>
    <t>https://podminky.urs.cz/item/CS_URS_2025_01/894812331</t>
  </si>
  <si>
    <t>62</t>
  </si>
  <si>
    <t>899104112</t>
  </si>
  <si>
    <t>Osazení poklopů šachtových litinových, ocelových nebo železobetonových včetně rámů pro třídu zatížení D400, E600</t>
  </si>
  <si>
    <t>910436882</t>
  </si>
  <si>
    <t>https://podminky.urs.cz/item/CS_URS_2025_01/899104112</t>
  </si>
  <si>
    <t>"Armaturní šachta dle D1.1.2, pozice 8, D1.1.4:" 1</t>
  </si>
  <si>
    <t>63</t>
  </si>
  <si>
    <t>R286001</t>
  </si>
  <si>
    <t>kruhový litinový poklop D400 o průměru 800 mm včetně litinového rámu s vnějším rozměrem 1000x1000 mm, s pantem výšky 135 mm</t>
  </si>
  <si>
    <t>809808725</t>
  </si>
  <si>
    <t>64</t>
  </si>
  <si>
    <t>899501221</t>
  </si>
  <si>
    <t>Stupadla do šachet a drobných objektů ocelová s PE povlakem vidlicová pro přímé zabudování do hmoždinek</t>
  </si>
  <si>
    <t>-230152190</t>
  </si>
  <si>
    <t>https://podminky.urs.cz/item/CS_URS_2025_01/899501221</t>
  </si>
  <si>
    <t>"Armaturní šachta dle D1.1.2, pozice 10, D1.1.4:" 11</t>
  </si>
  <si>
    <t>89</t>
  </si>
  <si>
    <t xml:space="preserve"> Ostatní konstrukce</t>
  </si>
  <si>
    <t>65</t>
  </si>
  <si>
    <t>899401112</t>
  </si>
  <si>
    <t>Osazení poklopů uličních s pevným rámem litinových šoupátkových</t>
  </si>
  <si>
    <t>1223118810</t>
  </si>
  <si>
    <t>"Armaturní šachta dle D1.1.2, pozice 18, D1.1.4:" 6</t>
  </si>
  <si>
    <t>66</t>
  </si>
  <si>
    <t>55241101</t>
  </si>
  <si>
    <t>poklop šoupátkový litinový bez ventilace tř D400 v pevném rámu</t>
  </si>
  <si>
    <t>-378314759</t>
  </si>
  <si>
    <t>Ostatní konstrukce a práce, bourání</t>
  </si>
  <si>
    <t>67</t>
  </si>
  <si>
    <t>916131113</t>
  </si>
  <si>
    <t>Osazení silničního obrubníku betonového se zřízením lože, s vyplněním a zatřením spár cementovou maltou ležatého s boční opěrou z betonu prostého, do lože z betonu prostého</t>
  </si>
  <si>
    <t>-1151090424</t>
  </si>
  <si>
    <t>https://podminky.urs.cz/item/CS_URS_2025_01/916131113</t>
  </si>
  <si>
    <t>"Rozebrání a obnova povrchů dle C3 (živice, použit stávající materiál):" 18,7</t>
  </si>
  <si>
    <t>68</t>
  </si>
  <si>
    <t>919112111</t>
  </si>
  <si>
    <t>Řezání dilatačních spár v živičném krytu příčných nebo podélných, šířky 4 mm, hloubky do 60 mm</t>
  </si>
  <si>
    <t>-1901298094</t>
  </si>
  <si>
    <t>https://podminky.urs.cz/item/CS_URS_2025_01/919112111</t>
  </si>
  <si>
    <t>"Rozebrání a obnova povrchů dle C3 (živice, přechod nového a obnoveného povrchu):" 2*4,1</t>
  </si>
  <si>
    <t>69</t>
  </si>
  <si>
    <t>919112212</t>
  </si>
  <si>
    <t>Řezání dilatačních spár v živičném krytu vytvoření komůrky pro těsnící zálivku šířky 10 mm, hloubky 20 mm</t>
  </si>
  <si>
    <t>-710366905</t>
  </si>
  <si>
    <t>https://podminky.urs.cz/item/CS_URS_2025_01/919112212</t>
  </si>
  <si>
    <t>70</t>
  </si>
  <si>
    <t>919121132</t>
  </si>
  <si>
    <t>Utěsnění dilatačních spár zálivkou za studena v cementobetonovém nebo živičném krytu včetně adhezního nátěru s těsnicím profilem pod zálivkou, pro komůrky šířky 20 mm, hloubky 40 mm</t>
  </si>
  <si>
    <t>1204719805</t>
  </si>
  <si>
    <t>https://podminky.urs.cz/item/CS_URS_2025_01/919121132</t>
  </si>
  <si>
    <t>71</t>
  </si>
  <si>
    <t>919735111</t>
  </si>
  <si>
    <t>Řezání stávajícího živičného krytu nebo podkladu hloubky do 50 mm</t>
  </si>
  <si>
    <t>9333210</t>
  </si>
  <si>
    <t>https://podminky.urs.cz/item/CS_URS_2025_01/919735111</t>
  </si>
  <si>
    <t>72</t>
  </si>
  <si>
    <t>919735113</t>
  </si>
  <si>
    <t>Řezání stávajícího živičného krytu nebo podkladu hloubky přes 100 do 150 mm</t>
  </si>
  <si>
    <t>219059454</t>
  </si>
  <si>
    <t>https://podminky.urs.cz/item/CS_URS_2025_01/919735113</t>
  </si>
  <si>
    <t>"Rozebrání a obnova povrchů dle C3 (živice):" 2+10+2</t>
  </si>
  <si>
    <t>73</t>
  </si>
  <si>
    <t>949101112</t>
  </si>
  <si>
    <t>Lešení pomocné pracovní pro objekty pozemních staveb pro zatížení do 150 kg/m2, o výšce lešeňové podlahy přes 1,9 do 3,5 m</t>
  </si>
  <si>
    <t>392925830</t>
  </si>
  <si>
    <t>https://podminky.urs.cz/item/CS_URS_2025_01/949101112</t>
  </si>
  <si>
    <t>"Lešení a žebříky vnitřní a vnější (předpokládané množství):" 20</t>
  </si>
  <si>
    <t>74</t>
  </si>
  <si>
    <t>952901411</t>
  </si>
  <si>
    <t>Vyčištění budov nebo objektů před předáním do užívání ostatních objektů (např. kanálů, zásobníků, kůlen apod.) jakékoliv výšky podlaží</t>
  </si>
  <si>
    <t>-535570110</t>
  </si>
  <si>
    <t>https://podminky.urs.cz/item/CS_URS_2025_01/952901411</t>
  </si>
  <si>
    <t>"Vnější obrys (předpokládané množství):" 6,2*6,4</t>
  </si>
  <si>
    <t>75</t>
  </si>
  <si>
    <t>953333121</t>
  </si>
  <si>
    <t>PVC těsnící pás do betonových konstrukcí do pracovních spar vnitřní, pokládaný doprostřed konstrukce mezi výztuž šířky 240 mm</t>
  </si>
  <si>
    <t>14223243</t>
  </si>
  <si>
    <t>https://podminky.urs.cz/item/CS_URS_2025_01/953333121</t>
  </si>
  <si>
    <t>"Armaturní šachta dle D1.1.2, pozice 16, D1.1.4:" 20,5</t>
  </si>
  <si>
    <t>76</t>
  </si>
  <si>
    <t>953333234</t>
  </si>
  <si>
    <t>PVC těsnící pás do betonových konstrukcí do pracovních spar vnější, pokládaný na bednění nebo podkladní beton z vnější strany konstrukce šířky 500 mm</t>
  </si>
  <si>
    <t>710180156</t>
  </si>
  <si>
    <t>https://podminky.urs.cz/item/CS_URS_2025_01/953333234</t>
  </si>
  <si>
    <t>"Armaturní šachta dle D1.1.2, pozice --, D1.1.4 (separace stropní desky:" 5,6+5,6+4,5+4,5</t>
  </si>
  <si>
    <t>77</t>
  </si>
  <si>
    <t>961055111</t>
  </si>
  <si>
    <t>Bourání základů z betonu železového</t>
  </si>
  <si>
    <t>1299306638</t>
  </si>
  <si>
    <t>https://podminky.urs.cz/item/CS_URS_2025_01/961055111</t>
  </si>
  <si>
    <t>"Bourání stávající milánské stěny z navazující stavby dle D1.1.6:" 35</t>
  </si>
  <si>
    <t>78</t>
  </si>
  <si>
    <t>977151128</t>
  </si>
  <si>
    <t>Jádrové vrty diamantovými korunkami do stavebních materiálů (železobetonu, betonu, cihel, obkladů, dlažeb, kamene) průměru přes 250 do 300 mm</t>
  </si>
  <si>
    <t>1414687905</t>
  </si>
  <si>
    <t>https://podminky.urs.cz/item/CS_URS_2025_01/977151128</t>
  </si>
  <si>
    <t>"Armaturní šachta dle D1.1.2, pozice 17, D1.1.4:" 6*0,2</t>
  </si>
  <si>
    <t>79</t>
  </si>
  <si>
    <t>979021113</t>
  </si>
  <si>
    <t>Očištění vybouraných prvků při překopech inženýrských sítí od spojovacího materiálu s odklizením a uložením očištěných hmot a spojovacího materiálu na skládku do vzdálenosti 10 m nebo naložením na dopravní prostředek obrubníků a krajníků, vybouraných z jakéhokoliv lože a s jakoukoliv výplní spár silničních</t>
  </si>
  <si>
    <t>-578030672</t>
  </si>
  <si>
    <t>https://podminky.urs.cz/item/CS_URS_2025_01/979021113</t>
  </si>
  <si>
    <t>80</t>
  </si>
  <si>
    <t>979051111</t>
  </si>
  <si>
    <t>Očištění vybouraných prvků při překopech inženýrských sítí od spojovacího materiálu s odklizením a uložením očištěných hmot a spojovacího materiálu na skládku do vzdálenosti 10 m nebo naložením na dopravní prostředek dlaždic, desek nebo tvarovek s původním vyplněním spár kamenivem těženým</t>
  </si>
  <si>
    <t>-655355039</t>
  </si>
  <si>
    <t>https://podminky.urs.cz/item/CS_URS_2025_01/979051111</t>
  </si>
  <si>
    <t>81</t>
  </si>
  <si>
    <t>R900001</t>
  </si>
  <si>
    <t>Dodávka a montáž opracování prostupů pr. 300 mm, začištění, vodotěsné těsnění nebo segmentové těsnění a zapravení včetně všech souvisejících konstrukcí a prací</t>
  </si>
  <si>
    <t>-2080863121</t>
  </si>
  <si>
    <t>"Armaturní šachta dle D1.1.2, pozice 17, D1.1.4:" 6</t>
  </si>
  <si>
    <t>82</t>
  </si>
  <si>
    <t>R900002</t>
  </si>
  <si>
    <t>Dodávka a montáž opracování prostupů pr. 1000 mm, začištění, vodotěsné těsnění nebo segmentové těsnění a zapravení včetně všech souvisejících konstrukcí a prací</t>
  </si>
  <si>
    <t>-1474021596</t>
  </si>
  <si>
    <t>"Armaturní šachta dle D1.1.2, pozice 15, D1.1.4:" 1</t>
  </si>
  <si>
    <t>83</t>
  </si>
  <si>
    <t>R900003</t>
  </si>
  <si>
    <t>Dodávka a montáž opracování prostupů pr. 1200 mm, začištění, vodotěsné těsnění nebo segmentové těsnění a zapravení včetně všech souvisejících konstrukcí a prací</t>
  </si>
  <si>
    <t>-1709841817</t>
  </si>
  <si>
    <t>"Armaturní šachta dle D1.1.2, pozice 15, D1.1.4:" 2</t>
  </si>
  <si>
    <t>84</t>
  </si>
  <si>
    <t>R900004</t>
  </si>
  <si>
    <t xml:space="preserve">Dodávka a montáž jímka na úkapy 400x400x200 mm včetně všech souvisejících konstrukcí a prací </t>
  </si>
  <si>
    <t>-375572828</t>
  </si>
  <si>
    <t>"Armaturní šachta dle D1.1.2, pozice 11, D1.1.4:" 1</t>
  </si>
  <si>
    <t>997</t>
  </si>
  <si>
    <t>Přesun sutě</t>
  </si>
  <si>
    <t>85</t>
  </si>
  <si>
    <t>997002511</t>
  </si>
  <si>
    <t>Vodorovné přemístění suti a vybouraných hmot bez naložení, se složením a hrubým urovnáním na vzdálenost do 1 km</t>
  </si>
  <si>
    <t>205330929</t>
  </si>
  <si>
    <t>https://podminky.urs.cz/item/CS_URS_2025_01/997002511</t>
  </si>
  <si>
    <t>"Odvoz vybouraných hmot na skládku"</t>
  </si>
  <si>
    <t>"Železobeton (pol. 76):" 84</t>
  </si>
  <si>
    <t>86</t>
  </si>
  <si>
    <t>997013111</t>
  </si>
  <si>
    <t>Vnitrostaveništní doprava suti a vybouraných hmot vodorovně do 50 m s naložením základní pro budovy a haly výšky do 6 m</t>
  </si>
  <si>
    <t>-839568091</t>
  </si>
  <si>
    <t>https://podminky.urs.cz/item/CS_URS_2025_01/997013111</t>
  </si>
  <si>
    <t>87</t>
  </si>
  <si>
    <t>997002519</t>
  </si>
  <si>
    <t>Vodorovné přemístění suti a vybouraných hmot bez naložení, se složením a hrubým urovnáním Příplatek k ceně za každý další započatý 1 km přes 1 km</t>
  </si>
  <si>
    <t>325792296</t>
  </si>
  <si>
    <t>https://podminky.urs.cz/item/CS_URS_2025_01/997002519</t>
  </si>
  <si>
    <t>84*5 'Přepočtené koeficientem množství</t>
  </si>
  <si>
    <t>88</t>
  </si>
  <si>
    <t>997221862</t>
  </si>
  <si>
    <t>Poplatek za uložení stavebního odpadu na recyklační skládce (skládkovné) z armovaného betonu zatříděného do Katalogu odpadů pod kódem 17 01 01</t>
  </si>
  <si>
    <t>-1677617401</t>
  </si>
  <si>
    <t>https://podminky.urs.cz/item/CS_URS_2025_01/997221862</t>
  </si>
  <si>
    <t>997221551</t>
  </si>
  <si>
    <t>Vodorovná doprava suti bez naložení, ale se složením a s hrubým urovnáním ze sypkých materiálů, na vzdálenost do 1 km</t>
  </si>
  <si>
    <t>1646931031</t>
  </si>
  <si>
    <t>https://podminky.urs.cz/item/CS_URS_2025_01/997221551</t>
  </si>
  <si>
    <t>"Kamenivo (pol. 3, 4):" 41,228+11,078</t>
  </si>
  <si>
    <t>"Živice (pol. 5):" 8,821</t>
  </si>
  <si>
    <t>90</t>
  </si>
  <si>
    <t>997221559</t>
  </si>
  <si>
    <t>Vodorovná doprava suti bez naložení, ale se složením a s hrubým urovnáním Příplatek k ceně za každý další započatý 1 km přes 1 km</t>
  </si>
  <si>
    <t>1992091412</t>
  </si>
  <si>
    <t>https://podminky.urs.cz/item/CS_URS_2025_01/997221559</t>
  </si>
  <si>
    <t>61,127*5 'Přepočtené koeficientem množství</t>
  </si>
  <si>
    <t>91</t>
  </si>
  <si>
    <t>997221561</t>
  </si>
  <si>
    <t>Vodorovná doprava suti bez naložení, ale se složením a s hrubým urovnáním z kusových materiálů, na vzdálenost do 1 km</t>
  </si>
  <si>
    <t>-1731603564</t>
  </si>
  <si>
    <t>https://podminky.urs.cz/item/CS_URS_2025_01/997221561</t>
  </si>
  <si>
    <t>"Živice (pol. 2):" 7,846</t>
  </si>
  <si>
    <t>92</t>
  </si>
  <si>
    <t>997221569</t>
  </si>
  <si>
    <t>-1576424872</t>
  </si>
  <si>
    <t>https://podminky.urs.cz/item/CS_URS_2025_01/997221569</t>
  </si>
  <si>
    <t>7,846*5 'Přepočtené koeficientem množství</t>
  </si>
  <si>
    <t>93</t>
  </si>
  <si>
    <t>997221873</t>
  </si>
  <si>
    <t>-145406602</t>
  </si>
  <si>
    <t>https://podminky.urs.cz/item/CS_URS_2025_01/997221873</t>
  </si>
  <si>
    <t>94</t>
  </si>
  <si>
    <t>997221875</t>
  </si>
  <si>
    <t>Poplatek za uložení stavebního odpadu na recyklační skládce (skládkovné) asfaltového bez obsahu dehtu zatříděného do Katalogu odpadů pod kódem 17 03 02</t>
  </si>
  <si>
    <t>-1595067681</t>
  </si>
  <si>
    <t>https://podminky.urs.cz/item/CS_URS_2025_01/997221875</t>
  </si>
  <si>
    <t>998</t>
  </si>
  <si>
    <t>Přesun hmot</t>
  </si>
  <si>
    <t>95</t>
  </si>
  <si>
    <t>998142251</t>
  </si>
  <si>
    <t>Přesun hmot pro nádrže, jímky, zásobníky a jámy pozemní mimo zemědělství se svislou nosnou konstrukcí monolitickou betonovou tyčovou nebo plošnou vodorovná dopravní vzdálenost do 50 m výšky do 25 m</t>
  </si>
  <si>
    <t>-1661138184</t>
  </si>
  <si>
    <t>https://podminky.urs.cz/item/CS_URS_2025_01/998142251</t>
  </si>
  <si>
    <t>PSV</t>
  </si>
  <si>
    <t>Práce a dodávky PSV</t>
  </si>
  <si>
    <t>711</t>
  </si>
  <si>
    <t>Izolace proti vodě, vlhkosti a plynům</t>
  </si>
  <si>
    <t>96</t>
  </si>
  <si>
    <t>711111001</t>
  </si>
  <si>
    <t>Provedení izolace proti zemní vlhkosti natěradly a tmely za studena na ploše vodorovné V nátěrem penetračním</t>
  </si>
  <si>
    <t>-1985069557</t>
  </si>
  <si>
    <t>https://podminky.urs.cz/item/CS_URS_2025_01/711111001</t>
  </si>
  <si>
    <t>"Armaturní šachta dle D1.1.2, pozice 12, D1.1.4:" 2*((5,9*4,8)+(1,3*1,4))</t>
  </si>
  <si>
    <t>97</t>
  </si>
  <si>
    <t>11163150</t>
  </si>
  <si>
    <t>lak penetrační asfaltový</t>
  </si>
  <si>
    <t>-1203197306</t>
  </si>
  <si>
    <t>60,28*0,00033 'Přepočtené koeficientem množství</t>
  </si>
  <si>
    <t>98</t>
  </si>
  <si>
    <t>711112001</t>
  </si>
  <si>
    <t>Provedení izolace proti zemní vlhkosti natěradly a tmely za studena na ploše svislé S nátěrem penetračním</t>
  </si>
  <si>
    <t>-384411597</t>
  </si>
  <si>
    <t>https://podminky.urs.cz/item/CS_URS_2025_01/711112001</t>
  </si>
  <si>
    <t>"Armaturní šachta dle D1.1.2, pozice 12, D1.1.4:" 0,5*2*(5,9+5,9+6,1+6,1)</t>
  </si>
  <si>
    <t>99</t>
  </si>
  <si>
    <t>-1471754320</t>
  </si>
  <si>
    <t>24*0,00034 'Přepočtené koeficientem množství</t>
  </si>
  <si>
    <t>100</t>
  </si>
  <si>
    <t>711141559</t>
  </si>
  <si>
    <t>Provedení izolace proti zemní vlhkosti pásy přitavením NAIP na ploše vodorovné V</t>
  </si>
  <si>
    <t>-1808025070</t>
  </si>
  <si>
    <t>https://podminky.urs.cz/item/CS_URS_2025_01/711141559</t>
  </si>
  <si>
    <t>"Armaturní šachta dle D1.1.2, pozice 12, D1.1.4:" (5,9*4,8)+(1,3*1,4)</t>
  </si>
  <si>
    <t>101</t>
  </si>
  <si>
    <t>62832001</t>
  </si>
  <si>
    <t>pás asfaltový natavitelný oxidovaný s vložkou ze skleněné rohože typu V60 s jemnozrnným minerálním posypem tl 3,5mm</t>
  </si>
  <si>
    <t>1429904349</t>
  </si>
  <si>
    <t>30,14*1,1655 'Přepočtené koeficientem množství</t>
  </si>
  <si>
    <t>102</t>
  </si>
  <si>
    <t>711142559</t>
  </si>
  <si>
    <t>Provedení izolace proti zemní vlhkosti pásy přitavením NAIP na ploše svislé S</t>
  </si>
  <si>
    <t>-1027229845</t>
  </si>
  <si>
    <t>https://podminky.urs.cz/item/CS_URS_2025_01/711142559</t>
  </si>
  <si>
    <t>"Armaturní šachta dle D1.1.2, pozice 12, D1.1.4:" 0,5*(5,9+5,9+6,1+6,1)</t>
  </si>
  <si>
    <t>103</t>
  </si>
  <si>
    <t>535328206</t>
  </si>
  <si>
    <t>12*1,221 'Přepočtené koeficientem množství</t>
  </si>
  <si>
    <t>104</t>
  </si>
  <si>
    <t>998711101</t>
  </si>
  <si>
    <t>Přesun hmot pro izolace proti vodě, vlhkosti a plynům stanovený z hmotnosti přesunovaného materiálu vodorovná dopravní vzdálenost do 50 m základní v objektech výšky do 6 m</t>
  </si>
  <si>
    <t>171968756</t>
  </si>
  <si>
    <t>https://podminky.urs.cz/item/CS_URS_2025_01/998711101</t>
  </si>
  <si>
    <t>SO02 - Přeložka plynu</t>
  </si>
  <si>
    <t>M - Práce a dodávky M</t>
  </si>
  <si>
    <t xml:space="preserve">    23-M - Montáže potrubí</t>
  </si>
  <si>
    <t>-2047190336</t>
  </si>
  <si>
    <t>(0,8+2*0,3)*11,5</t>
  </si>
  <si>
    <t>132212131</t>
  </si>
  <si>
    <t>Hloubení nezapažených rýh šířky do 800 mm ručně s urovnáním dna do předepsaného profilu a spádu v hornině třídy těžitelnosti I skupiny 3 soudržných</t>
  </si>
  <si>
    <t>-472080541</t>
  </si>
  <si>
    <t>https://podminky.urs.cz/item/CS_URS_2025_01/132212131</t>
  </si>
  <si>
    <t>(1,3-0,2)*0,8*11,5</t>
  </si>
  <si>
    <t>151101101</t>
  </si>
  <si>
    <t>Zřízení pažení a rozepření stěn rýh pro podzemní vedení příložné pro jakoukoliv mezerovitost, hloubky do 2 m</t>
  </si>
  <si>
    <t>-437822697</t>
  </si>
  <si>
    <t>https://podminky.urs.cz/item/CS_URS_2025_01/151101101</t>
  </si>
  <si>
    <t>1,3*2*11,5</t>
  </si>
  <si>
    <t>151101111</t>
  </si>
  <si>
    <t>Odstranění pažení a rozepření stěn rýh pro podzemní vedení s uložením materiálu na vzdálenost do 3 m od kraje výkopu příložné, hloubky do 2 m</t>
  </si>
  <si>
    <t>-2061412997</t>
  </si>
  <si>
    <t>https://podminky.urs.cz/item/CS_URS_2025_01/151101111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</si>
  <si>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</si>
  <si>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</si>
  <si>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1894604490</t>
  </si>
  <si>
    <t>https://podminky.urs.cz/item/CS_URS_2025_01/162751117</t>
  </si>
  <si>
    <t>"výkop" 10,12</t>
  </si>
  <si>
    <t>"zásyp" -5,98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</si>
  <si>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</si>
  <si>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</si>
  <si>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-2132357116</t>
  </si>
  <si>
    <t>https://podminky.urs.cz/item/CS_URS_2025_01/162751119</t>
  </si>
  <si>
    <t>4,14*5 "Přepočtené koeficientem množství</t>
  </si>
  <si>
    <t>171201221</t>
  </si>
  <si>
    <t>Poplatek za uložení stavebního odpadu na skládce (skládkovné) zeminy a kamení zatříděného do Katalogu odpadů pod kódem 17 05 04</t>
  </si>
  <si>
    <t>869994088</t>
  </si>
  <si>
    <t>https://podminky.urs.cz/item/CS_URS_2025_01/171201221</t>
  </si>
  <si>
    <t>4,14*1,8 "Přepočtené koeficientem množství</t>
  </si>
  <si>
    <t>Zásyp jam, šachet rýh nebo kolem objektů sypaninou se zhutněním</t>
  </si>
  <si>
    <t>1802006539</t>
  </si>
  <si>
    <t>"výkop"10,12</t>
  </si>
  <si>
    <t>"lože potrubí" -0,92</t>
  </si>
  <si>
    <t>"obsyp" -3,22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</si>
  <si>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</si>
  <si>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</si>
  <si>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303148689</t>
  </si>
  <si>
    <t>https://podminky.urs.cz/item/CS_URS_2025_01/175151101</t>
  </si>
  <si>
    <t>(0,05+0,3)*0,8*11,5</t>
  </si>
  <si>
    <t>58337302</t>
  </si>
  <si>
    <t>štěrkopísek frakce 0/16</t>
  </si>
  <si>
    <t>1588393864</t>
  </si>
  <si>
    <t>3,22*1,8 "Přepočtené koeficientem množství</t>
  </si>
  <si>
    <t>-1849388512</t>
  </si>
  <si>
    <t>1419945880</t>
  </si>
  <si>
    <t>00572470</t>
  </si>
  <si>
    <t>osivo směs travní univerzál</t>
  </si>
  <si>
    <t>592883581</t>
  </si>
  <si>
    <t>16,1*0,03 "Přepočtené koeficientem množství</t>
  </si>
  <si>
    <t>181951111</t>
  </si>
  <si>
    <t>Úprava pláně vyrovnáním výškových rozdílů strojně v hornině třídy těžitelnosti I, skupiny 1 až 3 bez zhutnění</t>
  </si>
  <si>
    <t>-83754850</t>
  </si>
  <si>
    <t>https://podminky.urs.cz/item/CS_URS_2025_01/181951111</t>
  </si>
  <si>
    <t>18200101R</t>
  </si>
  <si>
    <t>Úprava plotového pole</t>
  </si>
  <si>
    <t>kpl</t>
  </si>
  <si>
    <t>-1131503689</t>
  </si>
  <si>
    <t>451573111</t>
  </si>
  <si>
    <t>Lože pod potrubí, stoky a drobné objekty v otevřeném výkopu z písku a štěrkopísku do 63 mm</t>
  </si>
  <si>
    <t>119845579</t>
  </si>
  <si>
    <t>https://podminky.urs.cz/item/CS_URS_2025_01/451573111</t>
  </si>
  <si>
    <t>0,1*0,8*11,5</t>
  </si>
  <si>
    <t>74430101R</t>
  </si>
  <si>
    <t>Páska k uchycení signalizačního vodiče</t>
  </si>
  <si>
    <t>ks</t>
  </si>
  <si>
    <t>1779561671</t>
  </si>
  <si>
    <t>899721111</t>
  </si>
  <si>
    <t>Signalizační vodič na potrubí DN do 150 mm</t>
  </si>
  <si>
    <t>504287348</t>
  </si>
  <si>
    <t>https://podminky.urs.cz/item/CS_URS_2025_01/899721111</t>
  </si>
  <si>
    <t>11,5+1,5+0,3</t>
  </si>
  <si>
    <t>899722114</t>
  </si>
  <si>
    <t>Krytí potrubí z plastů výstražnou fólií z PVC šířky přes 34 do 40 cm</t>
  </si>
  <si>
    <t>718126737</t>
  </si>
  <si>
    <t>https://podminky.urs.cz/item/CS_URS_2025_01/899722114</t>
  </si>
  <si>
    <t>Práce a dodávky M</t>
  </si>
  <si>
    <t>23-M</t>
  </si>
  <si>
    <t>Montáže potrubí</t>
  </si>
  <si>
    <t>230002000R</t>
  </si>
  <si>
    <t>Revize</t>
  </si>
  <si>
    <t>63817240</t>
  </si>
  <si>
    <t>23015001R</t>
  </si>
  <si>
    <t>D+M objektu HUP 600/1350/1250 ( dodávka, montáž, dvoukřídlá dvířka 1000/800, instalační rám, základ)</t>
  </si>
  <si>
    <t>955237791</t>
  </si>
  <si>
    <t>230170002</t>
  </si>
  <si>
    <t>Příprava pro zkoušku těsnosti potrubí DN přes 40 do 80</t>
  </si>
  <si>
    <t>sada</t>
  </si>
  <si>
    <t>1858906260</t>
  </si>
  <si>
    <t>https://podminky.urs.cz/item/CS_URS_2025_01/230170002</t>
  </si>
  <si>
    <t>230170012</t>
  </si>
  <si>
    <t>Zkouška těsnosti potrubí DN přes 40 do 80</t>
  </si>
  <si>
    <t>-141040602</t>
  </si>
  <si>
    <t>https://podminky.urs.cz/item/CS_URS_2025_01/230170012</t>
  </si>
  <si>
    <t>230200271</t>
  </si>
  <si>
    <t>Jednostranné přerušení průtoku plynu za použití stlačení PE potrubí v PE potrubí dn s osazením jednoho stlačovadla do 63 mm</t>
  </si>
  <si>
    <t>1273250028</t>
  </si>
  <si>
    <t>https://podminky.urs.cz/item/CS_URS_2025_01/230200271</t>
  </si>
  <si>
    <t>230205042</t>
  </si>
  <si>
    <t>Montáž plynovodního potrubí PE průměru do 110 mm návin nebo tyč, svařované na tupo nebo elektrospojkou Ø 63, tl. stěny 5,8 mm</t>
  </si>
  <si>
    <t>-741364153</t>
  </si>
  <si>
    <t>https://podminky.urs.cz/item/CS_URS_2025_01/230205042</t>
  </si>
  <si>
    <t>28613914</t>
  </si>
  <si>
    <t>potrubí plynovodní PE 100RC SDR 11 PN 0,4MPa D 63x5,8mm</t>
  </si>
  <si>
    <t>256</t>
  </si>
  <si>
    <t>770815194</t>
  </si>
  <si>
    <t>13*1,1 "Přepočtené koeficientem množství</t>
  </si>
  <si>
    <t>230205052</t>
  </si>
  <si>
    <t>Montáž plynovodního potrubí PE průměru do 110 mm návin nebo tyč, svařované na tupo nebo elektrospojkou Ø 90, tl. stěny 8,2 mm</t>
  </si>
  <si>
    <t>783570681</t>
  </si>
  <si>
    <t>https://podminky.urs.cz/item/CS_URS_2025_01/230205052</t>
  </si>
  <si>
    <t>28613900</t>
  </si>
  <si>
    <t>potrubí plynovodní PE 100RC SDR 17 PN 0,1MPa tyče 12m 90x5,4mm</t>
  </si>
  <si>
    <t>1087825338</t>
  </si>
  <si>
    <t>230205242</t>
  </si>
  <si>
    <t>Montáž plynovodních trubních dílů PE průměru do 110 mm elektrotvarovky nebo svařované na tupo Ø 63, tl. stěny 5,8 mm</t>
  </si>
  <si>
    <t>-1996136857</t>
  </si>
  <si>
    <t>https://podminky.urs.cz/item/CS_URS_2025_01/230205242</t>
  </si>
  <si>
    <t>2+1+2+1</t>
  </si>
  <si>
    <t>28606352R</t>
  </si>
  <si>
    <t>přechodový kus PE/OC dn63/DN50</t>
  </si>
  <si>
    <t>1975617792</t>
  </si>
  <si>
    <t>28606351R</t>
  </si>
  <si>
    <t>tvarovka opravárenská dn63</t>
  </si>
  <si>
    <t>773545996</t>
  </si>
  <si>
    <t>28615023</t>
  </si>
  <si>
    <t>elektrozáslepka SDR11 PE 100 PN16 D 63mm</t>
  </si>
  <si>
    <t>1756265337</t>
  </si>
  <si>
    <t>28653055</t>
  </si>
  <si>
    <t>elektrokoleno 90° PE 100 D 63mm</t>
  </si>
  <si>
    <t>-651910788</t>
  </si>
  <si>
    <t>230208513</t>
  </si>
  <si>
    <t>Odplynění a inertizace ocelového potrubí DN do 100 mm</t>
  </si>
  <si>
    <t>-203985775</t>
  </si>
  <si>
    <t>https://podminky.urs.cz/item/CS_URS_2025_01/230208513</t>
  </si>
  <si>
    <t>23021851R</t>
  </si>
  <si>
    <t>Demontáž a zpětná montáž vystrojení HUp vč. chráničky potrubí, spojovacího materiálu</t>
  </si>
  <si>
    <t>-1637047931</t>
  </si>
  <si>
    <t>PS01 - Technologické vystrojení</t>
  </si>
  <si>
    <t xml:space="preserve">    85 -  Potrubí z trub litinových</t>
  </si>
  <si>
    <t xml:space="preserve">    767 - Konstrukce zámečnické</t>
  </si>
  <si>
    <t>857312122</t>
  </si>
  <si>
    <t>Montáž litinových tvarovek na potrubí litinovém tlakovém jednoosých na potrubí z trub přírubových v otevřeném výkopu, kanálu nebo v šachtě DN 150</t>
  </si>
  <si>
    <t>-2084674020</t>
  </si>
  <si>
    <t>https://podminky.urs.cz/item/CS_URS_2025_01/857312122</t>
  </si>
  <si>
    <t>R552100012</t>
  </si>
  <si>
    <t>litinové přírubové koleno Q-kus DN150 90° PN16</t>
  </si>
  <si>
    <t>967255787</t>
  </si>
  <si>
    <t>"Vystrojení šachty dle D1.3.2:" 6</t>
  </si>
  <si>
    <t>857314122</t>
  </si>
  <si>
    <t>Montáž litinových tvarovek na potrubí litinovém tlakovém odbočných na potrubí z trub přírubových v otevřeném výkopu, kanálu nebo v šachtě DN 150</t>
  </si>
  <si>
    <t>-2115917780</t>
  </si>
  <si>
    <t>https://podminky.urs.cz/item/CS_URS_2025_01/857314122</t>
  </si>
  <si>
    <t>R552100010</t>
  </si>
  <si>
    <t>tvarovka přírubová litinová s přírubovou odbočkou T-kus DN 150/150 PN16</t>
  </si>
  <si>
    <t>-1313670041</t>
  </si>
  <si>
    <t>"Vystrojení šachty dle D1.3.2:" 3</t>
  </si>
  <si>
    <t>857442122</t>
  </si>
  <si>
    <t>Montáž litinových tvarovek na potrubí litinovém tlakovém jednoosých na potrubí z trub přírubových v otevřeném výkopu, kanálu nebo v šachtě DN 600</t>
  </si>
  <si>
    <t>940628159</t>
  </si>
  <si>
    <t>https://podminky.urs.cz/item/CS_URS_2025_01/857442122</t>
  </si>
  <si>
    <t>R552100002</t>
  </si>
  <si>
    <t>tvarovka přírubová litinová vodovodní FF-kus DN 600 dl 800mm s kotvící přírubou do stěny PN16</t>
  </si>
  <si>
    <t>945089539</t>
  </si>
  <si>
    <t>"Vystrojení šachty dle D1.3.2:" 1</t>
  </si>
  <si>
    <t>R552100007</t>
  </si>
  <si>
    <t>montážní vložka DN 600 PN16</t>
  </si>
  <si>
    <t>382661944</t>
  </si>
  <si>
    <t>857444122</t>
  </si>
  <si>
    <t>Montáž litinových tvarovek na potrubí litinovém tlakovém odbočných na potrubí z trub přírubových v otevřeném výkopu, kanálu nebo v šachtě DN 600</t>
  </si>
  <si>
    <t>-1400310886</t>
  </si>
  <si>
    <t>https://podminky.urs.cz/item/CS_URS_2025_01/857444122</t>
  </si>
  <si>
    <t>R552100005</t>
  </si>
  <si>
    <t>tvarovka přírubová litinová s přírubovou odbočkou T-kus DN 600/150 PN16</t>
  </si>
  <si>
    <t>408699168</t>
  </si>
  <si>
    <t>857472122</t>
  </si>
  <si>
    <t>Montáž litinových tvarovek na potrubí litinovém tlakovém jednoosých na potrubí z trub přírubových v otevřeném výkopu, kanálu nebo v šachtě DN 800</t>
  </si>
  <si>
    <t>1233844320</t>
  </si>
  <si>
    <t>https://podminky.urs.cz/item/CS_URS_2025_01/857472122</t>
  </si>
  <si>
    <t>R552100001</t>
  </si>
  <si>
    <t>tvarovka přírubová litinová vodovodní FF-kus DN 800 dl 1000mm s kotvící přírubou do stěny PN16</t>
  </si>
  <si>
    <t>963310581</t>
  </si>
  <si>
    <t>"Vystrojení šachty dle D1.3.2:" 2</t>
  </si>
  <si>
    <t>R552100006</t>
  </si>
  <si>
    <t>montážní vložka DN 800 PN16</t>
  </si>
  <si>
    <t>-710505440</t>
  </si>
  <si>
    <t>857474122</t>
  </si>
  <si>
    <t>Montáž litinových tvarovek na potrubí litinovém tlakovém odbočných na potrubí z trub přírubových v otevřeném výkopu, kanálu nebo v šachtě DN 800</t>
  </si>
  <si>
    <t>-1873834068</t>
  </si>
  <si>
    <t>https://podminky.urs.cz/item/CS_URS_2025_01/857474122</t>
  </si>
  <si>
    <t>R552100003</t>
  </si>
  <si>
    <t>tvarovka přírubová litinová s přírubovou odbočkou T-kus DN 800/600 PN16</t>
  </si>
  <si>
    <t>918327602</t>
  </si>
  <si>
    <t>R552100004</t>
  </si>
  <si>
    <t>tvarovka přírubová litinová s přírubovou odbočkou T-kus DN 800/150 PN16</t>
  </si>
  <si>
    <t>2035452026</t>
  </si>
  <si>
    <t>891311112</t>
  </si>
  <si>
    <t>Montáž vodovodních armatur na potrubí šoupátek nebo klapek uzavíracích v otevřeném výkopu nebo v šachtách s osazením zemní soupravy (bez poklopů) DN 150</t>
  </si>
  <si>
    <t>499160823</t>
  </si>
  <si>
    <t>https://podminky.urs.cz/item/CS_URS_2025_01/891311112</t>
  </si>
  <si>
    <t>R552100011</t>
  </si>
  <si>
    <t>litinové šoupě DN150 s teleskopickou soupravou pro ovládání</t>
  </si>
  <si>
    <t>1187912048</t>
  </si>
  <si>
    <t>891313321</t>
  </si>
  <si>
    <t>Montáž vodovodních armatur na potrubí ventilů odvzdušňovacích nebo zavzdušňovacích mechanických a plovákových přírubových na venkovních řadech DN 150</t>
  </si>
  <si>
    <t>1904934424</t>
  </si>
  <si>
    <t>https://podminky.urs.cz/item/CS_URS_2025_01/891313321</t>
  </si>
  <si>
    <t>R552100013</t>
  </si>
  <si>
    <t>automatický vzdušník DN150 PN16</t>
  </si>
  <si>
    <t>-708677172</t>
  </si>
  <si>
    <t>891441222</t>
  </si>
  <si>
    <t>Montáž vodovodních armatur na potrubí šoupátek nebo klapek uzavíracích v šachtách s ručním kolečkem DN 600</t>
  </si>
  <si>
    <t>-1263504138</t>
  </si>
  <si>
    <t>https://podminky.urs.cz/item/CS_URS_2025_01/891441222</t>
  </si>
  <si>
    <t>R552100009</t>
  </si>
  <si>
    <t>uzavírací klapka DN 600, dl. 390 mm s elektropohonem PN16</t>
  </si>
  <si>
    <t>-1505838021</t>
  </si>
  <si>
    <t>891471222</t>
  </si>
  <si>
    <t>Montáž vodovodních armatur na potrubí šoupátek nebo klapek uzavíracích v šachtách s ručním kolečkem DN 800</t>
  </si>
  <si>
    <t>1734241466</t>
  </si>
  <si>
    <t>https://podminky.urs.cz/item/CS_URS_2025_01/891471222</t>
  </si>
  <si>
    <t>R552100008</t>
  </si>
  <si>
    <t>uzavírací klapka DN 800, dl. 470 mm s elektropohonem PN16</t>
  </si>
  <si>
    <t>-1780533340</t>
  </si>
  <si>
    <t>892471111</t>
  </si>
  <si>
    <t>Tlakové zkoušky vodou na potrubí DN 800</t>
  </si>
  <si>
    <t>-901372375</t>
  </si>
  <si>
    <t>https://podminky.urs.cz/item/CS_URS_2025_01/892471111</t>
  </si>
  <si>
    <t>892473122</t>
  </si>
  <si>
    <t>Proplach a dezinfekce vodovodního potrubí DN 800</t>
  </si>
  <si>
    <t>-408156590</t>
  </si>
  <si>
    <t>https://podminky.urs.cz/item/CS_URS_2025_01/892473122</t>
  </si>
  <si>
    <t>892482111</t>
  </si>
  <si>
    <t>Tlakové zkoušky vodou zabezpečení konců potrubí při tlakových zkouškách DN přes 600 do 900</t>
  </si>
  <si>
    <t>-1160346402</t>
  </si>
  <si>
    <t>https://podminky.urs.cz/item/CS_URS_2025_01/892482111</t>
  </si>
  <si>
    <t xml:space="preserve"> Potrubí z trub litinových</t>
  </si>
  <si>
    <t>R858150</t>
  </si>
  <si>
    <t>Dodávka a montáž spojovacího materiálu - přírubový spoj nerezový DN 150, PN 10/16 včetně všech souvisejícíh konstrukcí a prací</t>
  </si>
  <si>
    <t>2085147259</t>
  </si>
  <si>
    <t>R858600</t>
  </si>
  <si>
    <t>Dodávka a montáž spojovacího materiálu - přírubový spoj nerezový DN 600, PN 10/16 včetně všech souvisejícíh konstrukcí a prací</t>
  </si>
  <si>
    <t>56904753</t>
  </si>
  <si>
    <t>R858800</t>
  </si>
  <si>
    <t>Dodávka a montáž spojovacího materiálu - přírubový spoj nerezový DN 800, PN 10/16 včetně všech souvisejícíh konstrukcí a prací</t>
  </si>
  <si>
    <t>1958611348</t>
  </si>
  <si>
    <t>998273102</t>
  </si>
  <si>
    <t>Přesun hmot pro trubní vedení hloubené z trub litinových pro vodovody nebo kanalizace v otevřeném výkopu dopravní vzdálenost do 15 m</t>
  </si>
  <si>
    <t>-284227209</t>
  </si>
  <si>
    <t>https://podminky.urs.cz/item/CS_URS_2025_01/998273102</t>
  </si>
  <si>
    <t>767</t>
  </si>
  <si>
    <t>Konstrukce zámečnické</t>
  </si>
  <si>
    <t>R767001a</t>
  </si>
  <si>
    <t>Dodávka a montáž kotvení nerezové podpěry na potrubí DN 800 včetně všech souvisejících konstrukcí a prací</t>
  </si>
  <si>
    <t>1559480598</t>
  </si>
  <si>
    <t>"Nerezové podpěry na potrubí dle D1.3.2:" 2</t>
  </si>
  <si>
    <t>R767001b</t>
  </si>
  <si>
    <t>Dodávka a montáž podpěry z nerezové oceli na potrubí DN 800 včetně všech souvisejících konstrukcí a prací</t>
  </si>
  <si>
    <t>1304274194</t>
  </si>
  <si>
    <t>R767002a</t>
  </si>
  <si>
    <t>Dodávka a montáž kotvení nerezové podpěry na potrubí DN 600 včetně všech souvisejících konstrukcí a prací</t>
  </si>
  <si>
    <t>331687976</t>
  </si>
  <si>
    <t>"Nerezové podpěry na potrubí dle D1.3.2:" 1</t>
  </si>
  <si>
    <t>R767002b</t>
  </si>
  <si>
    <t>Dodávka a montáž podpěry z nerezové oceli na potrubí DN 600 včetně všech souvisejících konstrukcí a prací</t>
  </si>
  <si>
    <t>1622868067</t>
  </si>
  <si>
    <t>R767003a</t>
  </si>
  <si>
    <t>Dodávka a montáž kotvení nerezové stojky na potrubí DN 800 a DN 600 včetně všech souvisejících konstrukcí a prací</t>
  </si>
  <si>
    <t>-1190763854</t>
  </si>
  <si>
    <t>"Nerezové podpěry na potrubí dle D1.3.2:" 3</t>
  </si>
  <si>
    <t>R767003b</t>
  </si>
  <si>
    <t>Dodávka a montáž stojky z nerezové oceli na potrubí DN 800 a DN 600 včetně všech souvisejících konstrukcí a prací</t>
  </si>
  <si>
    <t>-288274158</t>
  </si>
  <si>
    <t>PS02 - Elektroinstalace a MaR</t>
  </si>
  <si>
    <t>M222 - Senzory - instalace v AŠ1</t>
  </si>
  <si>
    <t>M223 - Sdružovací boxy</t>
  </si>
  <si>
    <t>M224 - Kabely</t>
  </si>
  <si>
    <t>M225 - Montážní práce</t>
  </si>
  <si>
    <t>M226 - SW práce pro řídicí systém</t>
  </si>
  <si>
    <t>M227 - Ostatní</t>
  </si>
  <si>
    <t>M222</t>
  </si>
  <si>
    <t>Senzory - instalace v AŠ1</t>
  </si>
  <si>
    <t>211210 (R)</t>
  </si>
  <si>
    <t>Kapacitní senzor na vstupní poklop šachty</t>
  </si>
  <si>
    <t>211211 (R)</t>
  </si>
  <si>
    <t>Tlaková sonda 0-1600kPa, M20, nerezová membrána, připojovací DIN konektor</t>
  </si>
  <si>
    <t>211212 (R)</t>
  </si>
  <si>
    <t>Vodivostní sonda do vrtu</t>
  </si>
  <si>
    <t>M223</t>
  </si>
  <si>
    <t>Sdružovací boxy</t>
  </si>
  <si>
    <t>210300 (R)</t>
  </si>
  <si>
    <t>Sdružovací box MX-LSH121</t>
  </si>
  <si>
    <t>211301 (R)</t>
  </si>
  <si>
    <t>Sdružovací box MS02</t>
  </si>
  <si>
    <t>211302 (R)</t>
  </si>
  <si>
    <t>Sdružovací box MS03</t>
  </si>
  <si>
    <t>M224</t>
  </si>
  <si>
    <t>Kabely</t>
  </si>
  <si>
    <t>211400 (R)</t>
  </si>
  <si>
    <t>JYTY-O 2x1 mm2</t>
  </si>
  <si>
    <t>211401 (R)</t>
  </si>
  <si>
    <t>CYKY-J 4x2.5 mm2</t>
  </si>
  <si>
    <t>211402 (R)</t>
  </si>
  <si>
    <t>211403 (R)</t>
  </si>
  <si>
    <t>211404 (R)</t>
  </si>
  <si>
    <t>211405 (R)</t>
  </si>
  <si>
    <t>211406 (R)</t>
  </si>
  <si>
    <t>211407 (R)</t>
  </si>
  <si>
    <t>FTP cat 5e, včetně konektorů</t>
  </si>
  <si>
    <t>M225</t>
  </si>
  <si>
    <t>Montážní práce</t>
  </si>
  <si>
    <t>211501 (R)</t>
  </si>
  <si>
    <t>Doplnění kabelových tras - materiál</t>
  </si>
  <si>
    <t>211502 (R)</t>
  </si>
  <si>
    <t>Doplnění kabelových tras - montážní práce</t>
  </si>
  <si>
    <t>M226</t>
  </si>
  <si>
    <t>SW práce pro řídicí systém</t>
  </si>
  <si>
    <t>211600 (R)</t>
  </si>
  <si>
    <t>úprava SW řídícího systému – dispečink</t>
  </si>
  <si>
    <t>sd</t>
  </si>
  <si>
    <t>211601 (R)</t>
  </si>
  <si>
    <t>úprava vizualizace na dispečinku a pracovištích s oprávněním náhledu</t>
  </si>
  <si>
    <t>211602 (R)</t>
  </si>
  <si>
    <t>Zpracování uživatelské dokumentace</t>
  </si>
  <si>
    <t>211603 (R)</t>
  </si>
  <si>
    <t>Zaškolení obsluhy</t>
  </si>
  <si>
    <t>211604 (R)</t>
  </si>
  <si>
    <t>Oživení měřících bodů</t>
  </si>
  <si>
    <t>M227</t>
  </si>
  <si>
    <t>Ostatní</t>
  </si>
  <si>
    <t>211701 (R)</t>
  </si>
  <si>
    <t>Výchozí revize elektrozařízení Dodavatel má ze zákona povinnost provést výchozí revizi. Zařízení může být uvedeno do trvalého provozu až na základě pozitivního výsledku výchozí revize.</t>
  </si>
  <si>
    <t>OVN - Ostatní a vedlejší náklady</t>
  </si>
  <si>
    <t>OST,VRN - Ostatní náklady a vedlejší rozpočtové náklady</t>
  </si>
  <si>
    <t>OST,VRN</t>
  </si>
  <si>
    <t>Ostatní náklady a vedlejší rozpočtové náklady</t>
  </si>
  <si>
    <t>900001</t>
  </si>
  <si>
    <t>Vybudování zařízení staveniště včetně skládek materiálů a zabezpečení staveniště</t>
  </si>
  <si>
    <t>soubor</t>
  </si>
  <si>
    <t>1470098539</t>
  </si>
  <si>
    <t>900002</t>
  </si>
  <si>
    <t>Provoz zařízení staveniště včetně dodávky, montáže a rozebrání provizorních komunikací, včetně montáže, pronájmu a údržby a demontáže dočasného oplocení, včetně zázemí vedení stavby, zázemí pracovníků a podobně</t>
  </si>
  <si>
    <t>-689821681</t>
  </si>
  <si>
    <t>P</t>
  </si>
  <si>
    <t>Poznámka k položce:_x000d_
-Náklady na spotřebovanou energii zařízením staveniště a stavbou_x000d_
-Ochrana stávajících technologií proti poškození, prachu, apod. např. zhotovením ochranného krytu, zaplachtováním apod._x000d_
-Čištění podlah v místnostech a chodbách vč. soklů v četnosti min. 3* týdně_x000d_
-Čištění ploch oken v četnosti min 1* měsíčně_x000d_
-Úklid v prostoru staveniště a příjezdové cesty_x000d_
-Mobilní WC pro stavbu _x000d_
-Náklady spojené se zabezpečením staveniště dke pokynů a požadavků BOZP (například ochranné pásky)_x000d_
-Provizorní oplocení</t>
  </si>
  <si>
    <t>900003</t>
  </si>
  <si>
    <t>Odstranění zařízení staveniště včetně skládek materiálu a uvedení do původního stavu</t>
  </si>
  <si>
    <t>1032549542</t>
  </si>
  <si>
    <t>900004</t>
  </si>
  <si>
    <t>Předání a převzetí zařízení staveniště</t>
  </si>
  <si>
    <t>419236185</t>
  </si>
  <si>
    <t>900005</t>
  </si>
  <si>
    <t>Zhotovení dokumentace skutečného provedení stavby</t>
  </si>
  <si>
    <t>468726682</t>
  </si>
  <si>
    <t>900006</t>
  </si>
  <si>
    <t>Náklady spojené se službami autorizovaného geodeta, vytýčení stavby a zaměření stavby po realizaci včetně předání dokumentace</t>
  </si>
  <si>
    <t>-57228300</t>
  </si>
  <si>
    <t>900007</t>
  </si>
  <si>
    <t>Provedení dezinfekce veškerých konstrukcí pomocí dzinfekčních prostředků nanášených na jednotlivé konstrukce, včetně následného oplachu a nákladů spojených s vypouštěním odpadní vody, vč vodní výluh po vystrojení novým potrubím</t>
  </si>
  <si>
    <t>-705508995</t>
  </si>
  <si>
    <t>900008</t>
  </si>
  <si>
    <t>Zaměření a vytýčení stávajících inženýrských sítí včetně stávajíícho vodovodního řadu za přítomnosti oprávněných osob investora a dodavatele</t>
  </si>
  <si>
    <t>1716908232</t>
  </si>
  <si>
    <t>900009</t>
  </si>
  <si>
    <t>Náklady na dotřídění vzniklého stavebního odpadu a suti a pořízení soupisu vzniklého odpadu</t>
  </si>
  <si>
    <t>-1884646818</t>
  </si>
  <si>
    <t>900010</t>
  </si>
  <si>
    <t>Veškeré projektem předepsané komplexní zkoušky, revize a odběry vzorků a provádění rozborů včetně předání veškeré dokumentace, včetně nákladů na použité chemikálie (certifikace, protokoly a rev. zprávy) prokazující soulad s proj. dokumentací a plat. předpisy</t>
  </si>
  <si>
    <t>-1793902258</t>
  </si>
  <si>
    <t>900011</t>
  </si>
  <si>
    <t>Provozní vlivy a územní vlivy</t>
  </si>
  <si>
    <t>1788723643</t>
  </si>
  <si>
    <t>900012</t>
  </si>
  <si>
    <t>Náklady spojené s požadavky BOZP (označení hran, pomocné zábrany, provizorní zábradlí a podobně) a další</t>
  </si>
  <si>
    <t>351616937</t>
  </si>
  <si>
    <t>900013</t>
  </si>
  <si>
    <t>Vypracování provozních řádů</t>
  </si>
  <si>
    <t>402420671</t>
  </si>
  <si>
    <t>900014</t>
  </si>
  <si>
    <t>Zaškolení obsluhy ovládání prvků technologických částí stavebního díla a náklady spojené se zkušebním provozem</t>
  </si>
  <si>
    <t>1140117052</t>
  </si>
  <si>
    <t>900015</t>
  </si>
  <si>
    <t>Převzetí a předání díla, kolaudační řízení</t>
  </si>
  <si>
    <t>1824719360</t>
  </si>
  <si>
    <t>900016</t>
  </si>
  <si>
    <t>Kompletační, koordinační a inženýrská činnost</t>
  </si>
  <si>
    <t>532629014</t>
  </si>
  <si>
    <t>900017</t>
  </si>
  <si>
    <t>Náklady spojené se zajištěním instalace, provozem a rozebráním provizorní vrátnice a WC buňky (vhodná samostatná stavební buňka umožňující provoz vrátnice) včetně personálního zajištění a zajištění přívodu elektrické energie a zhotovení přípojek (předpokládaná doba provozu 2 roky)</t>
  </si>
  <si>
    <t>-1489018004</t>
  </si>
  <si>
    <t>Poznámka k položce:_x000d_
Požadavky dle přílohy F.1:_x000d_
U zadní brány při objektu „P“ je uvažováno s instalací provizorní vrátnice, která bude_x000d_
napojena dočasně na potřebné inženýrské sítě. Po odstranění vrátnice budou dotčené_x000d_
plochy uvedené do původního stavu._x000d_
Provizorní vrátnice bude napojena po dobu provozu na tyto inženýrské sítě:_x000d_
1) kanalizační přípojka bude napojena na stávající jednotnou kanalizaci, která vede_x000d_
areálem BVK, délka přípojky cca 8,5 m._x000d_
2) Vodovodní přípojka bude napojena na stávající areálový vodovod prostřednictvím_x000d_
navrtávacího pasu DN 300/50, která se bude dále redukovat na DN 50/25. Délka přípojky_x000d_
cca 5,5 m._x000d_
3) Optický kabel pro zajištění připojení na areálový síťový systém bude veden z pavilonu_x000d_
A v kolektoru a v blízkosti nové vrátnice bude uložen v rýze, celková délka cca 550 m. Typ_x000d_
kabelu: OS1 Singlemode 12x9/125 LC-LC._x000d_
4) Přípojka NN pro zajištění přívodu el. energie bude napojena z objektu, který se nachází_x000d_
v blízkosti stávající areálové čerpací stanice pohonných hmot, celková délka kabelu NN_x000d_
cca 200 m. Kabel bude veden kolektorem a v blízkosti nové provizorní vrátnice bude_x000d_
uložen do rýhy._x000d_
Včetně provedení nutných odvrtů a prostupů do kolektorů včetně následného zapravení._x000d_
_x000d_
Včetně vybudování, provozu a demontáže závory._x000d_
_x000d_
Včetně personálního zajištění zaměstnance strážní služby v denní službě 1 pracovníkem v pracovní dny od 6:00 do 18:00 hodin._x000d_
_x000d_
Včetně uvedení ploch do původního stavu.</t>
  </si>
  <si>
    <t>900018</t>
  </si>
  <si>
    <t>Návrh a zapracování technických a technologických řešení kolizí se skrytými konstrukcemi které nemohl projektant předpovídat</t>
  </si>
  <si>
    <t>1772989950</t>
  </si>
  <si>
    <t>900019</t>
  </si>
  <si>
    <t xml:space="preserve">Uvedení do provozu, kalibrace (v případě analyzátorů) a propojení a oživení systémů MaR a zaškolení obsluhy všech technologických částí </t>
  </si>
  <si>
    <t>1734620096</t>
  </si>
  <si>
    <t>900020</t>
  </si>
  <si>
    <t>Zkoušky zhutnění obsypů, zásypů a statické zatěžovací zkoušky komunikací</t>
  </si>
  <si>
    <t>2031941280</t>
  </si>
  <si>
    <t>900021</t>
  </si>
  <si>
    <t xml:space="preserve">Náklady na zpracování realizační nebo dílenské projektové dokumentace včetně statického posouzení zajištění stavební jámy, zpracování výrobních výkresů zámečnických a klempířských výrobků </t>
  </si>
  <si>
    <t>-511981641</t>
  </si>
  <si>
    <t>900022</t>
  </si>
  <si>
    <t>Náklady na koordinaci výstavby a montážních prací na akci Brno, Bauerova II - oprava vodovodu</t>
  </si>
  <si>
    <t>-1590444333</t>
  </si>
  <si>
    <t>900023</t>
  </si>
  <si>
    <t>Náklady vzniklé v souvislosti s realizací stavby, uvedení dotčených ploch do původního stavu, průběžné a finální čištění komunikací, zalévání a kosení zeleně</t>
  </si>
  <si>
    <t>-1127300944</t>
  </si>
  <si>
    <t>900024</t>
  </si>
  <si>
    <t>Zřízení, provoz (nájemné) a odstranění mobilního provizorního zábradlí (délky 155 m) a mobilního oplocení výšky 2 m (délky 43 m)</t>
  </si>
  <si>
    <t>989611922</t>
  </si>
  <si>
    <t>900025</t>
  </si>
  <si>
    <t>Zbudování provizorního chodníku pro pěší k budově F předpokládané délky 100 m a šířky 1,5 m (plocha 150 m2) včetně následného rozebrání a uvedení do původního stavu</t>
  </si>
  <si>
    <t>1974915063</t>
  </si>
  <si>
    <t>900027</t>
  </si>
  <si>
    <t>Náklady související se zkušebním provozem včetně odběru vzorků zpracováním plánu opatření pro případ havarijního zhoršení jakosti vod</t>
  </si>
  <si>
    <t>-277083483</t>
  </si>
  <si>
    <t>900028</t>
  </si>
  <si>
    <t>Bezpečnostní a hygienická opatření na staveništi</t>
  </si>
  <si>
    <t>522542562</t>
  </si>
  <si>
    <t>900030</t>
  </si>
  <si>
    <t>Náklady související s vypracováním harmonogramu stavby</t>
  </si>
  <si>
    <t>-1711618038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</si>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</sst>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7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39" fillId="0" borderId="0" xfId="0" applyFont="1" applyAlignment="1" applyProtection="1">
      <alignment vertical="center" wrapText="1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6345" TargetMode="External" /><Relationship Id="rId2" Type="http://schemas.openxmlformats.org/officeDocument/2006/relationships/hyperlink" Target="https://podminky.urs.cz/item/CS_URS_2025_01/113107343" TargetMode="External" /><Relationship Id="rId3" Type="http://schemas.openxmlformats.org/officeDocument/2006/relationships/hyperlink" Target="https://podminky.urs.cz/item/CS_URS_2025_01/113107523" TargetMode="External" /><Relationship Id="rId4" Type="http://schemas.openxmlformats.org/officeDocument/2006/relationships/hyperlink" Target="https://podminky.urs.cz/item/CS_URS_2025_01/113107524" TargetMode="External" /><Relationship Id="rId5" Type="http://schemas.openxmlformats.org/officeDocument/2006/relationships/hyperlink" Target="https://podminky.urs.cz/item/CS_URS_2025_01/113154523" TargetMode="External" /><Relationship Id="rId6" Type="http://schemas.openxmlformats.org/officeDocument/2006/relationships/hyperlink" Target="https://podminky.urs.cz/item/CS_URS_2025_01/113201112" TargetMode="External" /><Relationship Id="rId7" Type="http://schemas.openxmlformats.org/officeDocument/2006/relationships/hyperlink" Target="https://podminky.urs.cz/item/CS_URS_2025_01/115101202" TargetMode="External" /><Relationship Id="rId8" Type="http://schemas.openxmlformats.org/officeDocument/2006/relationships/hyperlink" Target="https://podminky.urs.cz/item/CS_URS_2025_01/115101301" TargetMode="External" /><Relationship Id="rId9" Type="http://schemas.openxmlformats.org/officeDocument/2006/relationships/hyperlink" Target="https://podminky.urs.cz/item/CS_URS_2025_01/121151103" TargetMode="External" /><Relationship Id="rId10" Type="http://schemas.openxmlformats.org/officeDocument/2006/relationships/hyperlink" Target="https://podminky.urs.cz/item/CS_URS_2025_01/131251204" TargetMode="External" /><Relationship Id="rId11" Type="http://schemas.openxmlformats.org/officeDocument/2006/relationships/hyperlink" Target="https://podminky.urs.cz/item/CS_URS_2025_01/131351204" TargetMode="External" /><Relationship Id="rId12" Type="http://schemas.openxmlformats.org/officeDocument/2006/relationships/hyperlink" Target="https://podminky.urs.cz/item/CS_URS_2025_01/151712111" TargetMode="External" /><Relationship Id="rId13" Type="http://schemas.openxmlformats.org/officeDocument/2006/relationships/hyperlink" Target="https://podminky.urs.cz/item/CS_URS_2025_01/151712121" TargetMode="External" /><Relationship Id="rId14" Type="http://schemas.openxmlformats.org/officeDocument/2006/relationships/hyperlink" Target="https://podminky.urs.cz/item/CS_URS_2025_01/153111114" TargetMode="External" /><Relationship Id="rId15" Type="http://schemas.openxmlformats.org/officeDocument/2006/relationships/hyperlink" Target="https://podminky.urs.cz/item/CS_URS_2025_01/153111119" TargetMode="External" /><Relationship Id="rId16" Type="http://schemas.openxmlformats.org/officeDocument/2006/relationships/hyperlink" Target="https://podminky.urs.cz/item/CS_URS_2025_01/153112122" TargetMode="External" /><Relationship Id="rId17" Type="http://schemas.openxmlformats.org/officeDocument/2006/relationships/hyperlink" Target="https://podminky.urs.cz/item/CS_URS_2025_01/153113112" TargetMode="External" /><Relationship Id="rId18" Type="http://schemas.openxmlformats.org/officeDocument/2006/relationships/hyperlink" Target="https://podminky.urs.cz/item/CS_URS_2025_01/161151103" TargetMode="External" /><Relationship Id="rId19" Type="http://schemas.openxmlformats.org/officeDocument/2006/relationships/hyperlink" Target="https://podminky.urs.cz/item/CS_URS_2025_01/161151113" TargetMode="External" /><Relationship Id="rId20" Type="http://schemas.openxmlformats.org/officeDocument/2006/relationships/hyperlink" Target="https://podminky.urs.cz/item/CS_URS_2025_01/162751113" TargetMode="External" /><Relationship Id="rId21" Type="http://schemas.openxmlformats.org/officeDocument/2006/relationships/hyperlink" Target="https://podminky.urs.cz/item/CS_URS_2025_01/162751133" TargetMode="External" /><Relationship Id="rId22" Type="http://schemas.openxmlformats.org/officeDocument/2006/relationships/hyperlink" Target="https://podminky.urs.cz/item/CS_URS_2025_01/171201231" TargetMode="External" /><Relationship Id="rId23" Type="http://schemas.openxmlformats.org/officeDocument/2006/relationships/hyperlink" Target="https://podminky.urs.cz/item/CS_URS_2025_01/174101101" TargetMode="External" /><Relationship Id="rId24" Type="http://schemas.openxmlformats.org/officeDocument/2006/relationships/hyperlink" Target="https://podminky.urs.cz/item/CS_URS_2025_01/181351003" TargetMode="External" /><Relationship Id="rId25" Type="http://schemas.openxmlformats.org/officeDocument/2006/relationships/hyperlink" Target="https://podminky.urs.cz/item/CS_URS_2025_01/181411131" TargetMode="External" /><Relationship Id="rId26" Type="http://schemas.openxmlformats.org/officeDocument/2006/relationships/hyperlink" Target="https://podminky.urs.cz/item/CS_URS_2025_01/181951112" TargetMode="External" /><Relationship Id="rId27" Type="http://schemas.openxmlformats.org/officeDocument/2006/relationships/hyperlink" Target="https://podminky.urs.cz/item/CS_URS_2025_01/212755214" TargetMode="External" /><Relationship Id="rId28" Type="http://schemas.openxmlformats.org/officeDocument/2006/relationships/hyperlink" Target="https://podminky.urs.cz/item/CS_URS_2025_01/213141113" TargetMode="External" /><Relationship Id="rId29" Type="http://schemas.openxmlformats.org/officeDocument/2006/relationships/hyperlink" Target="https://podminky.urs.cz/item/CS_URS_2025_01/271532211" TargetMode="External" /><Relationship Id="rId30" Type="http://schemas.openxmlformats.org/officeDocument/2006/relationships/hyperlink" Target="https://podminky.urs.cz/item/CS_URS_2025_01/271542211" TargetMode="External" /><Relationship Id="rId31" Type="http://schemas.openxmlformats.org/officeDocument/2006/relationships/hyperlink" Target="https://podminky.urs.cz/item/CS_URS_2025_01/273321211" TargetMode="External" /><Relationship Id="rId32" Type="http://schemas.openxmlformats.org/officeDocument/2006/relationships/hyperlink" Target="https://podminky.urs.cz/item/CS_URS_2025_01/273351121" TargetMode="External" /><Relationship Id="rId33" Type="http://schemas.openxmlformats.org/officeDocument/2006/relationships/hyperlink" Target="https://podminky.urs.cz/item/CS_URS_2025_01/273351122" TargetMode="External" /><Relationship Id="rId34" Type="http://schemas.openxmlformats.org/officeDocument/2006/relationships/hyperlink" Target="https://podminky.urs.cz/item/CS_URS_2025_01/273362021" TargetMode="External" /><Relationship Id="rId35" Type="http://schemas.openxmlformats.org/officeDocument/2006/relationships/hyperlink" Target="https://podminky.urs.cz/item/CS_URS_2025_01/380326132" TargetMode="External" /><Relationship Id="rId36" Type="http://schemas.openxmlformats.org/officeDocument/2006/relationships/hyperlink" Target="https://podminky.urs.cz/item/CS_URS_2025_01/380356231" TargetMode="External" /><Relationship Id="rId37" Type="http://schemas.openxmlformats.org/officeDocument/2006/relationships/hyperlink" Target="https://podminky.urs.cz/item/CS_URS_2025_01/380356232" TargetMode="External" /><Relationship Id="rId38" Type="http://schemas.openxmlformats.org/officeDocument/2006/relationships/hyperlink" Target="https://podminky.urs.cz/item/CS_URS_2025_01/380356241" TargetMode="External" /><Relationship Id="rId39" Type="http://schemas.openxmlformats.org/officeDocument/2006/relationships/hyperlink" Target="https://podminky.urs.cz/item/CS_URS_2025_01/380356242" TargetMode="External" /><Relationship Id="rId40" Type="http://schemas.openxmlformats.org/officeDocument/2006/relationships/hyperlink" Target="https://podminky.urs.cz/item/CS_URS_2025_01/380361006" TargetMode="External" /><Relationship Id="rId41" Type="http://schemas.openxmlformats.org/officeDocument/2006/relationships/hyperlink" Target="https://podminky.urs.cz/item/CS_URS_2025_01/380361011" TargetMode="External" /><Relationship Id="rId42" Type="http://schemas.openxmlformats.org/officeDocument/2006/relationships/hyperlink" Target="https://podminky.urs.cz/item/CS_URS_2025_01/411354313" TargetMode="External" /><Relationship Id="rId43" Type="http://schemas.openxmlformats.org/officeDocument/2006/relationships/hyperlink" Target="https://podminky.urs.cz/item/CS_URS_2025_01/411354314" TargetMode="External" /><Relationship Id="rId44" Type="http://schemas.openxmlformats.org/officeDocument/2006/relationships/hyperlink" Target="https://podminky.urs.cz/item/CS_URS_2025_01/564861011" TargetMode="External" /><Relationship Id="rId45" Type="http://schemas.openxmlformats.org/officeDocument/2006/relationships/hyperlink" Target="https://podminky.urs.cz/item/CS_URS_2025_01/565231112" TargetMode="External" /><Relationship Id="rId46" Type="http://schemas.openxmlformats.org/officeDocument/2006/relationships/hyperlink" Target="https://podminky.urs.cz/item/CS_URS_2025_01/573211107" TargetMode="External" /><Relationship Id="rId47" Type="http://schemas.openxmlformats.org/officeDocument/2006/relationships/hyperlink" Target="https://podminky.urs.cz/item/CS_URS_2025_01/573211109" TargetMode="External" /><Relationship Id="rId48" Type="http://schemas.openxmlformats.org/officeDocument/2006/relationships/hyperlink" Target="https://podminky.urs.cz/item/CS_URS_2025_01/577144111" TargetMode="External" /><Relationship Id="rId49" Type="http://schemas.openxmlformats.org/officeDocument/2006/relationships/hyperlink" Target="https://podminky.urs.cz/item/CS_URS_2025_01/577165112" TargetMode="External" /><Relationship Id="rId50" Type="http://schemas.openxmlformats.org/officeDocument/2006/relationships/hyperlink" Target="https://podminky.urs.cz/item/CS_URS_2025_01/577175112" TargetMode="External" /><Relationship Id="rId51" Type="http://schemas.openxmlformats.org/officeDocument/2006/relationships/hyperlink" Target="https://podminky.urs.cz/item/CS_URS_2025_01/596412113" TargetMode="External" /><Relationship Id="rId52" Type="http://schemas.openxmlformats.org/officeDocument/2006/relationships/hyperlink" Target="https://podminky.urs.cz/item/CS_URS_2025_01/631311235" TargetMode="External" /><Relationship Id="rId53" Type="http://schemas.openxmlformats.org/officeDocument/2006/relationships/hyperlink" Target="https://podminky.urs.cz/item/CS_URS_2025_01/631319013" TargetMode="External" /><Relationship Id="rId54" Type="http://schemas.openxmlformats.org/officeDocument/2006/relationships/hyperlink" Target="https://podminky.urs.cz/item/CS_URS_2025_01/631351101" TargetMode="External" /><Relationship Id="rId55" Type="http://schemas.openxmlformats.org/officeDocument/2006/relationships/hyperlink" Target="https://podminky.urs.cz/item/CS_URS_2025_01/631351102" TargetMode="External" /><Relationship Id="rId56" Type="http://schemas.openxmlformats.org/officeDocument/2006/relationships/hyperlink" Target="https://podminky.urs.cz/item/CS_URS_2025_01/894812312" TargetMode="External" /><Relationship Id="rId57" Type="http://schemas.openxmlformats.org/officeDocument/2006/relationships/hyperlink" Target="https://podminky.urs.cz/item/CS_URS_2025_01/894812331" TargetMode="External" /><Relationship Id="rId58" Type="http://schemas.openxmlformats.org/officeDocument/2006/relationships/hyperlink" Target="https://podminky.urs.cz/item/CS_URS_2025_01/899104112" TargetMode="External" /><Relationship Id="rId59" Type="http://schemas.openxmlformats.org/officeDocument/2006/relationships/hyperlink" Target="https://podminky.urs.cz/item/CS_URS_2025_01/899501221" TargetMode="External" /><Relationship Id="rId60" Type="http://schemas.openxmlformats.org/officeDocument/2006/relationships/hyperlink" Target="https://podminky.urs.cz/item/CS_URS_2025_01/916131113" TargetMode="External" /><Relationship Id="rId61" Type="http://schemas.openxmlformats.org/officeDocument/2006/relationships/hyperlink" Target="https://podminky.urs.cz/item/CS_URS_2025_01/919112111" TargetMode="External" /><Relationship Id="rId62" Type="http://schemas.openxmlformats.org/officeDocument/2006/relationships/hyperlink" Target="https://podminky.urs.cz/item/CS_URS_2025_01/919112212" TargetMode="External" /><Relationship Id="rId63" Type="http://schemas.openxmlformats.org/officeDocument/2006/relationships/hyperlink" Target="https://podminky.urs.cz/item/CS_URS_2025_01/919121132" TargetMode="External" /><Relationship Id="rId64" Type="http://schemas.openxmlformats.org/officeDocument/2006/relationships/hyperlink" Target="https://podminky.urs.cz/item/CS_URS_2025_01/919735111" TargetMode="External" /><Relationship Id="rId65" Type="http://schemas.openxmlformats.org/officeDocument/2006/relationships/hyperlink" Target="https://podminky.urs.cz/item/CS_URS_2025_01/919735113" TargetMode="External" /><Relationship Id="rId66" Type="http://schemas.openxmlformats.org/officeDocument/2006/relationships/hyperlink" Target="https://podminky.urs.cz/item/CS_URS_2025_01/949101112" TargetMode="External" /><Relationship Id="rId67" Type="http://schemas.openxmlformats.org/officeDocument/2006/relationships/hyperlink" Target="https://podminky.urs.cz/item/CS_URS_2025_01/952901411" TargetMode="External" /><Relationship Id="rId68" Type="http://schemas.openxmlformats.org/officeDocument/2006/relationships/hyperlink" Target="https://podminky.urs.cz/item/CS_URS_2025_01/953333121" TargetMode="External" /><Relationship Id="rId69" Type="http://schemas.openxmlformats.org/officeDocument/2006/relationships/hyperlink" Target="https://podminky.urs.cz/item/CS_URS_2025_01/953333234" TargetMode="External" /><Relationship Id="rId70" Type="http://schemas.openxmlformats.org/officeDocument/2006/relationships/hyperlink" Target="https://podminky.urs.cz/item/CS_URS_2025_01/961055111" TargetMode="External" /><Relationship Id="rId71" Type="http://schemas.openxmlformats.org/officeDocument/2006/relationships/hyperlink" Target="https://podminky.urs.cz/item/CS_URS_2025_01/977151128" TargetMode="External" /><Relationship Id="rId72" Type="http://schemas.openxmlformats.org/officeDocument/2006/relationships/hyperlink" Target="https://podminky.urs.cz/item/CS_URS_2025_01/979021113" TargetMode="External" /><Relationship Id="rId73" Type="http://schemas.openxmlformats.org/officeDocument/2006/relationships/hyperlink" Target="https://podminky.urs.cz/item/CS_URS_2025_01/979051111" TargetMode="External" /><Relationship Id="rId74" Type="http://schemas.openxmlformats.org/officeDocument/2006/relationships/hyperlink" Target="https://podminky.urs.cz/item/CS_URS_2025_01/997002511" TargetMode="External" /><Relationship Id="rId75" Type="http://schemas.openxmlformats.org/officeDocument/2006/relationships/hyperlink" Target="https://podminky.urs.cz/item/CS_URS_2025_01/997013111" TargetMode="External" /><Relationship Id="rId76" Type="http://schemas.openxmlformats.org/officeDocument/2006/relationships/hyperlink" Target="https://podminky.urs.cz/item/CS_URS_2025_01/997002519" TargetMode="External" /><Relationship Id="rId77" Type="http://schemas.openxmlformats.org/officeDocument/2006/relationships/hyperlink" Target="https://podminky.urs.cz/item/CS_URS_2025_01/997221862" TargetMode="External" /><Relationship Id="rId78" Type="http://schemas.openxmlformats.org/officeDocument/2006/relationships/hyperlink" Target="https://podminky.urs.cz/item/CS_URS_2025_01/997221551" TargetMode="External" /><Relationship Id="rId79" Type="http://schemas.openxmlformats.org/officeDocument/2006/relationships/hyperlink" Target="https://podminky.urs.cz/item/CS_URS_2025_01/997221559" TargetMode="External" /><Relationship Id="rId80" Type="http://schemas.openxmlformats.org/officeDocument/2006/relationships/hyperlink" Target="https://podminky.urs.cz/item/CS_URS_2025_01/997221561" TargetMode="External" /><Relationship Id="rId81" Type="http://schemas.openxmlformats.org/officeDocument/2006/relationships/hyperlink" Target="https://podminky.urs.cz/item/CS_URS_2025_01/997221569" TargetMode="External" /><Relationship Id="rId82" Type="http://schemas.openxmlformats.org/officeDocument/2006/relationships/hyperlink" Target="https://podminky.urs.cz/item/CS_URS_2025_01/997221873" TargetMode="External" /><Relationship Id="rId83" Type="http://schemas.openxmlformats.org/officeDocument/2006/relationships/hyperlink" Target="https://podminky.urs.cz/item/CS_URS_2025_01/997221875" TargetMode="External" /><Relationship Id="rId84" Type="http://schemas.openxmlformats.org/officeDocument/2006/relationships/hyperlink" Target="https://podminky.urs.cz/item/CS_URS_2025_01/998142251" TargetMode="External" /><Relationship Id="rId85" Type="http://schemas.openxmlformats.org/officeDocument/2006/relationships/hyperlink" Target="https://podminky.urs.cz/item/CS_URS_2025_01/711111001" TargetMode="External" /><Relationship Id="rId86" Type="http://schemas.openxmlformats.org/officeDocument/2006/relationships/hyperlink" Target="https://podminky.urs.cz/item/CS_URS_2025_01/711112001" TargetMode="External" /><Relationship Id="rId87" Type="http://schemas.openxmlformats.org/officeDocument/2006/relationships/hyperlink" Target="https://podminky.urs.cz/item/CS_URS_2025_01/711141559" TargetMode="External" /><Relationship Id="rId88" Type="http://schemas.openxmlformats.org/officeDocument/2006/relationships/hyperlink" Target="https://podminky.urs.cz/item/CS_URS_2025_01/711142559" TargetMode="External" /><Relationship Id="rId89" Type="http://schemas.openxmlformats.org/officeDocument/2006/relationships/hyperlink" Target="https://podminky.urs.cz/item/CS_URS_2025_01/998711101" TargetMode="External" /><Relationship Id="rId90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21151103" TargetMode="External" /><Relationship Id="rId2" Type="http://schemas.openxmlformats.org/officeDocument/2006/relationships/hyperlink" Target="https://podminky.urs.cz/item/CS_URS_2025_01/132212131" TargetMode="External" /><Relationship Id="rId3" Type="http://schemas.openxmlformats.org/officeDocument/2006/relationships/hyperlink" Target="https://podminky.urs.cz/item/CS_URS_2025_01/151101101" TargetMode="External" /><Relationship Id="rId4" Type="http://schemas.openxmlformats.org/officeDocument/2006/relationships/hyperlink" Target="https://podminky.urs.cz/item/CS_URS_2025_01/151101111" TargetMode="External" /><Relationship Id="rId5" Type="http://schemas.openxmlformats.org/officeDocument/2006/relationships/hyperlink" Target="https://podminky.urs.cz/item/CS_URS_2025_01/162751117" TargetMode="External" /><Relationship Id="rId6" Type="http://schemas.openxmlformats.org/officeDocument/2006/relationships/hyperlink" Target="https://podminky.urs.cz/item/CS_URS_2025_01/162751119" TargetMode="External" /><Relationship Id="rId7" Type="http://schemas.openxmlformats.org/officeDocument/2006/relationships/hyperlink" Target="https://podminky.urs.cz/item/CS_URS_2025_01/171201221" TargetMode="External" /><Relationship Id="rId8" Type="http://schemas.openxmlformats.org/officeDocument/2006/relationships/hyperlink" Target="https://podminky.urs.cz/item/CS_URS_2025_01/175151101" TargetMode="External" /><Relationship Id="rId9" Type="http://schemas.openxmlformats.org/officeDocument/2006/relationships/hyperlink" Target="https://podminky.urs.cz/item/CS_URS_2025_01/181351003" TargetMode="External" /><Relationship Id="rId10" Type="http://schemas.openxmlformats.org/officeDocument/2006/relationships/hyperlink" Target="https://podminky.urs.cz/item/CS_URS_2025_01/181411131" TargetMode="External" /><Relationship Id="rId11" Type="http://schemas.openxmlformats.org/officeDocument/2006/relationships/hyperlink" Target="https://podminky.urs.cz/item/CS_URS_2025_01/181951111" TargetMode="External" /><Relationship Id="rId12" Type="http://schemas.openxmlformats.org/officeDocument/2006/relationships/hyperlink" Target="https://podminky.urs.cz/item/CS_URS_2025_01/451573111" TargetMode="External" /><Relationship Id="rId13" Type="http://schemas.openxmlformats.org/officeDocument/2006/relationships/hyperlink" Target="https://podminky.urs.cz/item/CS_URS_2025_01/899721111" TargetMode="External" /><Relationship Id="rId14" Type="http://schemas.openxmlformats.org/officeDocument/2006/relationships/hyperlink" Target="https://podminky.urs.cz/item/CS_URS_2025_01/899722114" TargetMode="External" /><Relationship Id="rId15" Type="http://schemas.openxmlformats.org/officeDocument/2006/relationships/hyperlink" Target="https://podminky.urs.cz/item/CS_URS_2025_01/230170002" TargetMode="External" /><Relationship Id="rId16" Type="http://schemas.openxmlformats.org/officeDocument/2006/relationships/hyperlink" Target="https://podminky.urs.cz/item/CS_URS_2025_01/230170012" TargetMode="External" /><Relationship Id="rId17" Type="http://schemas.openxmlformats.org/officeDocument/2006/relationships/hyperlink" Target="https://podminky.urs.cz/item/CS_URS_2025_01/230200271" TargetMode="External" /><Relationship Id="rId18" Type="http://schemas.openxmlformats.org/officeDocument/2006/relationships/hyperlink" Target="https://podminky.urs.cz/item/CS_URS_2025_01/230205042" TargetMode="External" /><Relationship Id="rId19" Type="http://schemas.openxmlformats.org/officeDocument/2006/relationships/hyperlink" Target="https://podminky.urs.cz/item/CS_URS_2025_01/230205052" TargetMode="External" /><Relationship Id="rId20" Type="http://schemas.openxmlformats.org/officeDocument/2006/relationships/hyperlink" Target="https://podminky.urs.cz/item/CS_URS_2025_01/230205242" TargetMode="External" /><Relationship Id="rId21" Type="http://schemas.openxmlformats.org/officeDocument/2006/relationships/hyperlink" Target="https://podminky.urs.cz/item/CS_URS_2025_01/230208513" TargetMode="External" /><Relationship Id="rId22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857312122" TargetMode="External" /><Relationship Id="rId2" Type="http://schemas.openxmlformats.org/officeDocument/2006/relationships/hyperlink" Target="https://podminky.urs.cz/item/CS_URS_2025_01/857314122" TargetMode="External" /><Relationship Id="rId3" Type="http://schemas.openxmlformats.org/officeDocument/2006/relationships/hyperlink" Target="https://podminky.urs.cz/item/CS_URS_2025_01/857442122" TargetMode="External" /><Relationship Id="rId4" Type="http://schemas.openxmlformats.org/officeDocument/2006/relationships/hyperlink" Target="https://podminky.urs.cz/item/CS_URS_2025_01/857444122" TargetMode="External" /><Relationship Id="rId5" Type="http://schemas.openxmlformats.org/officeDocument/2006/relationships/hyperlink" Target="https://podminky.urs.cz/item/CS_URS_2025_01/857472122" TargetMode="External" /><Relationship Id="rId6" Type="http://schemas.openxmlformats.org/officeDocument/2006/relationships/hyperlink" Target="https://podminky.urs.cz/item/CS_URS_2025_01/857474122" TargetMode="External" /><Relationship Id="rId7" Type="http://schemas.openxmlformats.org/officeDocument/2006/relationships/hyperlink" Target="https://podminky.urs.cz/item/CS_URS_2025_01/891311112" TargetMode="External" /><Relationship Id="rId8" Type="http://schemas.openxmlformats.org/officeDocument/2006/relationships/hyperlink" Target="https://podminky.urs.cz/item/CS_URS_2025_01/891313321" TargetMode="External" /><Relationship Id="rId9" Type="http://schemas.openxmlformats.org/officeDocument/2006/relationships/hyperlink" Target="https://podminky.urs.cz/item/CS_URS_2025_01/891441222" TargetMode="External" /><Relationship Id="rId10" Type="http://schemas.openxmlformats.org/officeDocument/2006/relationships/hyperlink" Target="https://podminky.urs.cz/item/CS_URS_2025_01/891471222" TargetMode="External" /><Relationship Id="rId11" Type="http://schemas.openxmlformats.org/officeDocument/2006/relationships/hyperlink" Target="https://podminky.urs.cz/item/CS_URS_2025_01/892471111" TargetMode="External" /><Relationship Id="rId12" Type="http://schemas.openxmlformats.org/officeDocument/2006/relationships/hyperlink" Target="https://podminky.urs.cz/item/CS_URS_2025_01/892473122" TargetMode="External" /><Relationship Id="rId13" Type="http://schemas.openxmlformats.org/officeDocument/2006/relationships/hyperlink" Target="https://podminky.urs.cz/item/CS_URS_2025_01/892482111" TargetMode="External" /><Relationship Id="rId14" Type="http://schemas.openxmlformats.org/officeDocument/2006/relationships/hyperlink" Target="https://podminky.urs.cz/item/CS_URS_2025_01/998273102" TargetMode="External" /><Relationship Id="rId15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27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32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33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27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34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35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36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37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38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39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40</v>
      </c>
      <c r="E29" s="49"/>
      <c r="F29" s="34" t="s">
        <v>41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42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43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44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45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46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47</v>
      </c>
      <c r="U35" s="56"/>
      <c r="V35" s="56"/>
      <c r="W35" s="56"/>
      <c r="X35" s="58" t="s">
        <v>48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49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2025/017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Brno, areál Pisárky - armaturní šachta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k.ú. Pisárky [610208]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24. 2. 2025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 xml:space="preserve"> 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 xml:space="preserve"> </v>
      </c>
      <c r="AN49" s="66"/>
      <c r="AO49" s="66"/>
      <c r="AP49" s="66"/>
      <c r="AQ49" s="42"/>
      <c r="AR49" s="46"/>
      <c r="AS49" s="76" t="s">
        <v>50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33</v>
      </c>
      <c r="AJ50" s="42"/>
      <c r="AK50" s="42"/>
      <c r="AL50" s="42"/>
      <c r="AM50" s="75" t="str">
        <f>IF(E20="","",E20)</f>
        <v xml:space="preserve"> 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51</v>
      </c>
      <c r="D52" s="89"/>
      <c r="E52" s="89"/>
      <c r="F52" s="89"/>
      <c r="G52" s="89"/>
      <c r="H52" s="90"/>
      <c r="I52" s="91" t="s">
        <v>52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53</v>
      </c>
      <c r="AH52" s="89"/>
      <c r="AI52" s="89"/>
      <c r="AJ52" s="89"/>
      <c r="AK52" s="89"/>
      <c r="AL52" s="89"/>
      <c r="AM52" s="89"/>
      <c r="AN52" s="91" t="s">
        <v>54</v>
      </c>
      <c r="AO52" s="89"/>
      <c r="AP52" s="89"/>
      <c r="AQ52" s="93" t="s">
        <v>55</v>
      </c>
      <c r="AR52" s="46"/>
      <c r="AS52" s="94" t="s">
        <v>56</v>
      </c>
      <c r="AT52" s="95" t="s">
        <v>57</v>
      </c>
      <c r="AU52" s="95" t="s">
        <v>58</v>
      </c>
      <c r="AV52" s="95" t="s">
        <v>59</v>
      </c>
      <c r="AW52" s="95" t="s">
        <v>60</v>
      </c>
      <c r="AX52" s="95" t="s">
        <v>61</v>
      </c>
      <c r="AY52" s="95" t="s">
        <v>62</v>
      </c>
      <c r="AZ52" s="95" t="s">
        <v>63</v>
      </c>
      <c r="BA52" s="95" t="s">
        <v>64</v>
      </c>
      <c r="BB52" s="95" t="s">
        <v>65</v>
      </c>
      <c r="BC52" s="95" t="s">
        <v>66</v>
      </c>
      <c r="BD52" s="96" t="s">
        <v>67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68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ROUND(SUM(AG55:AG59),2)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ROUND(SUM(AS55:AS59),2)</f>
        <v>0</v>
      </c>
      <c r="AT54" s="108">
        <f>ROUND(SUM(AV54:AW54),2)</f>
        <v>0</v>
      </c>
      <c r="AU54" s="109">
        <f>ROUND(SUM(AU55:AU59),5)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ROUND(SUM(AZ55:AZ59),2)</f>
        <v>0</v>
      </c>
      <c r="BA54" s="108">
        <f>ROUND(SUM(BA55:BA59),2)</f>
        <v>0</v>
      </c>
      <c r="BB54" s="108">
        <f>ROUND(SUM(BB55:BB59),2)</f>
        <v>0</v>
      </c>
      <c r="BC54" s="108">
        <f>ROUND(SUM(BC55:BC59),2)</f>
        <v>0</v>
      </c>
      <c r="BD54" s="110">
        <f>ROUND(SUM(BD55:BD59),2)</f>
        <v>0</v>
      </c>
      <c r="BE54" s="6"/>
      <c r="BS54" s="111" t="s">
        <v>69</v>
      </c>
      <c r="BT54" s="111" t="s">
        <v>70</v>
      </c>
      <c r="BU54" s="112" t="s">
        <v>71</v>
      </c>
      <c r="BV54" s="111" t="s">
        <v>72</v>
      </c>
      <c r="BW54" s="111" t="s">
        <v>5</v>
      </c>
      <c r="BX54" s="111" t="s">
        <v>73</v>
      </c>
      <c r="CL54" s="111" t="s">
        <v>19</v>
      </c>
    </row>
    <row r="55" s="7" customFormat="1" ht="16.5" customHeight="1">
      <c r="A55" s="113" t="s">
        <v>74</v>
      </c>
      <c r="B55" s="114"/>
      <c r="C55" s="115"/>
      <c r="D55" s="116" t="s">
        <v>75</v>
      </c>
      <c r="E55" s="116"/>
      <c r="F55" s="116"/>
      <c r="G55" s="116"/>
      <c r="H55" s="116"/>
      <c r="I55" s="117"/>
      <c r="J55" s="116" t="s">
        <v>76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'SO01 - Armaturní šachta'!J30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77</v>
      </c>
      <c r="AR55" s="120"/>
      <c r="AS55" s="121">
        <v>0</v>
      </c>
      <c r="AT55" s="122">
        <f>ROUND(SUM(AV55:AW55),2)</f>
        <v>0</v>
      </c>
      <c r="AU55" s="123">
        <f>'SO01 - Armaturní šachta'!P93</f>
        <v>0</v>
      </c>
      <c r="AV55" s="122">
        <f>'SO01 - Armaturní šachta'!J33</f>
        <v>0</v>
      </c>
      <c r="AW55" s="122">
        <f>'SO01 - Armaturní šachta'!J34</f>
        <v>0</v>
      </c>
      <c r="AX55" s="122">
        <f>'SO01 - Armaturní šachta'!J35</f>
        <v>0</v>
      </c>
      <c r="AY55" s="122">
        <f>'SO01 - Armaturní šachta'!J36</f>
        <v>0</v>
      </c>
      <c r="AZ55" s="122">
        <f>'SO01 - Armaturní šachta'!F33</f>
        <v>0</v>
      </c>
      <c r="BA55" s="122">
        <f>'SO01 - Armaturní šachta'!F34</f>
        <v>0</v>
      </c>
      <c r="BB55" s="122">
        <f>'SO01 - Armaturní šachta'!F35</f>
        <v>0</v>
      </c>
      <c r="BC55" s="122">
        <f>'SO01 - Armaturní šachta'!F36</f>
        <v>0</v>
      </c>
      <c r="BD55" s="124">
        <f>'SO01 - Armaturní šachta'!F37</f>
        <v>0</v>
      </c>
      <c r="BE55" s="7"/>
      <c r="BT55" s="125" t="s">
        <v>78</v>
      </c>
      <c r="BV55" s="125" t="s">
        <v>72</v>
      </c>
      <c r="BW55" s="125" t="s">
        <v>79</v>
      </c>
      <c r="BX55" s="125" t="s">
        <v>5</v>
      </c>
      <c r="CL55" s="125" t="s">
        <v>19</v>
      </c>
      <c r="CM55" s="125" t="s">
        <v>80</v>
      </c>
    </row>
    <row r="56" s="7" customFormat="1" ht="16.5" customHeight="1">
      <c r="A56" s="113" t="s">
        <v>74</v>
      </c>
      <c r="B56" s="114"/>
      <c r="C56" s="115"/>
      <c r="D56" s="116" t="s">
        <v>81</v>
      </c>
      <c r="E56" s="116"/>
      <c r="F56" s="116"/>
      <c r="G56" s="116"/>
      <c r="H56" s="116"/>
      <c r="I56" s="117"/>
      <c r="J56" s="116" t="s">
        <v>82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'SO02 - Přeložka plynu'!J30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77</v>
      </c>
      <c r="AR56" s="120"/>
      <c r="AS56" s="121">
        <v>0</v>
      </c>
      <c r="AT56" s="122">
        <f>ROUND(SUM(AV56:AW56),2)</f>
        <v>0</v>
      </c>
      <c r="AU56" s="123">
        <f>'SO02 - Přeložka plynu'!P85</f>
        <v>0</v>
      </c>
      <c r="AV56" s="122">
        <f>'SO02 - Přeložka plynu'!J33</f>
        <v>0</v>
      </c>
      <c r="AW56" s="122">
        <f>'SO02 - Přeložka plynu'!J34</f>
        <v>0</v>
      </c>
      <c r="AX56" s="122">
        <f>'SO02 - Přeložka plynu'!J35</f>
        <v>0</v>
      </c>
      <c r="AY56" s="122">
        <f>'SO02 - Přeložka plynu'!J36</f>
        <v>0</v>
      </c>
      <c r="AZ56" s="122">
        <f>'SO02 - Přeložka plynu'!F33</f>
        <v>0</v>
      </c>
      <c r="BA56" s="122">
        <f>'SO02 - Přeložka plynu'!F34</f>
        <v>0</v>
      </c>
      <c r="BB56" s="122">
        <f>'SO02 - Přeložka plynu'!F35</f>
        <v>0</v>
      </c>
      <c r="BC56" s="122">
        <f>'SO02 - Přeložka plynu'!F36</f>
        <v>0</v>
      </c>
      <c r="BD56" s="124">
        <f>'SO02 - Přeložka plynu'!F37</f>
        <v>0</v>
      </c>
      <c r="BE56" s="7"/>
      <c r="BT56" s="125" t="s">
        <v>78</v>
      </c>
      <c r="BV56" s="125" t="s">
        <v>72</v>
      </c>
      <c r="BW56" s="125" t="s">
        <v>83</v>
      </c>
      <c r="BX56" s="125" t="s">
        <v>5</v>
      </c>
      <c r="CL56" s="125" t="s">
        <v>19</v>
      </c>
      <c r="CM56" s="125" t="s">
        <v>80</v>
      </c>
    </row>
    <row r="57" s="7" customFormat="1" ht="16.5" customHeight="1">
      <c r="A57" s="113" t="s">
        <v>74</v>
      </c>
      <c r="B57" s="114"/>
      <c r="C57" s="115"/>
      <c r="D57" s="116" t="s">
        <v>84</v>
      </c>
      <c r="E57" s="116"/>
      <c r="F57" s="116"/>
      <c r="G57" s="116"/>
      <c r="H57" s="116"/>
      <c r="I57" s="117"/>
      <c r="J57" s="116" t="s">
        <v>85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'PS01 - Technologické vyst...'!J30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77</v>
      </c>
      <c r="AR57" s="120"/>
      <c r="AS57" s="121">
        <v>0</v>
      </c>
      <c r="AT57" s="122">
        <f>ROUND(SUM(AV57:AW57),2)</f>
        <v>0</v>
      </c>
      <c r="AU57" s="123">
        <f>'PS01 - Technologické vyst...'!P85</f>
        <v>0</v>
      </c>
      <c r="AV57" s="122">
        <f>'PS01 - Technologické vyst...'!J33</f>
        <v>0</v>
      </c>
      <c r="AW57" s="122">
        <f>'PS01 - Technologické vyst...'!J34</f>
        <v>0</v>
      </c>
      <c r="AX57" s="122">
        <f>'PS01 - Technologické vyst...'!J35</f>
        <v>0</v>
      </c>
      <c r="AY57" s="122">
        <f>'PS01 - Technologické vyst...'!J36</f>
        <v>0</v>
      </c>
      <c r="AZ57" s="122">
        <f>'PS01 - Technologické vyst...'!F33</f>
        <v>0</v>
      </c>
      <c r="BA57" s="122">
        <f>'PS01 - Technologické vyst...'!F34</f>
        <v>0</v>
      </c>
      <c r="BB57" s="122">
        <f>'PS01 - Technologické vyst...'!F35</f>
        <v>0</v>
      </c>
      <c r="BC57" s="122">
        <f>'PS01 - Technologické vyst...'!F36</f>
        <v>0</v>
      </c>
      <c r="BD57" s="124">
        <f>'PS01 - Technologické vyst...'!F37</f>
        <v>0</v>
      </c>
      <c r="BE57" s="7"/>
      <c r="BT57" s="125" t="s">
        <v>78</v>
      </c>
      <c r="BV57" s="125" t="s">
        <v>72</v>
      </c>
      <c r="BW57" s="125" t="s">
        <v>86</v>
      </c>
      <c r="BX57" s="125" t="s">
        <v>5</v>
      </c>
      <c r="CL57" s="125" t="s">
        <v>19</v>
      </c>
      <c r="CM57" s="125" t="s">
        <v>80</v>
      </c>
    </row>
    <row r="58" s="7" customFormat="1" ht="16.5" customHeight="1">
      <c r="A58" s="113" t="s">
        <v>74</v>
      </c>
      <c r="B58" s="114"/>
      <c r="C58" s="115"/>
      <c r="D58" s="116" t="s">
        <v>87</v>
      </c>
      <c r="E58" s="116"/>
      <c r="F58" s="116"/>
      <c r="G58" s="116"/>
      <c r="H58" s="116"/>
      <c r="I58" s="117"/>
      <c r="J58" s="116" t="s">
        <v>88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8">
        <f>'PS02 - Elektroinstalace a...'!J30</f>
        <v>0</v>
      </c>
      <c r="AH58" s="117"/>
      <c r="AI58" s="117"/>
      <c r="AJ58" s="117"/>
      <c r="AK58" s="117"/>
      <c r="AL58" s="117"/>
      <c r="AM58" s="117"/>
      <c r="AN58" s="118">
        <f>SUM(AG58,AT58)</f>
        <v>0</v>
      </c>
      <c r="AO58" s="117"/>
      <c r="AP58" s="117"/>
      <c r="AQ58" s="119" t="s">
        <v>77</v>
      </c>
      <c r="AR58" s="120"/>
      <c r="AS58" s="121">
        <v>0</v>
      </c>
      <c r="AT58" s="122">
        <f>ROUND(SUM(AV58:AW58),2)</f>
        <v>0</v>
      </c>
      <c r="AU58" s="123">
        <f>'PS02 - Elektroinstalace a...'!P85</f>
        <v>0</v>
      </c>
      <c r="AV58" s="122">
        <f>'PS02 - Elektroinstalace a...'!J33</f>
        <v>0</v>
      </c>
      <c r="AW58" s="122">
        <f>'PS02 - Elektroinstalace a...'!J34</f>
        <v>0</v>
      </c>
      <c r="AX58" s="122">
        <f>'PS02 - Elektroinstalace a...'!J35</f>
        <v>0</v>
      </c>
      <c r="AY58" s="122">
        <f>'PS02 - Elektroinstalace a...'!J36</f>
        <v>0</v>
      </c>
      <c r="AZ58" s="122">
        <f>'PS02 - Elektroinstalace a...'!F33</f>
        <v>0</v>
      </c>
      <c r="BA58" s="122">
        <f>'PS02 - Elektroinstalace a...'!F34</f>
        <v>0</v>
      </c>
      <c r="BB58" s="122">
        <f>'PS02 - Elektroinstalace a...'!F35</f>
        <v>0</v>
      </c>
      <c r="BC58" s="122">
        <f>'PS02 - Elektroinstalace a...'!F36</f>
        <v>0</v>
      </c>
      <c r="BD58" s="124">
        <f>'PS02 - Elektroinstalace a...'!F37</f>
        <v>0</v>
      </c>
      <c r="BE58" s="7"/>
      <c r="BT58" s="125" t="s">
        <v>78</v>
      </c>
      <c r="BV58" s="125" t="s">
        <v>72</v>
      </c>
      <c r="BW58" s="125" t="s">
        <v>89</v>
      </c>
      <c r="BX58" s="125" t="s">
        <v>5</v>
      </c>
      <c r="CL58" s="125" t="s">
        <v>19</v>
      </c>
      <c r="CM58" s="125" t="s">
        <v>80</v>
      </c>
    </row>
    <row r="59" s="7" customFormat="1" ht="16.5" customHeight="1">
      <c r="A59" s="113" t="s">
        <v>74</v>
      </c>
      <c r="B59" s="114"/>
      <c r="C59" s="115"/>
      <c r="D59" s="116" t="s">
        <v>90</v>
      </c>
      <c r="E59" s="116"/>
      <c r="F59" s="116"/>
      <c r="G59" s="116"/>
      <c r="H59" s="116"/>
      <c r="I59" s="117"/>
      <c r="J59" s="116" t="s">
        <v>91</v>
      </c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8">
        <f>'OVN - Ostatní a vedlejší ...'!J30</f>
        <v>0</v>
      </c>
      <c r="AH59" s="117"/>
      <c r="AI59" s="117"/>
      <c r="AJ59" s="117"/>
      <c r="AK59" s="117"/>
      <c r="AL59" s="117"/>
      <c r="AM59" s="117"/>
      <c r="AN59" s="118">
        <f>SUM(AG59,AT59)</f>
        <v>0</v>
      </c>
      <c r="AO59" s="117"/>
      <c r="AP59" s="117"/>
      <c r="AQ59" s="119" t="s">
        <v>77</v>
      </c>
      <c r="AR59" s="120"/>
      <c r="AS59" s="126">
        <v>0</v>
      </c>
      <c r="AT59" s="127">
        <f>ROUND(SUM(AV59:AW59),2)</f>
        <v>0</v>
      </c>
      <c r="AU59" s="128">
        <f>'OVN - Ostatní a vedlejší ...'!P80</f>
        <v>0</v>
      </c>
      <c r="AV59" s="127">
        <f>'OVN - Ostatní a vedlejší ...'!J33</f>
        <v>0</v>
      </c>
      <c r="AW59" s="127">
        <f>'OVN - Ostatní a vedlejší ...'!J34</f>
        <v>0</v>
      </c>
      <c r="AX59" s="127">
        <f>'OVN - Ostatní a vedlejší ...'!J35</f>
        <v>0</v>
      </c>
      <c r="AY59" s="127">
        <f>'OVN - Ostatní a vedlejší ...'!J36</f>
        <v>0</v>
      </c>
      <c r="AZ59" s="127">
        <f>'OVN - Ostatní a vedlejší ...'!F33</f>
        <v>0</v>
      </c>
      <c r="BA59" s="127">
        <f>'OVN - Ostatní a vedlejší ...'!F34</f>
        <v>0</v>
      </c>
      <c r="BB59" s="127">
        <f>'OVN - Ostatní a vedlejší ...'!F35</f>
        <v>0</v>
      </c>
      <c r="BC59" s="127">
        <f>'OVN - Ostatní a vedlejší ...'!F36</f>
        <v>0</v>
      </c>
      <c r="BD59" s="129">
        <f>'OVN - Ostatní a vedlejší ...'!F37</f>
        <v>0</v>
      </c>
      <c r="BE59" s="7"/>
      <c r="BT59" s="125" t="s">
        <v>78</v>
      </c>
      <c r="BV59" s="125" t="s">
        <v>72</v>
      </c>
      <c r="BW59" s="125" t="s">
        <v>92</v>
      </c>
      <c r="BX59" s="125" t="s">
        <v>5</v>
      </c>
      <c r="CL59" s="125" t="s">
        <v>19</v>
      </c>
      <c r="CM59" s="125" t="s">
        <v>80</v>
      </c>
    </row>
    <row r="60" s="2" customFormat="1" ht="30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6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="2" customFormat="1" ht="6.96" customHeight="1">
      <c r="A61" s="40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46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</sheetData>
  <sheetProtection sheet="1" formatColumns="0" formatRows="0" objects="1" scenarios="1" spinCount="100000" saltValue="aLE2kQqVq9K3BZoVov/mGPFnYsqfcK/tjAiwno6IYvlzbLBtAcB3d7qfk8Gg/yCsItS2lgE4f41kguHeipRo+w==" hashValue="+fsJB5Zqefxy5jGJ/uRk7l+a4NSaVKwnsf99lw2DGggnh10K1oeyi9k1lBB0F5PFOd+YCU4uYgl3dzRoEalv6w==" algorithmName="SHA-512" password="CC35"/>
  <mergeCells count="58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SO01 - Armaturní šachta'!C2" display="/"/>
    <hyperlink ref="A56" location="'SO02 - Přeložka plynu'!C2" display="/"/>
    <hyperlink ref="A57" location="'PS01 - Technologické vyst...'!C2" display="/"/>
    <hyperlink ref="A58" location="'PS02 - Elektroinstalace a...'!C2" display="/"/>
    <hyperlink ref="A59" location="'OVN - Ostatní a vedlejší 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79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80</v>
      </c>
    </row>
    <row r="4" s="1" customFormat="1" ht="24.96" customHeight="1">
      <c r="B4" s="22"/>
      <c r="D4" s="132" t="s">
        <v>93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Brno, areál Pisárky - armaturní šachta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94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95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24. 2. 2025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28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28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33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34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36</v>
      </c>
      <c r="E30" s="40"/>
      <c r="F30" s="40"/>
      <c r="G30" s="40"/>
      <c r="H30" s="40"/>
      <c r="I30" s="40"/>
      <c r="J30" s="146">
        <f>ROUND(J93,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38</v>
      </c>
      <c r="G32" s="40"/>
      <c r="H32" s="40"/>
      <c r="I32" s="147" t="s">
        <v>37</v>
      </c>
      <c r="J32" s="147" t="s">
        <v>39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40</v>
      </c>
      <c r="E33" s="134" t="s">
        <v>41</v>
      </c>
      <c r="F33" s="149">
        <f>ROUND((SUM(BE93:BE498)),  2)</f>
        <v>0</v>
      </c>
      <c r="G33" s="40"/>
      <c r="H33" s="40"/>
      <c r="I33" s="150">
        <v>0.20999999999999999</v>
      </c>
      <c r="J33" s="149">
        <f>ROUND(((SUM(BE93:BE498))*I33),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42</v>
      </c>
      <c r="F34" s="149">
        <f>ROUND((SUM(BF93:BF498)),  2)</f>
        <v>0</v>
      </c>
      <c r="G34" s="40"/>
      <c r="H34" s="40"/>
      <c r="I34" s="150">
        <v>0.12</v>
      </c>
      <c r="J34" s="149">
        <f>ROUND(((SUM(BF93:BF498))*I34),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43</v>
      </c>
      <c r="F35" s="149">
        <f>ROUND((SUM(BG93:BG498)),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44</v>
      </c>
      <c r="F36" s="149">
        <f>ROUND((SUM(BH93:BH498)),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45</v>
      </c>
      <c r="F37" s="149">
        <f>ROUND((SUM(BI93:BI498)),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46</v>
      </c>
      <c r="E39" s="153"/>
      <c r="F39" s="153"/>
      <c r="G39" s="154" t="s">
        <v>47</v>
      </c>
      <c r="H39" s="155" t="s">
        <v>48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96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Brno, areál Pisárky - armaturní šachta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94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SO01 - Armaturní šachta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k.ú. Pisárky [610208]</v>
      </c>
      <c r="G52" s="42"/>
      <c r="H52" s="42"/>
      <c r="I52" s="34" t="s">
        <v>23</v>
      </c>
      <c r="J52" s="74" t="str">
        <f>IF(J12="","",J12)</f>
        <v>24. 2. 2025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31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33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97</v>
      </c>
      <c r="D57" s="164"/>
      <c r="E57" s="164"/>
      <c r="F57" s="164"/>
      <c r="G57" s="164"/>
      <c r="H57" s="164"/>
      <c r="I57" s="164"/>
      <c r="J57" s="165" t="s">
        <v>98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68</v>
      </c>
      <c r="D59" s="42"/>
      <c r="E59" s="42"/>
      <c r="F59" s="42"/>
      <c r="G59" s="42"/>
      <c r="H59" s="42"/>
      <c r="I59" s="42"/>
      <c r="J59" s="104">
        <f>J93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99</v>
      </c>
    </row>
    <row r="60" s="9" customFormat="1" ht="24.96" customHeight="1">
      <c r="A60" s="9"/>
      <c r="B60" s="167"/>
      <c r="C60" s="168"/>
      <c r="D60" s="169" t="s">
        <v>100</v>
      </c>
      <c r="E60" s="170"/>
      <c r="F60" s="170"/>
      <c r="G60" s="170"/>
      <c r="H60" s="170"/>
      <c r="I60" s="170"/>
      <c r="J60" s="171">
        <f>J94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101</v>
      </c>
      <c r="E61" s="176"/>
      <c r="F61" s="176"/>
      <c r="G61" s="176"/>
      <c r="H61" s="176"/>
      <c r="I61" s="176"/>
      <c r="J61" s="177">
        <f>J95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102</v>
      </c>
      <c r="E62" s="176"/>
      <c r="F62" s="176"/>
      <c r="G62" s="176"/>
      <c r="H62" s="176"/>
      <c r="I62" s="176"/>
      <c r="J62" s="177">
        <f>J208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103</v>
      </c>
      <c r="E63" s="176"/>
      <c r="F63" s="176"/>
      <c r="G63" s="176"/>
      <c r="H63" s="176"/>
      <c r="I63" s="176"/>
      <c r="J63" s="177">
        <f>J241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104</v>
      </c>
      <c r="E64" s="176"/>
      <c r="F64" s="176"/>
      <c r="G64" s="176"/>
      <c r="H64" s="176"/>
      <c r="I64" s="176"/>
      <c r="J64" s="177">
        <f>J271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105</v>
      </c>
      <c r="E65" s="176"/>
      <c r="F65" s="176"/>
      <c r="G65" s="176"/>
      <c r="H65" s="176"/>
      <c r="I65" s="176"/>
      <c r="J65" s="177">
        <f>J278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106</v>
      </c>
      <c r="E66" s="176"/>
      <c r="F66" s="176"/>
      <c r="G66" s="176"/>
      <c r="H66" s="176"/>
      <c r="I66" s="176"/>
      <c r="J66" s="177">
        <f>J310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107</v>
      </c>
      <c r="E67" s="176"/>
      <c r="F67" s="176"/>
      <c r="G67" s="176"/>
      <c r="H67" s="176"/>
      <c r="I67" s="176"/>
      <c r="J67" s="177">
        <f>J323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108</v>
      </c>
      <c r="E68" s="176"/>
      <c r="F68" s="176"/>
      <c r="G68" s="176"/>
      <c r="H68" s="176"/>
      <c r="I68" s="176"/>
      <c r="J68" s="177">
        <f>J339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109</v>
      </c>
      <c r="E69" s="176"/>
      <c r="F69" s="176"/>
      <c r="G69" s="176"/>
      <c r="H69" s="176"/>
      <c r="I69" s="176"/>
      <c r="J69" s="177">
        <f>J346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110</v>
      </c>
      <c r="E70" s="176"/>
      <c r="F70" s="176"/>
      <c r="G70" s="176"/>
      <c r="H70" s="176"/>
      <c r="I70" s="176"/>
      <c r="J70" s="177">
        <f>J411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3"/>
      <c r="C71" s="174"/>
      <c r="D71" s="175" t="s">
        <v>111</v>
      </c>
      <c r="E71" s="176"/>
      <c r="F71" s="176"/>
      <c r="G71" s="176"/>
      <c r="H71" s="176"/>
      <c r="I71" s="176"/>
      <c r="J71" s="177">
        <f>J468</f>
        <v>0</v>
      </c>
      <c r="K71" s="174"/>
      <c r="L71" s="17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67"/>
      <c r="C72" s="168"/>
      <c r="D72" s="169" t="s">
        <v>112</v>
      </c>
      <c r="E72" s="170"/>
      <c r="F72" s="170"/>
      <c r="G72" s="170"/>
      <c r="H72" s="170"/>
      <c r="I72" s="170"/>
      <c r="J72" s="171">
        <f>J471</f>
        <v>0</v>
      </c>
      <c r="K72" s="168"/>
      <c r="L72" s="172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73"/>
      <c r="C73" s="174"/>
      <c r="D73" s="175" t="s">
        <v>113</v>
      </c>
      <c r="E73" s="176"/>
      <c r="F73" s="176"/>
      <c r="G73" s="176"/>
      <c r="H73" s="176"/>
      <c r="I73" s="176"/>
      <c r="J73" s="177">
        <f>J472</f>
        <v>0</v>
      </c>
      <c r="K73" s="174"/>
      <c r="L73" s="17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2" customFormat="1" ht="21.84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9" s="2" customFormat="1" ht="6.96" customHeight="1">
      <c r="A79" s="40"/>
      <c r="B79" s="63"/>
      <c r="C79" s="64"/>
      <c r="D79" s="64"/>
      <c r="E79" s="64"/>
      <c r="F79" s="64"/>
      <c r="G79" s="64"/>
      <c r="H79" s="64"/>
      <c r="I79" s="64"/>
      <c r="J79" s="64"/>
      <c r="K79" s="64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24.96" customHeight="1">
      <c r="A80" s="40"/>
      <c r="B80" s="41"/>
      <c r="C80" s="25" t="s">
        <v>114</v>
      </c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16</v>
      </c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6.5" customHeight="1">
      <c r="A83" s="40"/>
      <c r="B83" s="41"/>
      <c r="C83" s="42"/>
      <c r="D83" s="42"/>
      <c r="E83" s="162" t="str">
        <f>E7</f>
        <v>Brno, areál Pisárky - armaturní šachta</v>
      </c>
      <c r="F83" s="34"/>
      <c r="G83" s="34"/>
      <c r="H83" s="34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94</v>
      </c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71" t="str">
        <f>E9</f>
        <v>SO01 - Armaturní šachta</v>
      </c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4" t="s">
        <v>21</v>
      </c>
      <c r="D87" s="42"/>
      <c r="E87" s="42"/>
      <c r="F87" s="29" t="str">
        <f>F12</f>
        <v>k.ú. Pisárky [610208]</v>
      </c>
      <c r="G87" s="42"/>
      <c r="H87" s="42"/>
      <c r="I87" s="34" t="s">
        <v>23</v>
      </c>
      <c r="J87" s="74" t="str">
        <f>IF(J12="","",J12)</f>
        <v>24. 2. 2025</v>
      </c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25</v>
      </c>
      <c r="D89" s="42"/>
      <c r="E89" s="42"/>
      <c r="F89" s="29" t="str">
        <f>E15</f>
        <v xml:space="preserve"> </v>
      </c>
      <c r="G89" s="42"/>
      <c r="H89" s="42"/>
      <c r="I89" s="34" t="s">
        <v>31</v>
      </c>
      <c r="J89" s="38" t="str">
        <f>E21</f>
        <v xml:space="preserve"> </v>
      </c>
      <c r="K89" s="42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5.15" customHeight="1">
      <c r="A90" s="40"/>
      <c r="B90" s="41"/>
      <c r="C90" s="34" t="s">
        <v>29</v>
      </c>
      <c r="D90" s="42"/>
      <c r="E90" s="42"/>
      <c r="F90" s="29" t="str">
        <f>IF(E18="","",E18)</f>
        <v>Vyplň údaj</v>
      </c>
      <c r="G90" s="42"/>
      <c r="H90" s="42"/>
      <c r="I90" s="34" t="s">
        <v>33</v>
      </c>
      <c r="J90" s="38" t="str">
        <f>E24</f>
        <v xml:space="preserve"> </v>
      </c>
      <c r="K90" s="42"/>
      <c r="L90" s="13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0.32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13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11" customFormat="1" ht="29.28" customHeight="1">
      <c r="A92" s="179"/>
      <c r="B92" s="180"/>
      <c r="C92" s="181" t="s">
        <v>115</v>
      </c>
      <c r="D92" s="182" t="s">
        <v>55</v>
      </c>
      <c r="E92" s="182" t="s">
        <v>51</v>
      </c>
      <c r="F92" s="182" t="s">
        <v>52</v>
      </c>
      <c r="G92" s="182" t="s">
        <v>116</v>
      </c>
      <c r="H92" s="182" t="s">
        <v>117</v>
      </c>
      <c r="I92" s="182" t="s">
        <v>118</v>
      </c>
      <c r="J92" s="182" t="s">
        <v>98</v>
      </c>
      <c r="K92" s="183" t="s">
        <v>119</v>
      </c>
      <c r="L92" s="184"/>
      <c r="M92" s="94" t="s">
        <v>19</v>
      </c>
      <c r="N92" s="95" t="s">
        <v>40</v>
      </c>
      <c r="O92" s="95" t="s">
        <v>120</v>
      </c>
      <c r="P92" s="95" t="s">
        <v>121</v>
      </c>
      <c r="Q92" s="95" t="s">
        <v>122</v>
      </c>
      <c r="R92" s="95" t="s">
        <v>123</v>
      </c>
      <c r="S92" s="95" t="s">
        <v>124</v>
      </c>
      <c r="T92" s="96" t="s">
        <v>125</v>
      </c>
      <c r="U92" s="179"/>
      <c r="V92" s="179"/>
      <c r="W92" s="179"/>
      <c r="X92" s="179"/>
      <c r="Y92" s="179"/>
      <c r="Z92" s="179"/>
      <c r="AA92" s="179"/>
      <c r="AB92" s="179"/>
      <c r="AC92" s="179"/>
      <c r="AD92" s="179"/>
      <c r="AE92" s="179"/>
    </row>
    <row r="93" s="2" customFormat="1" ht="22.8" customHeight="1">
      <c r="A93" s="40"/>
      <c r="B93" s="41"/>
      <c r="C93" s="101" t="s">
        <v>126</v>
      </c>
      <c r="D93" s="42"/>
      <c r="E93" s="42"/>
      <c r="F93" s="42"/>
      <c r="G93" s="42"/>
      <c r="H93" s="42"/>
      <c r="I93" s="42"/>
      <c r="J93" s="185">
        <f>BK93</f>
        <v>0</v>
      </c>
      <c r="K93" s="42"/>
      <c r="L93" s="46"/>
      <c r="M93" s="97"/>
      <c r="N93" s="186"/>
      <c r="O93" s="98"/>
      <c r="P93" s="187">
        <f>P94+P471</f>
        <v>0</v>
      </c>
      <c r="Q93" s="98"/>
      <c r="R93" s="187">
        <f>R94+R471</f>
        <v>237.83403466672007</v>
      </c>
      <c r="S93" s="98"/>
      <c r="T93" s="188">
        <f>T94+T471</f>
        <v>179.67027999999999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69</v>
      </c>
      <c r="AU93" s="19" t="s">
        <v>99</v>
      </c>
      <c r="BK93" s="189">
        <f>BK94+BK471</f>
        <v>0</v>
      </c>
    </row>
    <row r="94" s="12" customFormat="1" ht="25.92" customHeight="1">
      <c r="A94" s="12"/>
      <c r="B94" s="190"/>
      <c r="C94" s="191"/>
      <c r="D94" s="192" t="s">
        <v>69</v>
      </c>
      <c r="E94" s="193" t="s">
        <v>127</v>
      </c>
      <c r="F94" s="193" t="s">
        <v>128</v>
      </c>
      <c r="G94" s="191"/>
      <c r="H94" s="191"/>
      <c r="I94" s="194"/>
      <c r="J94" s="195">
        <f>BK94</f>
        <v>0</v>
      </c>
      <c r="K94" s="191"/>
      <c r="L94" s="196"/>
      <c r="M94" s="197"/>
      <c r="N94" s="198"/>
      <c r="O94" s="198"/>
      <c r="P94" s="199">
        <f>P95+P208+P241+P271+P278+P310+P323+P339+P346+P411+P468</f>
        <v>0</v>
      </c>
      <c r="Q94" s="198"/>
      <c r="R94" s="199">
        <f>R95+R208+R241+R271+R278+R310+R323+R339+R346+R411+R468</f>
        <v>237.55030841172007</v>
      </c>
      <c r="S94" s="198"/>
      <c r="T94" s="200">
        <f>T95+T208+T241+T271+T278+T310+T323+T339+T346+T411+T468</f>
        <v>179.67027999999999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1" t="s">
        <v>78</v>
      </c>
      <c r="AT94" s="202" t="s">
        <v>69</v>
      </c>
      <c r="AU94" s="202" t="s">
        <v>70</v>
      </c>
      <c r="AY94" s="201" t="s">
        <v>129</v>
      </c>
      <c r="BK94" s="203">
        <f>BK95+BK208+BK241+BK271+BK278+BK310+BK323+BK339+BK346+BK411+BK468</f>
        <v>0</v>
      </c>
    </row>
    <row r="95" s="12" customFormat="1" ht="22.8" customHeight="1">
      <c r="A95" s="12"/>
      <c r="B95" s="190"/>
      <c r="C95" s="191"/>
      <c r="D95" s="192" t="s">
        <v>69</v>
      </c>
      <c r="E95" s="204" t="s">
        <v>78</v>
      </c>
      <c r="F95" s="204" t="s">
        <v>130</v>
      </c>
      <c r="G95" s="191"/>
      <c r="H95" s="191"/>
      <c r="I95" s="194"/>
      <c r="J95" s="205">
        <f>BK95</f>
        <v>0</v>
      </c>
      <c r="K95" s="191"/>
      <c r="L95" s="196"/>
      <c r="M95" s="197"/>
      <c r="N95" s="198"/>
      <c r="O95" s="198"/>
      <c r="P95" s="199">
        <f>SUM(P96:P207)</f>
        <v>0</v>
      </c>
      <c r="Q95" s="198"/>
      <c r="R95" s="199">
        <f>SUM(R96:R207)</f>
        <v>30.627493352720002</v>
      </c>
      <c r="S95" s="198"/>
      <c r="T95" s="200">
        <f>SUM(T96:T207)</f>
        <v>95.478279999999998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1" t="s">
        <v>78</v>
      </c>
      <c r="AT95" s="202" t="s">
        <v>69</v>
      </c>
      <c r="AU95" s="202" t="s">
        <v>78</v>
      </c>
      <c r="AY95" s="201" t="s">
        <v>129</v>
      </c>
      <c r="BK95" s="203">
        <f>SUM(BK96:BK207)</f>
        <v>0</v>
      </c>
    </row>
    <row r="96" s="2" customFormat="1" ht="44.25" customHeight="1">
      <c r="A96" s="40"/>
      <c r="B96" s="41"/>
      <c r="C96" s="206" t="s">
        <v>78</v>
      </c>
      <c r="D96" s="206" t="s">
        <v>131</v>
      </c>
      <c r="E96" s="207" t="s">
        <v>132</v>
      </c>
      <c r="F96" s="208" t="s">
        <v>133</v>
      </c>
      <c r="G96" s="209" t="s">
        <v>134</v>
      </c>
      <c r="H96" s="210">
        <v>93.700000000000003</v>
      </c>
      <c r="I96" s="211"/>
      <c r="J96" s="212">
        <f>ROUND(I96*H96,2)</f>
        <v>0</v>
      </c>
      <c r="K96" s="208" t="s">
        <v>135</v>
      </c>
      <c r="L96" s="46"/>
      <c r="M96" s="213" t="s">
        <v>19</v>
      </c>
      <c r="N96" s="214" t="s">
        <v>41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0.22500000000000001</v>
      </c>
      <c r="T96" s="216">
        <f>S96*H96</f>
        <v>21.0825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136</v>
      </c>
      <c r="AT96" s="217" t="s">
        <v>131</v>
      </c>
      <c r="AU96" s="217" t="s">
        <v>80</v>
      </c>
      <c r="AY96" s="19" t="s">
        <v>129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78</v>
      </c>
      <c r="BK96" s="218">
        <f>ROUND(I96*H96,2)</f>
        <v>0</v>
      </c>
      <c r="BL96" s="19" t="s">
        <v>136</v>
      </c>
      <c r="BM96" s="217" t="s">
        <v>137</v>
      </c>
    </row>
    <row r="97" s="2" customFormat="1">
      <c r="A97" s="40"/>
      <c r="B97" s="41"/>
      <c r="C97" s="42"/>
      <c r="D97" s="219" t="s">
        <v>138</v>
      </c>
      <c r="E97" s="42"/>
      <c r="F97" s="220" t="s">
        <v>139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138</v>
      </c>
      <c r="AU97" s="19" t="s">
        <v>80</v>
      </c>
    </row>
    <row r="98" s="13" customFormat="1">
      <c r="A98" s="13"/>
      <c r="B98" s="224"/>
      <c r="C98" s="225"/>
      <c r="D98" s="226" t="s">
        <v>140</v>
      </c>
      <c r="E98" s="227" t="s">
        <v>19</v>
      </c>
      <c r="F98" s="228" t="s">
        <v>141</v>
      </c>
      <c r="G98" s="225"/>
      <c r="H98" s="229">
        <v>93.700000000000003</v>
      </c>
      <c r="I98" s="230"/>
      <c r="J98" s="225"/>
      <c r="K98" s="225"/>
      <c r="L98" s="231"/>
      <c r="M98" s="232"/>
      <c r="N98" s="233"/>
      <c r="O98" s="233"/>
      <c r="P98" s="233"/>
      <c r="Q98" s="233"/>
      <c r="R98" s="233"/>
      <c r="S98" s="233"/>
      <c r="T98" s="234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5" t="s">
        <v>140</v>
      </c>
      <c r="AU98" s="235" t="s">
        <v>80</v>
      </c>
      <c r="AV98" s="13" t="s">
        <v>80</v>
      </c>
      <c r="AW98" s="13" t="s">
        <v>32</v>
      </c>
      <c r="AX98" s="13" t="s">
        <v>70</v>
      </c>
      <c r="AY98" s="235" t="s">
        <v>129</v>
      </c>
    </row>
    <row r="99" s="14" customFormat="1">
      <c r="A99" s="14"/>
      <c r="B99" s="236"/>
      <c r="C99" s="237"/>
      <c r="D99" s="226" t="s">
        <v>140</v>
      </c>
      <c r="E99" s="238" t="s">
        <v>19</v>
      </c>
      <c r="F99" s="239" t="s">
        <v>142</v>
      </c>
      <c r="G99" s="237"/>
      <c r="H99" s="240">
        <v>93.700000000000003</v>
      </c>
      <c r="I99" s="241"/>
      <c r="J99" s="237"/>
      <c r="K99" s="237"/>
      <c r="L99" s="242"/>
      <c r="M99" s="243"/>
      <c r="N99" s="244"/>
      <c r="O99" s="244"/>
      <c r="P99" s="244"/>
      <c r="Q99" s="244"/>
      <c r="R99" s="244"/>
      <c r="S99" s="244"/>
      <c r="T99" s="245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6" t="s">
        <v>140</v>
      </c>
      <c r="AU99" s="246" t="s">
        <v>80</v>
      </c>
      <c r="AV99" s="14" t="s">
        <v>136</v>
      </c>
      <c r="AW99" s="14" t="s">
        <v>32</v>
      </c>
      <c r="AX99" s="14" t="s">
        <v>78</v>
      </c>
      <c r="AY99" s="246" t="s">
        <v>129</v>
      </c>
    </row>
    <row r="100" s="2" customFormat="1" ht="33" customHeight="1">
      <c r="A100" s="40"/>
      <c r="B100" s="41"/>
      <c r="C100" s="206" t="s">
        <v>80</v>
      </c>
      <c r="D100" s="206" t="s">
        <v>131</v>
      </c>
      <c r="E100" s="207" t="s">
        <v>143</v>
      </c>
      <c r="F100" s="208" t="s">
        <v>144</v>
      </c>
      <c r="G100" s="209" t="s">
        <v>134</v>
      </c>
      <c r="H100" s="210">
        <v>24.829999999999998</v>
      </c>
      <c r="I100" s="211"/>
      <c r="J100" s="212">
        <f>ROUND(I100*H100,2)</f>
        <v>0</v>
      </c>
      <c r="K100" s="208" t="s">
        <v>135</v>
      </c>
      <c r="L100" s="46"/>
      <c r="M100" s="213" t="s">
        <v>19</v>
      </c>
      <c r="N100" s="214" t="s">
        <v>41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0.316</v>
      </c>
      <c r="T100" s="216">
        <f>S100*H100</f>
        <v>7.8462799999999993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136</v>
      </c>
      <c r="AT100" s="217" t="s">
        <v>131</v>
      </c>
      <c r="AU100" s="217" t="s">
        <v>80</v>
      </c>
      <c r="AY100" s="19" t="s">
        <v>129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78</v>
      </c>
      <c r="BK100" s="218">
        <f>ROUND(I100*H100,2)</f>
        <v>0</v>
      </c>
      <c r="BL100" s="19" t="s">
        <v>136</v>
      </c>
      <c r="BM100" s="217" t="s">
        <v>145</v>
      </c>
    </row>
    <row r="101" s="2" customFormat="1">
      <c r="A101" s="40"/>
      <c r="B101" s="41"/>
      <c r="C101" s="42"/>
      <c r="D101" s="219" t="s">
        <v>138</v>
      </c>
      <c r="E101" s="42"/>
      <c r="F101" s="220" t="s">
        <v>146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138</v>
      </c>
      <c r="AU101" s="19" t="s">
        <v>80</v>
      </c>
    </row>
    <row r="102" s="13" customFormat="1">
      <c r="A102" s="13"/>
      <c r="B102" s="224"/>
      <c r="C102" s="225"/>
      <c r="D102" s="226" t="s">
        <v>140</v>
      </c>
      <c r="E102" s="227" t="s">
        <v>19</v>
      </c>
      <c r="F102" s="228" t="s">
        <v>147</v>
      </c>
      <c r="G102" s="225"/>
      <c r="H102" s="229">
        <v>24.829999999999998</v>
      </c>
      <c r="I102" s="230"/>
      <c r="J102" s="225"/>
      <c r="K102" s="225"/>
      <c r="L102" s="231"/>
      <c r="M102" s="232"/>
      <c r="N102" s="233"/>
      <c r="O102" s="233"/>
      <c r="P102" s="233"/>
      <c r="Q102" s="233"/>
      <c r="R102" s="233"/>
      <c r="S102" s="233"/>
      <c r="T102" s="234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5" t="s">
        <v>140</v>
      </c>
      <c r="AU102" s="235" t="s">
        <v>80</v>
      </c>
      <c r="AV102" s="13" t="s">
        <v>80</v>
      </c>
      <c r="AW102" s="13" t="s">
        <v>32</v>
      </c>
      <c r="AX102" s="13" t="s">
        <v>70</v>
      </c>
      <c r="AY102" s="235" t="s">
        <v>129</v>
      </c>
    </row>
    <row r="103" s="14" customFormat="1">
      <c r="A103" s="14"/>
      <c r="B103" s="236"/>
      <c r="C103" s="237"/>
      <c r="D103" s="226" t="s">
        <v>140</v>
      </c>
      <c r="E103" s="238" t="s">
        <v>19</v>
      </c>
      <c r="F103" s="239" t="s">
        <v>142</v>
      </c>
      <c r="G103" s="237"/>
      <c r="H103" s="240">
        <v>24.829999999999998</v>
      </c>
      <c r="I103" s="241"/>
      <c r="J103" s="237"/>
      <c r="K103" s="237"/>
      <c r="L103" s="242"/>
      <c r="M103" s="243"/>
      <c r="N103" s="244"/>
      <c r="O103" s="244"/>
      <c r="P103" s="244"/>
      <c r="Q103" s="244"/>
      <c r="R103" s="244"/>
      <c r="S103" s="244"/>
      <c r="T103" s="245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6" t="s">
        <v>140</v>
      </c>
      <c r="AU103" s="246" t="s">
        <v>80</v>
      </c>
      <c r="AV103" s="14" t="s">
        <v>136</v>
      </c>
      <c r="AW103" s="14" t="s">
        <v>32</v>
      </c>
      <c r="AX103" s="14" t="s">
        <v>78</v>
      </c>
      <c r="AY103" s="246" t="s">
        <v>129</v>
      </c>
    </row>
    <row r="104" s="2" customFormat="1" ht="37.8" customHeight="1">
      <c r="A104" s="40"/>
      <c r="B104" s="41"/>
      <c r="C104" s="206" t="s">
        <v>148</v>
      </c>
      <c r="D104" s="206" t="s">
        <v>131</v>
      </c>
      <c r="E104" s="207" t="s">
        <v>149</v>
      </c>
      <c r="F104" s="208" t="s">
        <v>150</v>
      </c>
      <c r="G104" s="209" t="s">
        <v>134</v>
      </c>
      <c r="H104" s="210">
        <v>93.700000000000003</v>
      </c>
      <c r="I104" s="211"/>
      <c r="J104" s="212">
        <f>ROUND(I104*H104,2)</f>
        <v>0</v>
      </c>
      <c r="K104" s="208" t="s">
        <v>135</v>
      </c>
      <c r="L104" s="46"/>
      <c r="M104" s="213" t="s">
        <v>19</v>
      </c>
      <c r="N104" s="214" t="s">
        <v>41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0.44</v>
      </c>
      <c r="T104" s="216">
        <f>S104*H104</f>
        <v>41.228000000000002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136</v>
      </c>
      <c r="AT104" s="217" t="s">
        <v>131</v>
      </c>
      <c r="AU104" s="217" t="s">
        <v>80</v>
      </c>
      <c r="AY104" s="19" t="s">
        <v>129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78</v>
      </c>
      <c r="BK104" s="218">
        <f>ROUND(I104*H104,2)</f>
        <v>0</v>
      </c>
      <c r="BL104" s="19" t="s">
        <v>136</v>
      </c>
      <c r="BM104" s="217" t="s">
        <v>151</v>
      </c>
    </row>
    <row r="105" s="2" customFormat="1">
      <c r="A105" s="40"/>
      <c r="B105" s="41"/>
      <c r="C105" s="42"/>
      <c r="D105" s="219" t="s">
        <v>138</v>
      </c>
      <c r="E105" s="42"/>
      <c r="F105" s="220" t="s">
        <v>152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138</v>
      </c>
      <c r="AU105" s="19" t="s">
        <v>80</v>
      </c>
    </row>
    <row r="106" s="13" customFormat="1">
      <c r="A106" s="13"/>
      <c r="B106" s="224"/>
      <c r="C106" s="225"/>
      <c r="D106" s="226" t="s">
        <v>140</v>
      </c>
      <c r="E106" s="227" t="s">
        <v>19</v>
      </c>
      <c r="F106" s="228" t="s">
        <v>153</v>
      </c>
      <c r="G106" s="225"/>
      <c r="H106" s="229">
        <v>93.700000000000003</v>
      </c>
      <c r="I106" s="230"/>
      <c r="J106" s="225"/>
      <c r="K106" s="225"/>
      <c r="L106" s="231"/>
      <c r="M106" s="232"/>
      <c r="N106" s="233"/>
      <c r="O106" s="233"/>
      <c r="P106" s="233"/>
      <c r="Q106" s="233"/>
      <c r="R106" s="233"/>
      <c r="S106" s="233"/>
      <c r="T106" s="234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5" t="s">
        <v>140</v>
      </c>
      <c r="AU106" s="235" t="s">
        <v>80</v>
      </c>
      <c r="AV106" s="13" t="s">
        <v>80</v>
      </c>
      <c r="AW106" s="13" t="s">
        <v>32</v>
      </c>
      <c r="AX106" s="13" t="s">
        <v>70</v>
      </c>
      <c r="AY106" s="235" t="s">
        <v>129</v>
      </c>
    </row>
    <row r="107" s="14" customFormat="1">
      <c r="A107" s="14"/>
      <c r="B107" s="236"/>
      <c r="C107" s="237"/>
      <c r="D107" s="226" t="s">
        <v>140</v>
      </c>
      <c r="E107" s="238" t="s">
        <v>19</v>
      </c>
      <c r="F107" s="239" t="s">
        <v>142</v>
      </c>
      <c r="G107" s="237"/>
      <c r="H107" s="240">
        <v>93.700000000000003</v>
      </c>
      <c r="I107" s="241"/>
      <c r="J107" s="237"/>
      <c r="K107" s="237"/>
      <c r="L107" s="242"/>
      <c r="M107" s="243"/>
      <c r="N107" s="244"/>
      <c r="O107" s="244"/>
      <c r="P107" s="244"/>
      <c r="Q107" s="244"/>
      <c r="R107" s="244"/>
      <c r="S107" s="244"/>
      <c r="T107" s="245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6" t="s">
        <v>140</v>
      </c>
      <c r="AU107" s="246" t="s">
        <v>80</v>
      </c>
      <c r="AV107" s="14" t="s">
        <v>136</v>
      </c>
      <c r="AW107" s="14" t="s">
        <v>32</v>
      </c>
      <c r="AX107" s="14" t="s">
        <v>78</v>
      </c>
      <c r="AY107" s="246" t="s">
        <v>129</v>
      </c>
    </row>
    <row r="108" s="2" customFormat="1" ht="37.8" customHeight="1">
      <c r="A108" s="40"/>
      <c r="B108" s="41"/>
      <c r="C108" s="206" t="s">
        <v>136</v>
      </c>
      <c r="D108" s="206" t="s">
        <v>131</v>
      </c>
      <c r="E108" s="207" t="s">
        <v>154</v>
      </c>
      <c r="F108" s="208" t="s">
        <v>155</v>
      </c>
      <c r="G108" s="209" t="s">
        <v>134</v>
      </c>
      <c r="H108" s="210">
        <v>19.100000000000001</v>
      </c>
      <c r="I108" s="211"/>
      <c r="J108" s="212">
        <f>ROUND(I108*H108,2)</f>
        <v>0</v>
      </c>
      <c r="K108" s="208" t="s">
        <v>135</v>
      </c>
      <c r="L108" s="46"/>
      <c r="M108" s="213" t="s">
        <v>19</v>
      </c>
      <c r="N108" s="214" t="s">
        <v>41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0.57999999999999996</v>
      </c>
      <c r="T108" s="216">
        <f>S108*H108</f>
        <v>11.077999999999999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136</v>
      </c>
      <c r="AT108" s="217" t="s">
        <v>131</v>
      </c>
      <c r="AU108" s="217" t="s">
        <v>80</v>
      </c>
      <c r="AY108" s="19" t="s">
        <v>129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78</v>
      </c>
      <c r="BK108" s="218">
        <f>ROUND(I108*H108,2)</f>
        <v>0</v>
      </c>
      <c r="BL108" s="19" t="s">
        <v>136</v>
      </c>
      <c r="BM108" s="217" t="s">
        <v>156</v>
      </c>
    </row>
    <row r="109" s="2" customFormat="1">
      <c r="A109" s="40"/>
      <c r="B109" s="41"/>
      <c r="C109" s="42"/>
      <c r="D109" s="219" t="s">
        <v>138</v>
      </c>
      <c r="E109" s="42"/>
      <c r="F109" s="220" t="s">
        <v>157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138</v>
      </c>
      <c r="AU109" s="19" t="s">
        <v>80</v>
      </c>
    </row>
    <row r="110" s="13" customFormat="1">
      <c r="A110" s="13"/>
      <c r="B110" s="224"/>
      <c r="C110" s="225"/>
      <c r="D110" s="226" t="s">
        <v>140</v>
      </c>
      <c r="E110" s="227" t="s">
        <v>19</v>
      </c>
      <c r="F110" s="228" t="s">
        <v>158</v>
      </c>
      <c r="G110" s="225"/>
      <c r="H110" s="229">
        <v>19.100000000000001</v>
      </c>
      <c r="I110" s="230"/>
      <c r="J110" s="225"/>
      <c r="K110" s="225"/>
      <c r="L110" s="231"/>
      <c r="M110" s="232"/>
      <c r="N110" s="233"/>
      <c r="O110" s="233"/>
      <c r="P110" s="233"/>
      <c r="Q110" s="233"/>
      <c r="R110" s="233"/>
      <c r="S110" s="233"/>
      <c r="T110" s="23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5" t="s">
        <v>140</v>
      </c>
      <c r="AU110" s="235" t="s">
        <v>80</v>
      </c>
      <c r="AV110" s="13" t="s">
        <v>80</v>
      </c>
      <c r="AW110" s="13" t="s">
        <v>32</v>
      </c>
      <c r="AX110" s="13" t="s">
        <v>70</v>
      </c>
      <c r="AY110" s="235" t="s">
        <v>129</v>
      </c>
    </row>
    <row r="111" s="14" customFormat="1">
      <c r="A111" s="14"/>
      <c r="B111" s="236"/>
      <c r="C111" s="237"/>
      <c r="D111" s="226" t="s">
        <v>140</v>
      </c>
      <c r="E111" s="238" t="s">
        <v>19</v>
      </c>
      <c r="F111" s="239" t="s">
        <v>142</v>
      </c>
      <c r="G111" s="237"/>
      <c r="H111" s="240">
        <v>19.100000000000001</v>
      </c>
      <c r="I111" s="241"/>
      <c r="J111" s="237"/>
      <c r="K111" s="237"/>
      <c r="L111" s="242"/>
      <c r="M111" s="243"/>
      <c r="N111" s="244"/>
      <c r="O111" s="244"/>
      <c r="P111" s="244"/>
      <c r="Q111" s="244"/>
      <c r="R111" s="244"/>
      <c r="S111" s="244"/>
      <c r="T111" s="245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6" t="s">
        <v>140</v>
      </c>
      <c r="AU111" s="246" t="s">
        <v>80</v>
      </c>
      <c r="AV111" s="14" t="s">
        <v>136</v>
      </c>
      <c r="AW111" s="14" t="s">
        <v>32</v>
      </c>
      <c r="AX111" s="14" t="s">
        <v>78</v>
      </c>
      <c r="AY111" s="246" t="s">
        <v>129</v>
      </c>
    </row>
    <row r="112" s="2" customFormat="1" ht="24.15" customHeight="1">
      <c r="A112" s="40"/>
      <c r="B112" s="41"/>
      <c r="C112" s="206" t="s">
        <v>159</v>
      </c>
      <c r="D112" s="206" t="s">
        <v>131</v>
      </c>
      <c r="E112" s="207" t="s">
        <v>160</v>
      </c>
      <c r="F112" s="208" t="s">
        <v>161</v>
      </c>
      <c r="G112" s="209" t="s">
        <v>134</v>
      </c>
      <c r="H112" s="210">
        <v>76.700000000000003</v>
      </c>
      <c r="I112" s="211"/>
      <c r="J112" s="212">
        <f>ROUND(I112*H112,2)</f>
        <v>0</v>
      </c>
      <c r="K112" s="208" t="s">
        <v>135</v>
      </c>
      <c r="L112" s="46"/>
      <c r="M112" s="213" t="s">
        <v>19</v>
      </c>
      <c r="N112" s="214" t="s">
        <v>41</v>
      </c>
      <c r="O112" s="86"/>
      <c r="P112" s="215">
        <f>O112*H112</f>
        <v>0</v>
      </c>
      <c r="Q112" s="215">
        <v>1.0000000000000001E-05</v>
      </c>
      <c r="R112" s="215">
        <f>Q112*H112</f>
        <v>0.0007670000000000001</v>
      </c>
      <c r="S112" s="215">
        <v>0.11500000000000001</v>
      </c>
      <c r="T112" s="216">
        <f>S112*H112</f>
        <v>8.8205000000000009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136</v>
      </c>
      <c r="AT112" s="217" t="s">
        <v>131</v>
      </c>
      <c r="AU112" s="217" t="s">
        <v>80</v>
      </c>
      <c r="AY112" s="19" t="s">
        <v>129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78</v>
      </c>
      <c r="BK112" s="218">
        <f>ROUND(I112*H112,2)</f>
        <v>0</v>
      </c>
      <c r="BL112" s="19" t="s">
        <v>136</v>
      </c>
      <c r="BM112" s="217" t="s">
        <v>162</v>
      </c>
    </row>
    <row r="113" s="2" customFormat="1">
      <c r="A113" s="40"/>
      <c r="B113" s="41"/>
      <c r="C113" s="42"/>
      <c r="D113" s="219" t="s">
        <v>138</v>
      </c>
      <c r="E113" s="42"/>
      <c r="F113" s="220" t="s">
        <v>163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138</v>
      </c>
      <c r="AU113" s="19" t="s">
        <v>80</v>
      </c>
    </row>
    <row r="114" s="13" customFormat="1">
      <c r="A114" s="13"/>
      <c r="B114" s="224"/>
      <c r="C114" s="225"/>
      <c r="D114" s="226" t="s">
        <v>140</v>
      </c>
      <c r="E114" s="227" t="s">
        <v>19</v>
      </c>
      <c r="F114" s="228" t="s">
        <v>164</v>
      </c>
      <c r="G114" s="225"/>
      <c r="H114" s="229">
        <v>76.700000000000003</v>
      </c>
      <c r="I114" s="230"/>
      <c r="J114" s="225"/>
      <c r="K114" s="225"/>
      <c r="L114" s="231"/>
      <c r="M114" s="232"/>
      <c r="N114" s="233"/>
      <c r="O114" s="233"/>
      <c r="P114" s="233"/>
      <c r="Q114" s="233"/>
      <c r="R114" s="233"/>
      <c r="S114" s="233"/>
      <c r="T114" s="234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5" t="s">
        <v>140</v>
      </c>
      <c r="AU114" s="235" t="s">
        <v>80</v>
      </c>
      <c r="AV114" s="13" t="s">
        <v>80</v>
      </c>
      <c r="AW114" s="13" t="s">
        <v>32</v>
      </c>
      <c r="AX114" s="13" t="s">
        <v>70</v>
      </c>
      <c r="AY114" s="235" t="s">
        <v>129</v>
      </c>
    </row>
    <row r="115" s="14" customFormat="1">
      <c r="A115" s="14"/>
      <c r="B115" s="236"/>
      <c r="C115" s="237"/>
      <c r="D115" s="226" t="s">
        <v>140</v>
      </c>
      <c r="E115" s="238" t="s">
        <v>19</v>
      </c>
      <c r="F115" s="239" t="s">
        <v>142</v>
      </c>
      <c r="G115" s="237"/>
      <c r="H115" s="240">
        <v>76.700000000000003</v>
      </c>
      <c r="I115" s="241"/>
      <c r="J115" s="237"/>
      <c r="K115" s="237"/>
      <c r="L115" s="242"/>
      <c r="M115" s="243"/>
      <c r="N115" s="244"/>
      <c r="O115" s="244"/>
      <c r="P115" s="244"/>
      <c r="Q115" s="244"/>
      <c r="R115" s="244"/>
      <c r="S115" s="244"/>
      <c r="T115" s="245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6" t="s">
        <v>140</v>
      </c>
      <c r="AU115" s="246" t="s">
        <v>80</v>
      </c>
      <c r="AV115" s="14" t="s">
        <v>136</v>
      </c>
      <c r="AW115" s="14" t="s">
        <v>32</v>
      </c>
      <c r="AX115" s="14" t="s">
        <v>78</v>
      </c>
      <c r="AY115" s="246" t="s">
        <v>129</v>
      </c>
    </row>
    <row r="116" s="2" customFormat="1" ht="24.15" customHeight="1">
      <c r="A116" s="40"/>
      <c r="B116" s="41"/>
      <c r="C116" s="206" t="s">
        <v>165</v>
      </c>
      <c r="D116" s="206" t="s">
        <v>131</v>
      </c>
      <c r="E116" s="207" t="s">
        <v>166</v>
      </c>
      <c r="F116" s="208" t="s">
        <v>167</v>
      </c>
      <c r="G116" s="209" t="s">
        <v>168</v>
      </c>
      <c r="H116" s="210">
        <v>18.699999999999999</v>
      </c>
      <c r="I116" s="211"/>
      <c r="J116" s="212">
        <f>ROUND(I116*H116,2)</f>
        <v>0</v>
      </c>
      <c r="K116" s="208" t="s">
        <v>135</v>
      </c>
      <c r="L116" s="46"/>
      <c r="M116" s="213" t="s">
        <v>19</v>
      </c>
      <c r="N116" s="214" t="s">
        <v>41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0.28999999999999998</v>
      </c>
      <c r="T116" s="216">
        <f>S116*H116</f>
        <v>5.4229999999999992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136</v>
      </c>
      <c r="AT116" s="217" t="s">
        <v>131</v>
      </c>
      <c r="AU116" s="217" t="s">
        <v>80</v>
      </c>
      <c r="AY116" s="19" t="s">
        <v>129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78</v>
      </c>
      <c r="BK116" s="218">
        <f>ROUND(I116*H116,2)</f>
        <v>0</v>
      </c>
      <c r="BL116" s="19" t="s">
        <v>136</v>
      </c>
      <c r="BM116" s="217" t="s">
        <v>169</v>
      </c>
    </row>
    <row r="117" s="2" customFormat="1">
      <c r="A117" s="40"/>
      <c r="B117" s="41"/>
      <c r="C117" s="42"/>
      <c r="D117" s="219" t="s">
        <v>138</v>
      </c>
      <c r="E117" s="42"/>
      <c r="F117" s="220" t="s">
        <v>170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138</v>
      </c>
      <c r="AU117" s="19" t="s">
        <v>80</v>
      </c>
    </row>
    <row r="118" s="13" customFormat="1">
      <c r="A118" s="13"/>
      <c r="B118" s="224"/>
      <c r="C118" s="225"/>
      <c r="D118" s="226" t="s">
        <v>140</v>
      </c>
      <c r="E118" s="227" t="s">
        <v>19</v>
      </c>
      <c r="F118" s="228" t="s">
        <v>171</v>
      </c>
      <c r="G118" s="225"/>
      <c r="H118" s="229">
        <v>18.699999999999999</v>
      </c>
      <c r="I118" s="230"/>
      <c r="J118" s="225"/>
      <c r="K118" s="225"/>
      <c r="L118" s="231"/>
      <c r="M118" s="232"/>
      <c r="N118" s="233"/>
      <c r="O118" s="233"/>
      <c r="P118" s="233"/>
      <c r="Q118" s="233"/>
      <c r="R118" s="233"/>
      <c r="S118" s="233"/>
      <c r="T118" s="234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5" t="s">
        <v>140</v>
      </c>
      <c r="AU118" s="235" t="s">
        <v>80</v>
      </c>
      <c r="AV118" s="13" t="s">
        <v>80</v>
      </c>
      <c r="AW118" s="13" t="s">
        <v>32</v>
      </c>
      <c r="AX118" s="13" t="s">
        <v>70</v>
      </c>
      <c r="AY118" s="235" t="s">
        <v>129</v>
      </c>
    </row>
    <row r="119" s="14" customFormat="1">
      <c r="A119" s="14"/>
      <c r="B119" s="236"/>
      <c r="C119" s="237"/>
      <c r="D119" s="226" t="s">
        <v>140</v>
      </c>
      <c r="E119" s="238" t="s">
        <v>19</v>
      </c>
      <c r="F119" s="239" t="s">
        <v>142</v>
      </c>
      <c r="G119" s="237"/>
      <c r="H119" s="240">
        <v>18.699999999999999</v>
      </c>
      <c r="I119" s="241"/>
      <c r="J119" s="237"/>
      <c r="K119" s="237"/>
      <c r="L119" s="242"/>
      <c r="M119" s="243"/>
      <c r="N119" s="244"/>
      <c r="O119" s="244"/>
      <c r="P119" s="244"/>
      <c r="Q119" s="244"/>
      <c r="R119" s="244"/>
      <c r="S119" s="244"/>
      <c r="T119" s="245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6" t="s">
        <v>140</v>
      </c>
      <c r="AU119" s="246" t="s">
        <v>80</v>
      </c>
      <c r="AV119" s="14" t="s">
        <v>136</v>
      </c>
      <c r="AW119" s="14" t="s">
        <v>32</v>
      </c>
      <c r="AX119" s="14" t="s">
        <v>78</v>
      </c>
      <c r="AY119" s="246" t="s">
        <v>129</v>
      </c>
    </row>
    <row r="120" s="2" customFormat="1" ht="21.75" customHeight="1">
      <c r="A120" s="40"/>
      <c r="B120" s="41"/>
      <c r="C120" s="206" t="s">
        <v>172</v>
      </c>
      <c r="D120" s="206" t="s">
        <v>131</v>
      </c>
      <c r="E120" s="207" t="s">
        <v>173</v>
      </c>
      <c r="F120" s="208" t="s">
        <v>174</v>
      </c>
      <c r="G120" s="209" t="s">
        <v>175</v>
      </c>
      <c r="H120" s="210">
        <v>1440</v>
      </c>
      <c r="I120" s="211"/>
      <c r="J120" s="212">
        <f>ROUND(I120*H120,2)</f>
        <v>0</v>
      </c>
      <c r="K120" s="208" t="s">
        <v>135</v>
      </c>
      <c r="L120" s="46"/>
      <c r="M120" s="213" t="s">
        <v>19</v>
      </c>
      <c r="N120" s="214" t="s">
        <v>41</v>
      </c>
      <c r="O120" s="86"/>
      <c r="P120" s="215">
        <f>O120*H120</f>
        <v>0</v>
      </c>
      <c r="Q120" s="215">
        <v>4.07925E-05</v>
      </c>
      <c r="R120" s="215">
        <f>Q120*H120</f>
        <v>0.0587412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136</v>
      </c>
      <c r="AT120" s="217" t="s">
        <v>131</v>
      </c>
      <c r="AU120" s="217" t="s">
        <v>80</v>
      </c>
      <c r="AY120" s="19" t="s">
        <v>129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78</v>
      </c>
      <c r="BK120" s="218">
        <f>ROUND(I120*H120,2)</f>
        <v>0</v>
      </c>
      <c r="BL120" s="19" t="s">
        <v>136</v>
      </c>
      <c r="BM120" s="217" t="s">
        <v>176</v>
      </c>
    </row>
    <row r="121" s="2" customFormat="1">
      <c r="A121" s="40"/>
      <c r="B121" s="41"/>
      <c r="C121" s="42"/>
      <c r="D121" s="219" t="s">
        <v>138</v>
      </c>
      <c r="E121" s="42"/>
      <c r="F121" s="220" t="s">
        <v>177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138</v>
      </c>
      <c r="AU121" s="19" t="s">
        <v>80</v>
      </c>
    </row>
    <row r="122" s="13" customFormat="1">
      <c r="A122" s="13"/>
      <c r="B122" s="224"/>
      <c r="C122" s="225"/>
      <c r="D122" s="226" t="s">
        <v>140</v>
      </c>
      <c r="E122" s="227" t="s">
        <v>19</v>
      </c>
      <c r="F122" s="228" t="s">
        <v>178</v>
      </c>
      <c r="G122" s="225"/>
      <c r="H122" s="229">
        <v>1440</v>
      </c>
      <c r="I122" s="230"/>
      <c r="J122" s="225"/>
      <c r="K122" s="225"/>
      <c r="L122" s="231"/>
      <c r="M122" s="232"/>
      <c r="N122" s="233"/>
      <c r="O122" s="233"/>
      <c r="P122" s="233"/>
      <c r="Q122" s="233"/>
      <c r="R122" s="233"/>
      <c r="S122" s="233"/>
      <c r="T122" s="234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5" t="s">
        <v>140</v>
      </c>
      <c r="AU122" s="235" t="s">
        <v>80</v>
      </c>
      <c r="AV122" s="13" t="s">
        <v>80</v>
      </c>
      <c r="AW122" s="13" t="s">
        <v>32</v>
      </c>
      <c r="AX122" s="13" t="s">
        <v>70</v>
      </c>
      <c r="AY122" s="235" t="s">
        <v>129</v>
      </c>
    </row>
    <row r="123" s="14" customFormat="1">
      <c r="A123" s="14"/>
      <c r="B123" s="236"/>
      <c r="C123" s="237"/>
      <c r="D123" s="226" t="s">
        <v>140</v>
      </c>
      <c r="E123" s="238" t="s">
        <v>19</v>
      </c>
      <c r="F123" s="239" t="s">
        <v>142</v>
      </c>
      <c r="G123" s="237"/>
      <c r="H123" s="240">
        <v>1440</v>
      </c>
      <c r="I123" s="241"/>
      <c r="J123" s="237"/>
      <c r="K123" s="237"/>
      <c r="L123" s="242"/>
      <c r="M123" s="243"/>
      <c r="N123" s="244"/>
      <c r="O123" s="244"/>
      <c r="P123" s="244"/>
      <c r="Q123" s="244"/>
      <c r="R123" s="244"/>
      <c r="S123" s="244"/>
      <c r="T123" s="245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6" t="s">
        <v>140</v>
      </c>
      <c r="AU123" s="246" t="s">
        <v>80</v>
      </c>
      <c r="AV123" s="14" t="s">
        <v>136</v>
      </c>
      <c r="AW123" s="14" t="s">
        <v>32</v>
      </c>
      <c r="AX123" s="14" t="s">
        <v>78</v>
      </c>
      <c r="AY123" s="246" t="s">
        <v>129</v>
      </c>
    </row>
    <row r="124" s="2" customFormat="1" ht="24.15" customHeight="1">
      <c r="A124" s="40"/>
      <c r="B124" s="41"/>
      <c r="C124" s="206" t="s">
        <v>179</v>
      </c>
      <c r="D124" s="206" t="s">
        <v>131</v>
      </c>
      <c r="E124" s="207" t="s">
        <v>180</v>
      </c>
      <c r="F124" s="208" t="s">
        <v>181</v>
      </c>
      <c r="G124" s="209" t="s">
        <v>182</v>
      </c>
      <c r="H124" s="210">
        <v>30</v>
      </c>
      <c r="I124" s="211"/>
      <c r="J124" s="212">
        <f>ROUND(I124*H124,2)</f>
        <v>0</v>
      </c>
      <c r="K124" s="208" t="s">
        <v>135</v>
      </c>
      <c r="L124" s="46"/>
      <c r="M124" s="213" t="s">
        <v>19</v>
      </c>
      <c r="N124" s="214" t="s">
        <v>41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136</v>
      </c>
      <c r="AT124" s="217" t="s">
        <v>131</v>
      </c>
      <c r="AU124" s="217" t="s">
        <v>80</v>
      </c>
      <c r="AY124" s="19" t="s">
        <v>129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78</v>
      </c>
      <c r="BK124" s="218">
        <f>ROUND(I124*H124,2)</f>
        <v>0</v>
      </c>
      <c r="BL124" s="19" t="s">
        <v>136</v>
      </c>
      <c r="BM124" s="217" t="s">
        <v>183</v>
      </c>
    </row>
    <row r="125" s="2" customFormat="1">
      <c r="A125" s="40"/>
      <c r="B125" s="41"/>
      <c r="C125" s="42"/>
      <c r="D125" s="219" t="s">
        <v>138</v>
      </c>
      <c r="E125" s="42"/>
      <c r="F125" s="220" t="s">
        <v>184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138</v>
      </c>
      <c r="AU125" s="19" t="s">
        <v>80</v>
      </c>
    </row>
    <row r="126" s="13" customFormat="1">
      <c r="A126" s="13"/>
      <c r="B126" s="224"/>
      <c r="C126" s="225"/>
      <c r="D126" s="226" t="s">
        <v>140</v>
      </c>
      <c r="E126" s="227" t="s">
        <v>19</v>
      </c>
      <c r="F126" s="228" t="s">
        <v>185</v>
      </c>
      <c r="G126" s="225"/>
      <c r="H126" s="229">
        <v>30</v>
      </c>
      <c r="I126" s="230"/>
      <c r="J126" s="225"/>
      <c r="K126" s="225"/>
      <c r="L126" s="231"/>
      <c r="M126" s="232"/>
      <c r="N126" s="233"/>
      <c r="O126" s="233"/>
      <c r="P126" s="233"/>
      <c r="Q126" s="233"/>
      <c r="R126" s="233"/>
      <c r="S126" s="233"/>
      <c r="T126" s="23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5" t="s">
        <v>140</v>
      </c>
      <c r="AU126" s="235" t="s">
        <v>80</v>
      </c>
      <c r="AV126" s="13" t="s">
        <v>80</v>
      </c>
      <c r="AW126" s="13" t="s">
        <v>32</v>
      </c>
      <c r="AX126" s="13" t="s">
        <v>70</v>
      </c>
      <c r="AY126" s="235" t="s">
        <v>129</v>
      </c>
    </row>
    <row r="127" s="14" customFormat="1">
      <c r="A127" s="14"/>
      <c r="B127" s="236"/>
      <c r="C127" s="237"/>
      <c r="D127" s="226" t="s">
        <v>140</v>
      </c>
      <c r="E127" s="238" t="s">
        <v>19</v>
      </c>
      <c r="F127" s="239" t="s">
        <v>142</v>
      </c>
      <c r="G127" s="237"/>
      <c r="H127" s="240">
        <v>30</v>
      </c>
      <c r="I127" s="241"/>
      <c r="J127" s="237"/>
      <c r="K127" s="237"/>
      <c r="L127" s="242"/>
      <c r="M127" s="243"/>
      <c r="N127" s="244"/>
      <c r="O127" s="244"/>
      <c r="P127" s="244"/>
      <c r="Q127" s="244"/>
      <c r="R127" s="244"/>
      <c r="S127" s="244"/>
      <c r="T127" s="245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6" t="s">
        <v>140</v>
      </c>
      <c r="AU127" s="246" t="s">
        <v>80</v>
      </c>
      <c r="AV127" s="14" t="s">
        <v>136</v>
      </c>
      <c r="AW127" s="14" t="s">
        <v>32</v>
      </c>
      <c r="AX127" s="14" t="s">
        <v>78</v>
      </c>
      <c r="AY127" s="246" t="s">
        <v>129</v>
      </c>
    </row>
    <row r="128" s="2" customFormat="1" ht="16.5" customHeight="1">
      <c r="A128" s="40"/>
      <c r="B128" s="41"/>
      <c r="C128" s="206" t="s">
        <v>186</v>
      </c>
      <c r="D128" s="206" t="s">
        <v>131</v>
      </c>
      <c r="E128" s="207" t="s">
        <v>187</v>
      </c>
      <c r="F128" s="208" t="s">
        <v>188</v>
      </c>
      <c r="G128" s="209" t="s">
        <v>134</v>
      </c>
      <c r="H128" s="210">
        <v>62.700000000000003</v>
      </c>
      <c r="I128" s="211"/>
      <c r="J128" s="212">
        <f>ROUND(I128*H128,2)</f>
        <v>0</v>
      </c>
      <c r="K128" s="208" t="s">
        <v>135</v>
      </c>
      <c r="L128" s="46"/>
      <c r="M128" s="213" t="s">
        <v>19</v>
      </c>
      <c r="N128" s="214" t="s">
        <v>41</v>
      </c>
      <c r="O128" s="86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136</v>
      </c>
      <c r="AT128" s="217" t="s">
        <v>131</v>
      </c>
      <c r="AU128" s="217" t="s">
        <v>80</v>
      </c>
      <c r="AY128" s="19" t="s">
        <v>129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78</v>
      </c>
      <c r="BK128" s="218">
        <f>ROUND(I128*H128,2)</f>
        <v>0</v>
      </c>
      <c r="BL128" s="19" t="s">
        <v>136</v>
      </c>
      <c r="BM128" s="217" t="s">
        <v>189</v>
      </c>
    </row>
    <row r="129" s="2" customFormat="1">
      <c r="A129" s="40"/>
      <c r="B129" s="41"/>
      <c r="C129" s="42"/>
      <c r="D129" s="219" t="s">
        <v>138</v>
      </c>
      <c r="E129" s="42"/>
      <c r="F129" s="220" t="s">
        <v>190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138</v>
      </c>
      <c r="AU129" s="19" t="s">
        <v>80</v>
      </c>
    </row>
    <row r="130" s="13" customFormat="1">
      <c r="A130" s="13"/>
      <c r="B130" s="224"/>
      <c r="C130" s="225"/>
      <c r="D130" s="226" t="s">
        <v>140</v>
      </c>
      <c r="E130" s="227" t="s">
        <v>19</v>
      </c>
      <c r="F130" s="228" t="s">
        <v>191</v>
      </c>
      <c r="G130" s="225"/>
      <c r="H130" s="229">
        <v>62.700000000000003</v>
      </c>
      <c r="I130" s="230"/>
      <c r="J130" s="225"/>
      <c r="K130" s="225"/>
      <c r="L130" s="231"/>
      <c r="M130" s="232"/>
      <c r="N130" s="233"/>
      <c r="O130" s="233"/>
      <c r="P130" s="233"/>
      <c r="Q130" s="233"/>
      <c r="R130" s="233"/>
      <c r="S130" s="233"/>
      <c r="T130" s="23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5" t="s">
        <v>140</v>
      </c>
      <c r="AU130" s="235" t="s">
        <v>80</v>
      </c>
      <c r="AV130" s="13" t="s">
        <v>80</v>
      </c>
      <c r="AW130" s="13" t="s">
        <v>32</v>
      </c>
      <c r="AX130" s="13" t="s">
        <v>70</v>
      </c>
      <c r="AY130" s="235" t="s">
        <v>129</v>
      </c>
    </row>
    <row r="131" s="14" customFormat="1">
      <c r="A131" s="14"/>
      <c r="B131" s="236"/>
      <c r="C131" s="237"/>
      <c r="D131" s="226" t="s">
        <v>140</v>
      </c>
      <c r="E131" s="238" t="s">
        <v>19</v>
      </c>
      <c r="F131" s="239" t="s">
        <v>142</v>
      </c>
      <c r="G131" s="237"/>
      <c r="H131" s="240">
        <v>62.700000000000003</v>
      </c>
      <c r="I131" s="241"/>
      <c r="J131" s="237"/>
      <c r="K131" s="237"/>
      <c r="L131" s="242"/>
      <c r="M131" s="243"/>
      <c r="N131" s="244"/>
      <c r="O131" s="244"/>
      <c r="P131" s="244"/>
      <c r="Q131" s="244"/>
      <c r="R131" s="244"/>
      <c r="S131" s="244"/>
      <c r="T131" s="245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6" t="s">
        <v>140</v>
      </c>
      <c r="AU131" s="246" t="s">
        <v>80</v>
      </c>
      <c r="AV131" s="14" t="s">
        <v>136</v>
      </c>
      <c r="AW131" s="14" t="s">
        <v>32</v>
      </c>
      <c r="AX131" s="14" t="s">
        <v>78</v>
      </c>
      <c r="AY131" s="246" t="s">
        <v>129</v>
      </c>
    </row>
    <row r="132" s="2" customFormat="1" ht="24.15" customHeight="1">
      <c r="A132" s="40"/>
      <c r="B132" s="41"/>
      <c r="C132" s="206" t="s">
        <v>192</v>
      </c>
      <c r="D132" s="206" t="s">
        <v>131</v>
      </c>
      <c r="E132" s="207" t="s">
        <v>193</v>
      </c>
      <c r="F132" s="208" t="s">
        <v>194</v>
      </c>
      <c r="G132" s="209" t="s">
        <v>195</v>
      </c>
      <c r="H132" s="210">
        <v>150</v>
      </c>
      <c r="I132" s="211"/>
      <c r="J132" s="212">
        <f>ROUND(I132*H132,2)</f>
        <v>0</v>
      </c>
      <c r="K132" s="208" t="s">
        <v>135</v>
      </c>
      <c r="L132" s="46"/>
      <c r="M132" s="213" t="s">
        <v>19</v>
      </c>
      <c r="N132" s="214" t="s">
        <v>41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136</v>
      </c>
      <c r="AT132" s="217" t="s">
        <v>131</v>
      </c>
      <c r="AU132" s="217" t="s">
        <v>80</v>
      </c>
      <c r="AY132" s="19" t="s">
        <v>129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78</v>
      </c>
      <c r="BK132" s="218">
        <f>ROUND(I132*H132,2)</f>
        <v>0</v>
      </c>
      <c r="BL132" s="19" t="s">
        <v>136</v>
      </c>
      <c r="BM132" s="217" t="s">
        <v>196</v>
      </c>
    </row>
    <row r="133" s="2" customFormat="1">
      <c r="A133" s="40"/>
      <c r="B133" s="41"/>
      <c r="C133" s="42"/>
      <c r="D133" s="219" t="s">
        <v>138</v>
      </c>
      <c r="E133" s="42"/>
      <c r="F133" s="220" t="s">
        <v>197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138</v>
      </c>
      <c r="AU133" s="19" t="s">
        <v>80</v>
      </c>
    </row>
    <row r="134" s="13" customFormat="1">
      <c r="A134" s="13"/>
      <c r="B134" s="224"/>
      <c r="C134" s="225"/>
      <c r="D134" s="226" t="s">
        <v>140</v>
      </c>
      <c r="E134" s="227" t="s">
        <v>19</v>
      </c>
      <c r="F134" s="228" t="s">
        <v>198</v>
      </c>
      <c r="G134" s="225"/>
      <c r="H134" s="229">
        <v>150</v>
      </c>
      <c r="I134" s="230"/>
      <c r="J134" s="225"/>
      <c r="K134" s="225"/>
      <c r="L134" s="231"/>
      <c r="M134" s="232"/>
      <c r="N134" s="233"/>
      <c r="O134" s="233"/>
      <c r="P134" s="233"/>
      <c r="Q134" s="233"/>
      <c r="R134" s="233"/>
      <c r="S134" s="233"/>
      <c r="T134" s="23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5" t="s">
        <v>140</v>
      </c>
      <c r="AU134" s="235" t="s">
        <v>80</v>
      </c>
      <c r="AV134" s="13" t="s">
        <v>80</v>
      </c>
      <c r="AW134" s="13" t="s">
        <v>32</v>
      </c>
      <c r="AX134" s="13" t="s">
        <v>70</v>
      </c>
      <c r="AY134" s="235" t="s">
        <v>129</v>
      </c>
    </row>
    <row r="135" s="14" customFormat="1">
      <c r="A135" s="14"/>
      <c r="B135" s="236"/>
      <c r="C135" s="237"/>
      <c r="D135" s="226" t="s">
        <v>140</v>
      </c>
      <c r="E135" s="238" t="s">
        <v>19</v>
      </c>
      <c r="F135" s="239" t="s">
        <v>142</v>
      </c>
      <c r="G135" s="237"/>
      <c r="H135" s="240">
        <v>150</v>
      </c>
      <c r="I135" s="241"/>
      <c r="J135" s="237"/>
      <c r="K135" s="237"/>
      <c r="L135" s="242"/>
      <c r="M135" s="243"/>
      <c r="N135" s="244"/>
      <c r="O135" s="244"/>
      <c r="P135" s="244"/>
      <c r="Q135" s="244"/>
      <c r="R135" s="244"/>
      <c r="S135" s="244"/>
      <c r="T135" s="245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6" t="s">
        <v>140</v>
      </c>
      <c r="AU135" s="246" t="s">
        <v>80</v>
      </c>
      <c r="AV135" s="14" t="s">
        <v>136</v>
      </c>
      <c r="AW135" s="14" t="s">
        <v>32</v>
      </c>
      <c r="AX135" s="14" t="s">
        <v>78</v>
      </c>
      <c r="AY135" s="246" t="s">
        <v>129</v>
      </c>
    </row>
    <row r="136" s="2" customFormat="1" ht="24.15" customHeight="1">
      <c r="A136" s="40"/>
      <c r="B136" s="41"/>
      <c r="C136" s="206" t="s">
        <v>199</v>
      </c>
      <c r="D136" s="206" t="s">
        <v>131</v>
      </c>
      <c r="E136" s="207" t="s">
        <v>200</v>
      </c>
      <c r="F136" s="208" t="s">
        <v>201</v>
      </c>
      <c r="G136" s="209" t="s">
        <v>195</v>
      </c>
      <c r="H136" s="210">
        <v>150</v>
      </c>
      <c r="I136" s="211"/>
      <c r="J136" s="212">
        <f>ROUND(I136*H136,2)</f>
        <v>0</v>
      </c>
      <c r="K136" s="208" t="s">
        <v>135</v>
      </c>
      <c r="L136" s="46"/>
      <c r="M136" s="213" t="s">
        <v>19</v>
      </c>
      <c r="N136" s="214" t="s">
        <v>41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136</v>
      </c>
      <c r="AT136" s="217" t="s">
        <v>131</v>
      </c>
      <c r="AU136" s="217" t="s">
        <v>80</v>
      </c>
      <c r="AY136" s="19" t="s">
        <v>129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78</v>
      </c>
      <c r="BK136" s="218">
        <f>ROUND(I136*H136,2)</f>
        <v>0</v>
      </c>
      <c r="BL136" s="19" t="s">
        <v>136</v>
      </c>
      <c r="BM136" s="217" t="s">
        <v>202</v>
      </c>
    </row>
    <row r="137" s="2" customFormat="1">
      <c r="A137" s="40"/>
      <c r="B137" s="41"/>
      <c r="C137" s="42"/>
      <c r="D137" s="219" t="s">
        <v>138</v>
      </c>
      <c r="E137" s="42"/>
      <c r="F137" s="220" t="s">
        <v>203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138</v>
      </c>
      <c r="AU137" s="19" t="s">
        <v>80</v>
      </c>
    </row>
    <row r="138" s="13" customFormat="1">
      <c r="A138" s="13"/>
      <c r="B138" s="224"/>
      <c r="C138" s="225"/>
      <c r="D138" s="226" t="s">
        <v>140</v>
      </c>
      <c r="E138" s="227" t="s">
        <v>19</v>
      </c>
      <c r="F138" s="228" t="s">
        <v>198</v>
      </c>
      <c r="G138" s="225"/>
      <c r="H138" s="229">
        <v>150</v>
      </c>
      <c r="I138" s="230"/>
      <c r="J138" s="225"/>
      <c r="K138" s="225"/>
      <c r="L138" s="231"/>
      <c r="M138" s="232"/>
      <c r="N138" s="233"/>
      <c r="O138" s="233"/>
      <c r="P138" s="233"/>
      <c r="Q138" s="233"/>
      <c r="R138" s="233"/>
      <c r="S138" s="233"/>
      <c r="T138" s="23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5" t="s">
        <v>140</v>
      </c>
      <c r="AU138" s="235" t="s">
        <v>80</v>
      </c>
      <c r="AV138" s="13" t="s">
        <v>80</v>
      </c>
      <c r="AW138" s="13" t="s">
        <v>32</v>
      </c>
      <c r="AX138" s="13" t="s">
        <v>70</v>
      </c>
      <c r="AY138" s="235" t="s">
        <v>129</v>
      </c>
    </row>
    <row r="139" s="14" customFormat="1">
      <c r="A139" s="14"/>
      <c r="B139" s="236"/>
      <c r="C139" s="237"/>
      <c r="D139" s="226" t="s">
        <v>140</v>
      </c>
      <c r="E139" s="238" t="s">
        <v>19</v>
      </c>
      <c r="F139" s="239" t="s">
        <v>142</v>
      </c>
      <c r="G139" s="237"/>
      <c r="H139" s="240">
        <v>150</v>
      </c>
      <c r="I139" s="241"/>
      <c r="J139" s="237"/>
      <c r="K139" s="237"/>
      <c r="L139" s="242"/>
      <c r="M139" s="243"/>
      <c r="N139" s="244"/>
      <c r="O139" s="244"/>
      <c r="P139" s="244"/>
      <c r="Q139" s="244"/>
      <c r="R139" s="244"/>
      <c r="S139" s="244"/>
      <c r="T139" s="245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6" t="s">
        <v>140</v>
      </c>
      <c r="AU139" s="246" t="s">
        <v>80</v>
      </c>
      <c r="AV139" s="14" t="s">
        <v>136</v>
      </c>
      <c r="AW139" s="14" t="s">
        <v>32</v>
      </c>
      <c r="AX139" s="14" t="s">
        <v>78</v>
      </c>
      <c r="AY139" s="246" t="s">
        <v>129</v>
      </c>
    </row>
    <row r="140" s="2" customFormat="1" ht="16.5" customHeight="1">
      <c r="A140" s="40"/>
      <c r="B140" s="41"/>
      <c r="C140" s="206" t="s">
        <v>8</v>
      </c>
      <c r="D140" s="206" t="s">
        <v>131</v>
      </c>
      <c r="E140" s="207" t="s">
        <v>204</v>
      </c>
      <c r="F140" s="208" t="s">
        <v>205</v>
      </c>
      <c r="G140" s="209" t="s">
        <v>168</v>
      </c>
      <c r="H140" s="210">
        <v>97.019999999999996</v>
      </c>
      <c r="I140" s="211"/>
      <c r="J140" s="212">
        <f>ROUND(I140*H140,2)</f>
        <v>0</v>
      </c>
      <c r="K140" s="208" t="s">
        <v>135</v>
      </c>
      <c r="L140" s="46"/>
      <c r="M140" s="213" t="s">
        <v>19</v>
      </c>
      <c r="N140" s="214" t="s">
        <v>41</v>
      </c>
      <c r="O140" s="86"/>
      <c r="P140" s="215">
        <f>O140*H140</f>
        <v>0</v>
      </c>
      <c r="Q140" s="215">
        <v>0.15478303600000001</v>
      </c>
      <c r="R140" s="215">
        <f>Q140*H140</f>
        <v>15.017050152720001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136</v>
      </c>
      <c r="AT140" s="217" t="s">
        <v>131</v>
      </c>
      <c r="AU140" s="217" t="s">
        <v>80</v>
      </c>
      <c r="AY140" s="19" t="s">
        <v>129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78</v>
      </c>
      <c r="BK140" s="218">
        <f>ROUND(I140*H140,2)</f>
        <v>0</v>
      </c>
      <c r="BL140" s="19" t="s">
        <v>136</v>
      </c>
      <c r="BM140" s="217" t="s">
        <v>206</v>
      </c>
    </row>
    <row r="141" s="2" customFormat="1">
      <c r="A141" s="40"/>
      <c r="B141" s="41"/>
      <c r="C141" s="42"/>
      <c r="D141" s="219" t="s">
        <v>138</v>
      </c>
      <c r="E141" s="42"/>
      <c r="F141" s="220" t="s">
        <v>207</v>
      </c>
      <c r="G141" s="42"/>
      <c r="H141" s="42"/>
      <c r="I141" s="221"/>
      <c r="J141" s="42"/>
      <c r="K141" s="42"/>
      <c r="L141" s="46"/>
      <c r="M141" s="222"/>
      <c r="N141" s="22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138</v>
      </c>
      <c r="AU141" s="19" t="s">
        <v>80</v>
      </c>
    </row>
    <row r="142" s="13" customFormat="1">
      <c r="A142" s="13"/>
      <c r="B142" s="224"/>
      <c r="C142" s="225"/>
      <c r="D142" s="226" t="s">
        <v>140</v>
      </c>
      <c r="E142" s="227" t="s">
        <v>19</v>
      </c>
      <c r="F142" s="228" t="s">
        <v>208</v>
      </c>
      <c r="G142" s="225"/>
      <c r="H142" s="229">
        <v>97.019999999999996</v>
      </c>
      <c r="I142" s="230"/>
      <c r="J142" s="225"/>
      <c r="K142" s="225"/>
      <c r="L142" s="231"/>
      <c r="M142" s="232"/>
      <c r="N142" s="233"/>
      <c r="O142" s="233"/>
      <c r="P142" s="233"/>
      <c r="Q142" s="233"/>
      <c r="R142" s="233"/>
      <c r="S142" s="233"/>
      <c r="T142" s="23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5" t="s">
        <v>140</v>
      </c>
      <c r="AU142" s="235" t="s">
        <v>80</v>
      </c>
      <c r="AV142" s="13" t="s">
        <v>80</v>
      </c>
      <c r="AW142" s="13" t="s">
        <v>32</v>
      </c>
      <c r="AX142" s="13" t="s">
        <v>70</v>
      </c>
      <c r="AY142" s="235" t="s">
        <v>129</v>
      </c>
    </row>
    <row r="143" s="14" customFormat="1">
      <c r="A143" s="14"/>
      <c r="B143" s="236"/>
      <c r="C143" s="237"/>
      <c r="D143" s="226" t="s">
        <v>140</v>
      </c>
      <c r="E143" s="238" t="s">
        <v>19</v>
      </c>
      <c r="F143" s="239" t="s">
        <v>142</v>
      </c>
      <c r="G143" s="237"/>
      <c r="H143" s="240">
        <v>97.019999999999996</v>
      </c>
      <c r="I143" s="241"/>
      <c r="J143" s="237"/>
      <c r="K143" s="237"/>
      <c r="L143" s="242"/>
      <c r="M143" s="243"/>
      <c r="N143" s="244"/>
      <c r="O143" s="244"/>
      <c r="P143" s="244"/>
      <c r="Q143" s="244"/>
      <c r="R143" s="244"/>
      <c r="S143" s="244"/>
      <c r="T143" s="245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6" t="s">
        <v>140</v>
      </c>
      <c r="AU143" s="246" t="s">
        <v>80</v>
      </c>
      <c r="AV143" s="14" t="s">
        <v>136</v>
      </c>
      <c r="AW143" s="14" t="s">
        <v>32</v>
      </c>
      <c r="AX143" s="14" t="s">
        <v>78</v>
      </c>
      <c r="AY143" s="246" t="s">
        <v>129</v>
      </c>
    </row>
    <row r="144" s="2" customFormat="1" ht="16.5" customHeight="1">
      <c r="A144" s="40"/>
      <c r="B144" s="41"/>
      <c r="C144" s="206" t="s">
        <v>209</v>
      </c>
      <c r="D144" s="206" t="s">
        <v>131</v>
      </c>
      <c r="E144" s="207" t="s">
        <v>210</v>
      </c>
      <c r="F144" s="208" t="s">
        <v>211</v>
      </c>
      <c r="G144" s="209" t="s">
        <v>168</v>
      </c>
      <c r="H144" s="210">
        <v>97.019999999999996</v>
      </c>
      <c r="I144" s="211"/>
      <c r="J144" s="212">
        <f>ROUND(I144*H144,2)</f>
        <v>0</v>
      </c>
      <c r="K144" s="208" t="s">
        <v>135</v>
      </c>
      <c r="L144" s="46"/>
      <c r="M144" s="213" t="s">
        <v>19</v>
      </c>
      <c r="N144" s="214" t="s">
        <v>41</v>
      </c>
      <c r="O144" s="86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136</v>
      </c>
      <c r="AT144" s="217" t="s">
        <v>131</v>
      </c>
      <c r="AU144" s="217" t="s">
        <v>80</v>
      </c>
      <c r="AY144" s="19" t="s">
        <v>129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78</v>
      </c>
      <c r="BK144" s="218">
        <f>ROUND(I144*H144,2)</f>
        <v>0</v>
      </c>
      <c r="BL144" s="19" t="s">
        <v>136</v>
      </c>
      <c r="BM144" s="217" t="s">
        <v>212</v>
      </c>
    </row>
    <row r="145" s="2" customFormat="1">
      <c r="A145" s="40"/>
      <c r="B145" s="41"/>
      <c r="C145" s="42"/>
      <c r="D145" s="219" t="s">
        <v>138</v>
      </c>
      <c r="E145" s="42"/>
      <c r="F145" s="220" t="s">
        <v>213</v>
      </c>
      <c r="G145" s="42"/>
      <c r="H145" s="42"/>
      <c r="I145" s="221"/>
      <c r="J145" s="42"/>
      <c r="K145" s="42"/>
      <c r="L145" s="46"/>
      <c r="M145" s="222"/>
      <c r="N145" s="223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138</v>
      </c>
      <c r="AU145" s="19" t="s">
        <v>80</v>
      </c>
    </row>
    <row r="146" s="13" customFormat="1">
      <c r="A146" s="13"/>
      <c r="B146" s="224"/>
      <c r="C146" s="225"/>
      <c r="D146" s="226" t="s">
        <v>140</v>
      </c>
      <c r="E146" s="227" t="s">
        <v>19</v>
      </c>
      <c r="F146" s="228" t="s">
        <v>208</v>
      </c>
      <c r="G146" s="225"/>
      <c r="H146" s="229">
        <v>97.019999999999996</v>
      </c>
      <c r="I146" s="230"/>
      <c r="J146" s="225"/>
      <c r="K146" s="225"/>
      <c r="L146" s="231"/>
      <c r="M146" s="232"/>
      <c r="N146" s="233"/>
      <c r="O146" s="233"/>
      <c r="P146" s="233"/>
      <c r="Q146" s="233"/>
      <c r="R146" s="233"/>
      <c r="S146" s="233"/>
      <c r="T146" s="23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5" t="s">
        <v>140</v>
      </c>
      <c r="AU146" s="235" t="s">
        <v>80</v>
      </c>
      <c r="AV146" s="13" t="s">
        <v>80</v>
      </c>
      <c r="AW146" s="13" t="s">
        <v>32</v>
      </c>
      <c r="AX146" s="13" t="s">
        <v>70</v>
      </c>
      <c r="AY146" s="235" t="s">
        <v>129</v>
      </c>
    </row>
    <row r="147" s="14" customFormat="1">
      <c r="A147" s="14"/>
      <c r="B147" s="236"/>
      <c r="C147" s="237"/>
      <c r="D147" s="226" t="s">
        <v>140</v>
      </c>
      <c r="E147" s="238" t="s">
        <v>19</v>
      </c>
      <c r="F147" s="239" t="s">
        <v>142</v>
      </c>
      <c r="G147" s="237"/>
      <c r="H147" s="240">
        <v>97.019999999999996</v>
      </c>
      <c r="I147" s="241"/>
      <c r="J147" s="237"/>
      <c r="K147" s="237"/>
      <c r="L147" s="242"/>
      <c r="M147" s="243"/>
      <c r="N147" s="244"/>
      <c r="O147" s="244"/>
      <c r="P147" s="244"/>
      <c r="Q147" s="244"/>
      <c r="R147" s="244"/>
      <c r="S147" s="244"/>
      <c r="T147" s="245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6" t="s">
        <v>140</v>
      </c>
      <c r="AU147" s="246" t="s">
        <v>80</v>
      </c>
      <c r="AV147" s="14" t="s">
        <v>136</v>
      </c>
      <c r="AW147" s="14" t="s">
        <v>32</v>
      </c>
      <c r="AX147" s="14" t="s">
        <v>78</v>
      </c>
      <c r="AY147" s="246" t="s">
        <v>129</v>
      </c>
    </row>
    <row r="148" s="2" customFormat="1" ht="16.5" customHeight="1">
      <c r="A148" s="40"/>
      <c r="B148" s="41"/>
      <c r="C148" s="206" t="s">
        <v>214</v>
      </c>
      <c r="D148" s="206" t="s">
        <v>131</v>
      </c>
      <c r="E148" s="207" t="s">
        <v>215</v>
      </c>
      <c r="F148" s="208" t="s">
        <v>216</v>
      </c>
      <c r="G148" s="209" t="s">
        <v>217</v>
      </c>
      <c r="H148" s="210">
        <v>86</v>
      </c>
      <c r="I148" s="211"/>
      <c r="J148" s="212">
        <f>ROUND(I148*H148,2)</f>
        <v>0</v>
      </c>
      <c r="K148" s="208" t="s">
        <v>135</v>
      </c>
      <c r="L148" s="46"/>
      <c r="M148" s="213" t="s">
        <v>19</v>
      </c>
      <c r="N148" s="214" t="s">
        <v>41</v>
      </c>
      <c r="O148" s="86"/>
      <c r="P148" s="215">
        <f>O148*H148</f>
        <v>0</v>
      </c>
      <c r="Q148" s="215">
        <v>0.00020000000000000001</v>
      </c>
      <c r="R148" s="215">
        <f>Q148*H148</f>
        <v>0.0172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136</v>
      </c>
      <c r="AT148" s="217" t="s">
        <v>131</v>
      </c>
      <c r="AU148" s="217" t="s">
        <v>80</v>
      </c>
      <c r="AY148" s="19" t="s">
        <v>129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78</v>
      </c>
      <c r="BK148" s="218">
        <f>ROUND(I148*H148,2)</f>
        <v>0</v>
      </c>
      <c r="BL148" s="19" t="s">
        <v>136</v>
      </c>
      <c r="BM148" s="217" t="s">
        <v>218</v>
      </c>
    </row>
    <row r="149" s="2" customFormat="1">
      <c r="A149" s="40"/>
      <c r="B149" s="41"/>
      <c r="C149" s="42"/>
      <c r="D149" s="219" t="s">
        <v>138</v>
      </c>
      <c r="E149" s="42"/>
      <c r="F149" s="220" t="s">
        <v>219</v>
      </c>
      <c r="G149" s="42"/>
      <c r="H149" s="42"/>
      <c r="I149" s="221"/>
      <c r="J149" s="42"/>
      <c r="K149" s="42"/>
      <c r="L149" s="46"/>
      <c r="M149" s="222"/>
      <c r="N149" s="223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138</v>
      </c>
      <c r="AU149" s="19" t="s">
        <v>80</v>
      </c>
    </row>
    <row r="150" s="13" customFormat="1">
      <c r="A150" s="13"/>
      <c r="B150" s="224"/>
      <c r="C150" s="225"/>
      <c r="D150" s="226" t="s">
        <v>140</v>
      </c>
      <c r="E150" s="227" t="s">
        <v>19</v>
      </c>
      <c r="F150" s="228" t="s">
        <v>220</v>
      </c>
      <c r="G150" s="225"/>
      <c r="H150" s="229">
        <v>86</v>
      </c>
      <c r="I150" s="230"/>
      <c r="J150" s="225"/>
      <c r="K150" s="225"/>
      <c r="L150" s="231"/>
      <c r="M150" s="232"/>
      <c r="N150" s="233"/>
      <c r="O150" s="233"/>
      <c r="P150" s="233"/>
      <c r="Q150" s="233"/>
      <c r="R150" s="233"/>
      <c r="S150" s="233"/>
      <c r="T150" s="23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5" t="s">
        <v>140</v>
      </c>
      <c r="AU150" s="235" t="s">
        <v>80</v>
      </c>
      <c r="AV150" s="13" t="s">
        <v>80</v>
      </c>
      <c r="AW150" s="13" t="s">
        <v>32</v>
      </c>
      <c r="AX150" s="13" t="s">
        <v>70</v>
      </c>
      <c r="AY150" s="235" t="s">
        <v>129</v>
      </c>
    </row>
    <row r="151" s="14" customFormat="1">
      <c r="A151" s="14"/>
      <c r="B151" s="236"/>
      <c r="C151" s="237"/>
      <c r="D151" s="226" t="s">
        <v>140</v>
      </c>
      <c r="E151" s="238" t="s">
        <v>19</v>
      </c>
      <c r="F151" s="239" t="s">
        <v>142</v>
      </c>
      <c r="G151" s="237"/>
      <c r="H151" s="240">
        <v>86</v>
      </c>
      <c r="I151" s="241"/>
      <c r="J151" s="237"/>
      <c r="K151" s="237"/>
      <c r="L151" s="242"/>
      <c r="M151" s="243"/>
      <c r="N151" s="244"/>
      <c r="O151" s="244"/>
      <c r="P151" s="244"/>
      <c r="Q151" s="244"/>
      <c r="R151" s="244"/>
      <c r="S151" s="244"/>
      <c r="T151" s="245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6" t="s">
        <v>140</v>
      </c>
      <c r="AU151" s="246" t="s">
        <v>80</v>
      </c>
      <c r="AV151" s="14" t="s">
        <v>136</v>
      </c>
      <c r="AW151" s="14" t="s">
        <v>32</v>
      </c>
      <c r="AX151" s="14" t="s">
        <v>78</v>
      </c>
      <c r="AY151" s="246" t="s">
        <v>129</v>
      </c>
    </row>
    <row r="152" s="2" customFormat="1" ht="16.5" customHeight="1">
      <c r="A152" s="40"/>
      <c r="B152" s="41"/>
      <c r="C152" s="206" t="s">
        <v>221</v>
      </c>
      <c r="D152" s="206" t="s">
        <v>131</v>
      </c>
      <c r="E152" s="207" t="s">
        <v>222</v>
      </c>
      <c r="F152" s="208" t="s">
        <v>223</v>
      </c>
      <c r="G152" s="209" t="s">
        <v>217</v>
      </c>
      <c r="H152" s="210">
        <v>3</v>
      </c>
      <c r="I152" s="211"/>
      <c r="J152" s="212">
        <f>ROUND(I152*H152,2)</f>
        <v>0</v>
      </c>
      <c r="K152" s="208" t="s">
        <v>135</v>
      </c>
      <c r="L152" s="46"/>
      <c r="M152" s="213" t="s">
        <v>19</v>
      </c>
      <c r="N152" s="214" t="s">
        <v>41</v>
      </c>
      <c r="O152" s="86"/>
      <c r="P152" s="215">
        <f>O152*H152</f>
        <v>0</v>
      </c>
      <c r="Q152" s="215">
        <v>0.00020000000000000001</v>
      </c>
      <c r="R152" s="215">
        <f>Q152*H152</f>
        <v>0.00060000000000000006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136</v>
      </c>
      <c r="AT152" s="217" t="s">
        <v>131</v>
      </c>
      <c r="AU152" s="217" t="s">
        <v>80</v>
      </c>
      <c r="AY152" s="19" t="s">
        <v>129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78</v>
      </c>
      <c r="BK152" s="218">
        <f>ROUND(I152*H152,2)</f>
        <v>0</v>
      </c>
      <c r="BL152" s="19" t="s">
        <v>136</v>
      </c>
      <c r="BM152" s="217" t="s">
        <v>224</v>
      </c>
    </row>
    <row r="153" s="2" customFormat="1">
      <c r="A153" s="40"/>
      <c r="B153" s="41"/>
      <c r="C153" s="42"/>
      <c r="D153" s="219" t="s">
        <v>138</v>
      </c>
      <c r="E153" s="42"/>
      <c r="F153" s="220" t="s">
        <v>225</v>
      </c>
      <c r="G153" s="42"/>
      <c r="H153" s="42"/>
      <c r="I153" s="221"/>
      <c r="J153" s="42"/>
      <c r="K153" s="42"/>
      <c r="L153" s="46"/>
      <c r="M153" s="222"/>
      <c r="N153" s="223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138</v>
      </c>
      <c r="AU153" s="19" t="s">
        <v>80</v>
      </c>
    </row>
    <row r="154" s="13" customFormat="1">
      <c r="A154" s="13"/>
      <c r="B154" s="224"/>
      <c r="C154" s="225"/>
      <c r="D154" s="226" t="s">
        <v>140</v>
      </c>
      <c r="E154" s="227" t="s">
        <v>19</v>
      </c>
      <c r="F154" s="228" t="s">
        <v>226</v>
      </c>
      <c r="G154" s="225"/>
      <c r="H154" s="229">
        <v>3</v>
      </c>
      <c r="I154" s="230"/>
      <c r="J154" s="225"/>
      <c r="K154" s="225"/>
      <c r="L154" s="231"/>
      <c r="M154" s="232"/>
      <c r="N154" s="233"/>
      <c r="O154" s="233"/>
      <c r="P154" s="233"/>
      <c r="Q154" s="233"/>
      <c r="R154" s="233"/>
      <c r="S154" s="233"/>
      <c r="T154" s="23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5" t="s">
        <v>140</v>
      </c>
      <c r="AU154" s="235" t="s">
        <v>80</v>
      </c>
      <c r="AV154" s="13" t="s">
        <v>80</v>
      </c>
      <c r="AW154" s="13" t="s">
        <v>32</v>
      </c>
      <c r="AX154" s="13" t="s">
        <v>70</v>
      </c>
      <c r="AY154" s="235" t="s">
        <v>129</v>
      </c>
    </row>
    <row r="155" s="14" customFormat="1">
      <c r="A155" s="14"/>
      <c r="B155" s="236"/>
      <c r="C155" s="237"/>
      <c r="D155" s="226" t="s">
        <v>140</v>
      </c>
      <c r="E155" s="238" t="s">
        <v>19</v>
      </c>
      <c r="F155" s="239" t="s">
        <v>142</v>
      </c>
      <c r="G155" s="237"/>
      <c r="H155" s="240">
        <v>3</v>
      </c>
      <c r="I155" s="241"/>
      <c r="J155" s="237"/>
      <c r="K155" s="237"/>
      <c r="L155" s="242"/>
      <c r="M155" s="243"/>
      <c r="N155" s="244"/>
      <c r="O155" s="244"/>
      <c r="P155" s="244"/>
      <c r="Q155" s="244"/>
      <c r="R155" s="244"/>
      <c r="S155" s="244"/>
      <c r="T155" s="24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6" t="s">
        <v>140</v>
      </c>
      <c r="AU155" s="246" t="s">
        <v>80</v>
      </c>
      <c r="AV155" s="14" t="s">
        <v>136</v>
      </c>
      <c r="AW155" s="14" t="s">
        <v>32</v>
      </c>
      <c r="AX155" s="14" t="s">
        <v>78</v>
      </c>
      <c r="AY155" s="246" t="s">
        <v>129</v>
      </c>
    </row>
    <row r="156" s="2" customFormat="1" ht="24.15" customHeight="1">
      <c r="A156" s="40"/>
      <c r="B156" s="41"/>
      <c r="C156" s="206" t="s">
        <v>227</v>
      </c>
      <c r="D156" s="206" t="s">
        <v>131</v>
      </c>
      <c r="E156" s="207" t="s">
        <v>228</v>
      </c>
      <c r="F156" s="208" t="s">
        <v>229</v>
      </c>
      <c r="G156" s="209" t="s">
        <v>134</v>
      </c>
      <c r="H156" s="210">
        <v>275.19999999999999</v>
      </c>
      <c r="I156" s="211"/>
      <c r="J156" s="212">
        <f>ROUND(I156*H156,2)</f>
        <v>0</v>
      </c>
      <c r="K156" s="208" t="s">
        <v>135</v>
      </c>
      <c r="L156" s="46"/>
      <c r="M156" s="213" t="s">
        <v>19</v>
      </c>
      <c r="N156" s="214" t="s">
        <v>41</v>
      </c>
      <c r="O156" s="86"/>
      <c r="P156" s="215">
        <f>O156*H156</f>
        <v>0</v>
      </c>
      <c r="Q156" s="215">
        <v>0</v>
      </c>
      <c r="R156" s="215">
        <f>Q156*H156</f>
        <v>0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136</v>
      </c>
      <c r="AT156" s="217" t="s">
        <v>131</v>
      </c>
      <c r="AU156" s="217" t="s">
        <v>80</v>
      </c>
      <c r="AY156" s="19" t="s">
        <v>129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78</v>
      </c>
      <c r="BK156" s="218">
        <f>ROUND(I156*H156,2)</f>
        <v>0</v>
      </c>
      <c r="BL156" s="19" t="s">
        <v>136</v>
      </c>
      <c r="BM156" s="217" t="s">
        <v>230</v>
      </c>
    </row>
    <row r="157" s="2" customFormat="1">
      <c r="A157" s="40"/>
      <c r="B157" s="41"/>
      <c r="C157" s="42"/>
      <c r="D157" s="219" t="s">
        <v>138</v>
      </c>
      <c r="E157" s="42"/>
      <c r="F157" s="220" t="s">
        <v>231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138</v>
      </c>
      <c r="AU157" s="19" t="s">
        <v>80</v>
      </c>
    </row>
    <row r="158" s="13" customFormat="1">
      <c r="A158" s="13"/>
      <c r="B158" s="224"/>
      <c r="C158" s="225"/>
      <c r="D158" s="226" t="s">
        <v>140</v>
      </c>
      <c r="E158" s="227" t="s">
        <v>19</v>
      </c>
      <c r="F158" s="228" t="s">
        <v>232</v>
      </c>
      <c r="G158" s="225"/>
      <c r="H158" s="229">
        <v>275.19999999999999</v>
      </c>
      <c r="I158" s="230"/>
      <c r="J158" s="225"/>
      <c r="K158" s="225"/>
      <c r="L158" s="231"/>
      <c r="M158" s="232"/>
      <c r="N158" s="233"/>
      <c r="O158" s="233"/>
      <c r="P158" s="233"/>
      <c r="Q158" s="233"/>
      <c r="R158" s="233"/>
      <c r="S158" s="233"/>
      <c r="T158" s="23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5" t="s">
        <v>140</v>
      </c>
      <c r="AU158" s="235" t="s">
        <v>80</v>
      </c>
      <c r="AV158" s="13" t="s">
        <v>80</v>
      </c>
      <c r="AW158" s="13" t="s">
        <v>32</v>
      </c>
      <c r="AX158" s="13" t="s">
        <v>70</v>
      </c>
      <c r="AY158" s="235" t="s">
        <v>129</v>
      </c>
    </row>
    <row r="159" s="14" customFormat="1">
      <c r="A159" s="14"/>
      <c r="B159" s="236"/>
      <c r="C159" s="237"/>
      <c r="D159" s="226" t="s">
        <v>140</v>
      </c>
      <c r="E159" s="238" t="s">
        <v>19</v>
      </c>
      <c r="F159" s="239" t="s">
        <v>142</v>
      </c>
      <c r="G159" s="237"/>
      <c r="H159" s="240">
        <v>275.19999999999999</v>
      </c>
      <c r="I159" s="241"/>
      <c r="J159" s="237"/>
      <c r="K159" s="237"/>
      <c r="L159" s="242"/>
      <c r="M159" s="243"/>
      <c r="N159" s="244"/>
      <c r="O159" s="244"/>
      <c r="P159" s="244"/>
      <c r="Q159" s="244"/>
      <c r="R159" s="244"/>
      <c r="S159" s="244"/>
      <c r="T159" s="245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6" t="s">
        <v>140</v>
      </c>
      <c r="AU159" s="246" t="s">
        <v>80</v>
      </c>
      <c r="AV159" s="14" t="s">
        <v>136</v>
      </c>
      <c r="AW159" s="14" t="s">
        <v>32</v>
      </c>
      <c r="AX159" s="14" t="s">
        <v>78</v>
      </c>
      <c r="AY159" s="246" t="s">
        <v>129</v>
      </c>
    </row>
    <row r="160" s="2" customFormat="1" ht="16.5" customHeight="1">
      <c r="A160" s="40"/>
      <c r="B160" s="41"/>
      <c r="C160" s="247" t="s">
        <v>233</v>
      </c>
      <c r="D160" s="247" t="s">
        <v>234</v>
      </c>
      <c r="E160" s="248" t="s">
        <v>235</v>
      </c>
      <c r="F160" s="249" t="s">
        <v>236</v>
      </c>
      <c r="G160" s="250" t="s">
        <v>237</v>
      </c>
      <c r="H160" s="251">
        <v>15.529999999999999</v>
      </c>
      <c r="I160" s="252"/>
      <c r="J160" s="253">
        <f>ROUND(I160*H160,2)</f>
        <v>0</v>
      </c>
      <c r="K160" s="249" t="s">
        <v>135</v>
      </c>
      <c r="L160" s="254"/>
      <c r="M160" s="255" t="s">
        <v>19</v>
      </c>
      <c r="N160" s="256" t="s">
        <v>41</v>
      </c>
      <c r="O160" s="86"/>
      <c r="P160" s="215">
        <f>O160*H160</f>
        <v>0</v>
      </c>
      <c r="Q160" s="215">
        <v>1</v>
      </c>
      <c r="R160" s="215">
        <f>Q160*H160</f>
        <v>15.529999999999999</v>
      </c>
      <c r="S160" s="215">
        <v>0</v>
      </c>
      <c r="T160" s="21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179</v>
      </c>
      <c r="AT160" s="217" t="s">
        <v>234</v>
      </c>
      <c r="AU160" s="217" t="s">
        <v>80</v>
      </c>
      <c r="AY160" s="19" t="s">
        <v>129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9" t="s">
        <v>78</v>
      </c>
      <c r="BK160" s="218">
        <f>ROUND(I160*H160,2)</f>
        <v>0</v>
      </c>
      <c r="BL160" s="19" t="s">
        <v>136</v>
      </c>
      <c r="BM160" s="217" t="s">
        <v>238</v>
      </c>
    </row>
    <row r="161" s="13" customFormat="1">
      <c r="A161" s="13"/>
      <c r="B161" s="224"/>
      <c r="C161" s="225"/>
      <c r="D161" s="226" t="s">
        <v>140</v>
      </c>
      <c r="E161" s="227" t="s">
        <v>19</v>
      </c>
      <c r="F161" s="228" t="s">
        <v>239</v>
      </c>
      <c r="G161" s="225"/>
      <c r="H161" s="229">
        <v>15.529999999999999</v>
      </c>
      <c r="I161" s="230"/>
      <c r="J161" s="225"/>
      <c r="K161" s="225"/>
      <c r="L161" s="231"/>
      <c r="M161" s="232"/>
      <c r="N161" s="233"/>
      <c r="O161" s="233"/>
      <c r="P161" s="233"/>
      <c r="Q161" s="233"/>
      <c r="R161" s="233"/>
      <c r="S161" s="233"/>
      <c r="T161" s="23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5" t="s">
        <v>140</v>
      </c>
      <c r="AU161" s="235" t="s">
        <v>80</v>
      </c>
      <c r="AV161" s="13" t="s">
        <v>80</v>
      </c>
      <c r="AW161" s="13" t="s">
        <v>32</v>
      </c>
      <c r="AX161" s="13" t="s">
        <v>70</v>
      </c>
      <c r="AY161" s="235" t="s">
        <v>129</v>
      </c>
    </row>
    <row r="162" s="14" customFormat="1">
      <c r="A162" s="14"/>
      <c r="B162" s="236"/>
      <c r="C162" s="237"/>
      <c r="D162" s="226" t="s">
        <v>140</v>
      </c>
      <c r="E162" s="238" t="s">
        <v>19</v>
      </c>
      <c r="F162" s="239" t="s">
        <v>142</v>
      </c>
      <c r="G162" s="237"/>
      <c r="H162" s="240">
        <v>15.529999999999999</v>
      </c>
      <c r="I162" s="241"/>
      <c r="J162" s="237"/>
      <c r="K162" s="237"/>
      <c r="L162" s="242"/>
      <c r="M162" s="243"/>
      <c r="N162" s="244"/>
      <c r="O162" s="244"/>
      <c r="P162" s="244"/>
      <c r="Q162" s="244"/>
      <c r="R162" s="244"/>
      <c r="S162" s="244"/>
      <c r="T162" s="245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6" t="s">
        <v>140</v>
      </c>
      <c r="AU162" s="246" t="s">
        <v>80</v>
      </c>
      <c r="AV162" s="14" t="s">
        <v>136</v>
      </c>
      <c r="AW162" s="14" t="s">
        <v>32</v>
      </c>
      <c r="AX162" s="14" t="s">
        <v>78</v>
      </c>
      <c r="AY162" s="246" t="s">
        <v>129</v>
      </c>
    </row>
    <row r="163" s="2" customFormat="1" ht="24.15" customHeight="1">
      <c r="A163" s="40"/>
      <c r="B163" s="41"/>
      <c r="C163" s="206" t="s">
        <v>240</v>
      </c>
      <c r="D163" s="206" t="s">
        <v>131</v>
      </c>
      <c r="E163" s="207" t="s">
        <v>241</v>
      </c>
      <c r="F163" s="208" t="s">
        <v>242</v>
      </c>
      <c r="G163" s="209" t="s">
        <v>134</v>
      </c>
      <c r="H163" s="210">
        <v>275.19999999999999</v>
      </c>
      <c r="I163" s="211"/>
      <c r="J163" s="212">
        <f>ROUND(I163*H163,2)</f>
        <v>0</v>
      </c>
      <c r="K163" s="208" t="s">
        <v>135</v>
      </c>
      <c r="L163" s="46"/>
      <c r="M163" s="213" t="s">
        <v>19</v>
      </c>
      <c r="N163" s="214" t="s">
        <v>41</v>
      </c>
      <c r="O163" s="86"/>
      <c r="P163" s="215">
        <f>O163*H163</f>
        <v>0</v>
      </c>
      <c r="Q163" s="215">
        <v>0</v>
      </c>
      <c r="R163" s="215">
        <f>Q163*H163</f>
        <v>0</v>
      </c>
      <c r="S163" s="215">
        <v>0</v>
      </c>
      <c r="T163" s="216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7" t="s">
        <v>136</v>
      </c>
      <c r="AT163" s="217" t="s">
        <v>131</v>
      </c>
      <c r="AU163" s="217" t="s">
        <v>80</v>
      </c>
      <c r="AY163" s="19" t="s">
        <v>129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9" t="s">
        <v>78</v>
      </c>
      <c r="BK163" s="218">
        <f>ROUND(I163*H163,2)</f>
        <v>0</v>
      </c>
      <c r="BL163" s="19" t="s">
        <v>136</v>
      </c>
      <c r="BM163" s="217" t="s">
        <v>243</v>
      </c>
    </row>
    <row r="164" s="2" customFormat="1">
      <c r="A164" s="40"/>
      <c r="B164" s="41"/>
      <c r="C164" s="42"/>
      <c r="D164" s="219" t="s">
        <v>138</v>
      </c>
      <c r="E164" s="42"/>
      <c r="F164" s="220" t="s">
        <v>244</v>
      </c>
      <c r="G164" s="42"/>
      <c r="H164" s="42"/>
      <c r="I164" s="221"/>
      <c r="J164" s="42"/>
      <c r="K164" s="42"/>
      <c r="L164" s="46"/>
      <c r="M164" s="222"/>
      <c r="N164" s="223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138</v>
      </c>
      <c r="AU164" s="19" t="s">
        <v>80</v>
      </c>
    </row>
    <row r="165" s="2" customFormat="1" ht="37.8" customHeight="1">
      <c r="A165" s="40"/>
      <c r="B165" s="41"/>
      <c r="C165" s="206" t="s">
        <v>245</v>
      </c>
      <c r="D165" s="206" t="s">
        <v>131</v>
      </c>
      <c r="E165" s="207" t="s">
        <v>246</v>
      </c>
      <c r="F165" s="208" t="s">
        <v>247</v>
      </c>
      <c r="G165" s="209" t="s">
        <v>195</v>
      </c>
      <c r="H165" s="210">
        <v>150</v>
      </c>
      <c r="I165" s="211"/>
      <c r="J165" s="212">
        <f>ROUND(I165*H165,2)</f>
        <v>0</v>
      </c>
      <c r="K165" s="208" t="s">
        <v>135</v>
      </c>
      <c r="L165" s="46"/>
      <c r="M165" s="213" t="s">
        <v>19</v>
      </c>
      <c r="N165" s="214" t="s">
        <v>41</v>
      </c>
      <c r="O165" s="86"/>
      <c r="P165" s="215">
        <f>O165*H165</f>
        <v>0</v>
      </c>
      <c r="Q165" s="215">
        <v>0</v>
      </c>
      <c r="R165" s="215">
        <f>Q165*H165</f>
        <v>0</v>
      </c>
      <c r="S165" s="215">
        <v>0</v>
      </c>
      <c r="T165" s="216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7" t="s">
        <v>136</v>
      </c>
      <c r="AT165" s="217" t="s">
        <v>131</v>
      </c>
      <c r="AU165" s="217" t="s">
        <v>80</v>
      </c>
      <c r="AY165" s="19" t="s">
        <v>129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9" t="s">
        <v>78</v>
      </c>
      <c r="BK165" s="218">
        <f>ROUND(I165*H165,2)</f>
        <v>0</v>
      </c>
      <c r="BL165" s="19" t="s">
        <v>136</v>
      </c>
      <c r="BM165" s="217" t="s">
        <v>248</v>
      </c>
    </row>
    <row r="166" s="2" customFormat="1">
      <c r="A166" s="40"/>
      <c r="B166" s="41"/>
      <c r="C166" s="42"/>
      <c r="D166" s="219" t="s">
        <v>138</v>
      </c>
      <c r="E166" s="42"/>
      <c r="F166" s="220" t="s">
        <v>249</v>
      </c>
      <c r="G166" s="42"/>
      <c r="H166" s="42"/>
      <c r="I166" s="221"/>
      <c r="J166" s="42"/>
      <c r="K166" s="42"/>
      <c r="L166" s="46"/>
      <c r="M166" s="222"/>
      <c r="N166" s="223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138</v>
      </c>
      <c r="AU166" s="19" t="s">
        <v>80</v>
      </c>
    </row>
    <row r="167" s="13" customFormat="1">
      <c r="A167" s="13"/>
      <c r="B167" s="224"/>
      <c r="C167" s="225"/>
      <c r="D167" s="226" t="s">
        <v>140</v>
      </c>
      <c r="E167" s="227" t="s">
        <v>19</v>
      </c>
      <c r="F167" s="228" t="s">
        <v>198</v>
      </c>
      <c r="G167" s="225"/>
      <c r="H167" s="229">
        <v>150</v>
      </c>
      <c r="I167" s="230"/>
      <c r="J167" s="225"/>
      <c r="K167" s="225"/>
      <c r="L167" s="231"/>
      <c r="M167" s="232"/>
      <c r="N167" s="233"/>
      <c r="O167" s="233"/>
      <c r="P167" s="233"/>
      <c r="Q167" s="233"/>
      <c r="R167" s="233"/>
      <c r="S167" s="233"/>
      <c r="T167" s="23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5" t="s">
        <v>140</v>
      </c>
      <c r="AU167" s="235" t="s">
        <v>80</v>
      </c>
      <c r="AV167" s="13" t="s">
        <v>80</v>
      </c>
      <c r="AW167" s="13" t="s">
        <v>32</v>
      </c>
      <c r="AX167" s="13" t="s">
        <v>70</v>
      </c>
      <c r="AY167" s="235" t="s">
        <v>129</v>
      </c>
    </row>
    <row r="168" s="14" customFormat="1">
      <c r="A168" s="14"/>
      <c r="B168" s="236"/>
      <c r="C168" s="237"/>
      <c r="D168" s="226" t="s">
        <v>140</v>
      </c>
      <c r="E168" s="238" t="s">
        <v>19</v>
      </c>
      <c r="F168" s="239" t="s">
        <v>142</v>
      </c>
      <c r="G168" s="237"/>
      <c r="H168" s="240">
        <v>150</v>
      </c>
      <c r="I168" s="241"/>
      <c r="J168" s="237"/>
      <c r="K168" s="237"/>
      <c r="L168" s="242"/>
      <c r="M168" s="243"/>
      <c r="N168" s="244"/>
      <c r="O168" s="244"/>
      <c r="P168" s="244"/>
      <c r="Q168" s="244"/>
      <c r="R168" s="244"/>
      <c r="S168" s="244"/>
      <c r="T168" s="245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6" t="s">
        <v>140</v>
      </c>
      <c r="AU168" s="246" t="s">
        <v>80</v>
      </c>
      <c r="AV168" s="14" t="s">
        <v>136</v>
      </c>
      <c r="AW168" s="14" t="s">
        <v>32</v>
      </c>
      <c r="AX168" s="14" t="s">
        <v>78</v>
      </c>
      <c r="AY168" s="246" t="s">
        <v>129</v>
      </c>
    </row>
    <row r="169" s="2" customFormat="1" ht="37.8" customHeight="1">
      <c r="A169" s="40"/>
      <c r="B169" s="41"/>
      <c r="C169" s="206" t="s">
        <v>250</v>
      </c>
      <c r="D169" s="206" t="s">
        <v>131</v>
      </c>
      <c r="E169" s="207" t="s">
        <v>251</v>
      </c>
      <c r="F169" s="208" t="s">
        <v>252</v>
      </c>
      <c r="G169" s="209" t="s">
        <v>195</v>
      </c>
      <c r="H169" s="210">
        <v>150</v>
      </c>
      <c r="I169" s="211"/>
      <c r="J169" s="212">
        <f>ROUND(I169*H169,2)</f>
        <v>0</v>
      </c>
      <c r="K169" s="208" t="s">
        <v>135</v>
      </c>
      <c r="L169" s="46"/>
      <c r="M169" s="213" t="s">
        <v>19</v>
      </c>
      <c r="N169" s="214" t="s">
        <v>41</v>
      </c>
      <c r="O169" s="86"/>
      <c r="P169" s="215">
        <f>O169*H169</f>
        <v>0</v>
      </c>
      <c r="Q169" s="215">
        <v>0</v>
      </c>
      <c r="R169" s="215">
        <f>Q169*H169</f>
        <v>0</v>
      </c>
      <c r="S169" s="215">
        <v>0</v>
      </c>
      <c r="T169" s="216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136</v>
      </c>
      <c r="AT169" s="217" t="s">
        <v>131</v>
      </c>
      <c r="AU169" s="217" t="s">
        <v>80</v>
      </c>
      <c r="AY169" s="19" t="s">
        <v>129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78</v>
      </c>
      <c r="BK169" s="218">
        <f>ROUND(I169*H169,2)</f>
        <v>0</v>
      </c>
      <c r="BL169" s="19" t="s">
        <v>136</v>
      </c>
      <c r="BM169" s="217" t="s">
        <v>253</v>
      </c>
    </row>
    <row r="170" s="2" customFormat="1">
      <c r="A170" s="40"/>
      <c r="B170" s="41"/>
      <c r="C170" s="42"/>
      <c r="D170" s="219" t="s">
        <v>138</v>
      </c>
      <c r="E170" s="42"/>
      <c r="F170" s="220" t="s">
        <v>254</v>
      </c>
      <c r="G170" s="42"/>
      <c r="H170" s="42"/>
      <c r="I170" s="221"/>
      <c r="J170" s="42"/>
      <c r="K170" s="42"/>
      <c r="L170" s="46"/>
      <c r="M170" s="222"/>
      <c r="N170" s="223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138</v>
      </c>
      <c r="AU170" s="19" t="s">
        <v>80</v>
      </c>
    </row>
    <row r="171" s="13" customFormat="1">
      <c r="A171" s="13"/>
      <c r="B171" s="224"/>
      <c r="C171" s="225"/>
      <c r="D171" s="226" t="s">
        <v>140</v>
      </c>
      <c r="E171" s="227" t="s">
        <v>19</v>
      </c>
      <c r="F171" s="228" t="s">
        <v>198</v>
      </c>
      <c r="G171" s="225"/>
      <c r="H171" s="229">
        <v>150</v>
      </c>
      <c r="I171" s="230"/>
      <c r="J171" s="225"/>
      <c r="K171" s="225"/>
      <c r="L171" s="231"/>
      <c r="M171" s="232"/>
      <c r="N171" s="233"/>
      <c r="O171" s="233"/>
      <c r="P171" s="233"/>
      <c r="Q171" s="233"/>
      <c r="R171" s="233"/>
      <c r="S171" s="233"/>
      <c r="T171" s="234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5" t="s">
        <v>140</v>
      </c>
      <c r="AU171" s="235" t="s">
        <v>80</v>
      </c>
      <c r="AV171" s="13" t="s">
        <v>80</v>
      </c>
      <c r="AW171" s="13" t="s">
        <v>32</v>
      </c>
      <c r="AX171" s="13" t="s">
        <v>70</v>
      </c>
      <c r="AY171" s="235" t="s">
        <v>129</v>
      </c>
    </row>
    <row r="172" s="14" customFormat="1">
      <c r="A172" s="14"/>
      <c r="B172" s="236"/>
      <c r="C172" s="237"/>
      <c r="D172" s="226" t="s">
        <v>140</v>
      </c>
      <c r="E172" s="238" t="s">
        <v>19</v>
      </c>
      <c r="F172" s="239" t="s">
        <v>142</v>
      </c>
      <c r="G172" s="237"/>
      <c r="H172" s="240">
        <v>150</v>
      </c>
      <c r="I172" s="241"/>
      <c r="J172" s="237"/>
      <c r="K172" s="237"/>
      <c r="L172" s="242"/>
      <c r="M172" s="243"/>
      <c r="N172" s="244"/>
      <c r="O172" s="244"/>
      <c r="P172" s="244"/>
      <c r="Q172" s="244"/>
      <c r="R172" s="244"/>
      <c r="S172" s="244"/>
      <c r="T172" s="245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6" t="s">
        <v>140</v>
      </c>
      <c r="AU172" s="246" t="s">
        <v>80</v>
      </c>
      <c r="AV172" s="14" t="s">
        <v>136</v>
      </c>
      <c r="AW172" s="14" t="s">
        <v>32</v>
      </c>
      <c r="AX172" s="14" t="s">
        <v>78</v>
      </c>
      <c r="AY172" s="246" t="s">
        <v>129</v>
      </c>
    </row>
    <row r="173" s="2" customFormat="1" ht="37.8" customHeight="1">
      <c r="A173" s="40"/>
      <c r="B173" s="41"/>
      <c r="C173" s="206" t="s">
        <v>7</v>
      </c>
      <c r="D173" s="206" t="s">
        <v>131</v>
      </c>
      <c r="E173" s="207" t="s">
        <v>255</v>
      </c>
      <c r="F173" s="208" t="s">
        <v>256</v>
      </c>
      <c r="G173" s="209" t="s">
        <v>195</v>
      </c>
      <c r="H173" s="210">
        <v>600</v>
      </c>
      <c r="I173" s="211"/>
      <c r="J173" s="212">
        <f>ROUND(I173*H173,2)</f>
        <v>0</v>
      </c>
      <c r="K173" s="208" t="s">
        <v>135</v>
      </c>
      <c r="L173" s="46"/>
      <c r="M173" s="213" t="s">
        <v>19</v>
      </c>
      <c r="N173" s="214" t="s">
        <v>41</v>
      </c>
      <c r="O173" s="86"/>
      <c r="P173" s="215">
        <f>O173*H173</f>
        <v>0</v>
      </c>
      <c r="Q173" s="215">
        <v>0</v>
      </c>
      <c r="R173" s="215">
        <f>Q173*H173</f>
        <v>0</v>
      </c>
      <c r="S173" s="215">
        <v>0</v>
      </c>
      <c r="T173" s="216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7" t="s">
        <v>136</v>
      </c>
      <c r="AT173" s="217" t="s">
        <v>131</v>
      </c>
      <c r="AU173" s="217" t="s">
        <v>80</v>
      </c>
      <c r="AY173" s="19" t="s">
        <v>129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9" t="s">
        <v>78</v>
      </c>
      <c r="BK173" s="218">
        <f>ROUND(I173*H173,2)</f>
        <v>0</v>
      </c>
      <c r="BL173" s="19" t="s">
        <v>136</v>
      </c>
      <c r="BM173" s="217" t="s">
        <v>257</v>
      </c>
    </row>
    <row r="174" s="2" customFormat="1">
      <c r="A174" s="40"/>
      <c r="B174" s="41"/>
      <c r="C174" s="42"/>
      <c r="D174" s="219" t="s">
        <v>138</v>
      </c>
      <c r="E174" s="42"/>
      <c r="F174" s="220" t="s">
        <v>258</v>
      </c>
      <c r="G174" s="42"/>
      <c r="H174" s="42"/>
      <c r="I174" s="221"/>
      <c r="J174" s="42"/>
      <c r="K174" s="42"/>
      <c r="L174" s="46"/>
      <c r="M174" s="222"/>
      <c r="N174" s="223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138</v>
      </c>
      <c r="AU174" s="19" t="s">
        <v>80</v>
      </c>
    </row>
    <row r="175" s="13" customFormat="1">
      <c r="A175" s="13"/>
      <c r="B175" s="224"/>
      <c r="C175" s="225"/>
      <c r="D175" s="226" t="s">
        <v>140</v>
      </c>
      <c r="E175" s="227" t="s">
        <v>19</v>
      </c>
      <c r="F175" s="228" t="s">
        <v>259</v>
      </c>
      <c r="G175" s="225"/>
      <c r="H175" s="229">
        <v>600</v>
      </c>
      <c r="I175" s="230"/>
      <c r="J175" s="225"/>
      <c r="K175" s="225"/>
      <c r="L175" s="231"/>
      <c r="M175" s="232"/>
      <c r="N175" s="233"/>
      <c r="O175" s="233"/>
      <c r="P175" s="233"/>
      <c r="Q175" s="233"/>
      <c r="R175" s="233"/>
      <c r="S175" s="233"/>
      <c r="T175" s="23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5" t="s">
        <v>140</v>
      </c>
      <c r="AU175" s="235" t="s">
        <v>80</v>
      </c>
      <c r="AV175" s="13" t="s">
        <v>80</v>
      </c>
      <c r="AW175" s="13" t="s">
        <v>32</v>
      </c>
      <c r="AX175" s="13" t="s">
        <v>70</v>
      </c>
      <c r="AY175" s="235" t="s">
        <v>129</v>
      </c>
    </row>
    <row r="176" s="14" customFormat="1">
      <c r="A176" s="14"/>
      <c r="B176" s="236"/>
      <c r="C176" s="237"/>
      <c r="D176" s="226" t="s">
        <v>140</v>
      </c>
      <c r="E176" s="238" t="s">
        <v>19</v>
      </c>
      <c r="F176" s="239" t="s">
        <v>142</v>
      </c>
      <c r="G176" s="237"/>
      <c r="H176" s="240">
        <v>600</v>
      </c>
      <c r="I176" s="241"/>
      <c r="J176" s="237"/>
      <c r="K176" s="237"/>
      <c r="L176" s="242"/>
      <c r="M176" s="243"/>
      <c r="N176" s="244"/>
      <c r="O176" s="244"/>
      <c r="P176" s="244"/>
      <c r="Q176" s="244"/>
      <c r="R176" s="244"/>
      <c r="S176" s="244"/>
      <c r="T176" s="245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6" t="s">
        <v>140</v>
      </c>
      <c r="AU176" s="246" t="s">
        <v>80</v>
      </c>
      <c r="AV176" s="14" t="s">
        <v>136</v>
      </c>
      <c r="AW176" s="14" t="s">
        <v>32</v>
      </c>
      <c r="AX176" s="14" t="s">
        <v>78</v>
      </c>
      <c r="AY176" s="246" t="s">
        <v>129</v>
      </c>
    </row>
    <row r="177" s="2" customFormat="1" ht="37.8" customHeight="1">
      <c r="A177" s="40"/>
      <c r="B177" s="41"/>
      <c r="C177" s="206" t="s">
        <v>260</v>
      </c>
      <c r="D177" s="206" t="s">
        <v>131</v>
      </c>
      <c r="E177" s="207" t="s">
        <v>261</v>
      </c>
      <c r="F177" s="208" t="s">
        <v>262</v>
      </c>
      <c r="G177" s="209" t="s">
        <v>195</v>
      </c>
      <c r="H177" s="210">
        <v>150</v>
      </c>
      <c r="I177" s="211"/>
      <c r="J177" s="212">
        <f>ROUND(I177*H177,2)</f>
        <v>0</v>
      </c>
      <c r="K177" s="208" t="s">
        <v>135</v>
      </c>
      <c r="L177" s="46"/>
      <c r="M177" s="213" t="s">
        <v>19</v>
      </c>
      <c r="N177" s="214" t="s">
        <v>41</v>
      </c>
      <c r="O177" s="86"/>
      <c r="P177" s="215">
        <f>O177*H177</f>
        <v>0</v>
      </c>
      <c r="Q177" s="215">
        <v>0</v>
      </c>
      <c r="R177" s="215">
        <f>Q177*H177</f>
        <v>0</v>
      </c>
      <c r="S177" s="215">
        <v>0</v>
      </c>
      <c r="T177" s="21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136</v>
      </c>
      <c r="AT177" s="217" t="s">
        <v>131</v>
      </c>
      <c r="AU177" s="217" t="s">
        <v>80</v>
      </c>
      <c r="AY177" s="19" t="s">
        <v>129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78</v>
      </c>
      <c r="BK177" s="218">
        <f>ROUND(I177*H177,2)</f>
        <v>0</v>
      </c>
      <c r="BL177" s="19" t="s">
        <v>136</v>
      </c>
      <c r="BM177" s="217" t="s">
        <v>263</v>
      </c>
    </row>
    <row r="178" s="2" customFormat="1">
      <c r="A178" s="40"/>
      <c r="B178" s="41"/>
      <c r="C178" s="42"/>
      <c r="D178" s="219" t="s">
        <v>138</v>
      </c>
      <c r="E178" s="42"/>
      <c r="F178" s="220" t="s">
        <v>264</v>
      </c>
      <c r="G178" s="42"/>
      <c r="H178" s="42"/>
      <c r="I178" s="221"/>
      <c r="J178" s="42"/>
      <c r="K178" s="42"/>
      <c r="L178" s="46"/>
      <c r="M178" s="222"/>
      <c r="N178" s="223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138</v>
      </c>
      <c r="AU178" s="19" t="s">
        <v>80</v>
      </c>
    </row>
    <row r="179" s="13" customFormat="1">
      <c r="A179" s="13"/>
      <c r="B179" s="224"/>
      <c r="C179" s="225"/>
      <c r="D179" s="226" t="s">
        <v>140</v>
      </c>
      <c r="E179" s="227" t="s">
        <v>19</v>
      </c>
      <c r="F179" s="228" t="s">
        <v>198</v>
      </c>
      <c r="G179" s="225"/>
      <c r="H179" s="229">
        <v>150</v>
      </c>
      <c r="I179" s="230"/>
      <c r="J179" s="225"/>
      <c r="K179" s="225"/>
      <c r="L179" s="231"/>
      <c r="M179" s="232"/>
      <c r="N179" s="233"/>
      <c r="O179" s="233"/>
      <c r="P179" s="233"/>
      <c r="Q179" s="233"/>
      <c r="R179" s="233"/>
      <c r="S179" s="233"/>
      <c r="T179" s="23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5" t="s">
        <v>140</v>
      </c>
      <c r="AU179" s="235" t="s">
        <v>80</v>
      </c>
      <c r="AV179" s="13" t="s">
        <v>80</v>
      </c>
      <c r="AW179" s="13" t="s">
        <v>32</v>
      </c>
      <c r="AX179" s="13" t="s">
        <v>70</v>
      </c>
      <c r="AY179" s="235" t="s">
        <v>129</v>
      </c>
    </row>
    <row r="180" s="14" customFormat="1">
      <c r="A180" s="14"/>
      <c r="B180" s="236"/>
      <c r="C180" s="237"/>
      <c r="D180" s="226" t="s">
        <v>140</v>
      </c>
      <c r="E180" s="238" t="s">
        <v>19</v>
      </c>
      <c r="F180" s="239" t="s">
        <v>142</v>
      </c>
      <c r="G180" s="237"/>
      <c r="H180" s="240">
        <v>150</v>
      </c>
      <c r="I180" s="241"/>
      <c r="J180" s="237"/>
      <c r="K180" s="237"/>
      <c r="L180" s="242"/>
      <c r="M180" s="243"/>
      <c r="N180" s="244"/>
      <c r="O180" s="244"/>
      <c r="P180" s="244"/>
      <c r="Q180" s="244"/>
      <c r="R180" s="244"/>
      <c r="S180" s="244"/>
      <c r="T180" s="245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6" t="s">
        <v>140</v>
      </c>
      <c r="AU180" s="246" t="s">
        <v>80</v>
      </c>
      <c r="AV180" s="14" t="s">
        <v>136</v>
      </c>
      <c r="AW180" s="14" t="s">
        <v>32</v>
      </c>
      <c r="AX180" s="14" t="s">
        <v>78</v>
      </c>
      <c r="AY180" s="246" t="s">
        <v>129</v>
      </c>
    </row>
    <row r="181" s="2" customFormat="1" ht="24.15" customHeight="1">
      <c r="A181" s="40"/>
      <c r="B181" s="41"/>
      <c r="C181" s="206" t="s">
        <v>265</v>
      </c>
      <c r="D181" s="206" t="s">
        <v>131</v>
      </c>
      <c r="E181" s="207" t="s">
        <v>266</v>
      </c>
      <c r="F181" s="208" t="s">
        <v>267</v>
      </c>
      <c r="G181" s="209" t="s">
        <v>237</v>
      </c>
      <c r="H181" s="210">
        <v>600</v>
      </c>
      <c r="I181" s="211"/>
      <c r="J181" s="212">
        <f>ROUND(I181*H181,2)</f>
        <v>0</v>
      </c>
      <c r="K181" s="208" t="s">
        <v>135</v>
      </c>
      <c r="L181" s="46"/>
      <c r="M181" s="213" t="s">
        <v>19</v>
      </c>
      <c r="N181" s="214" t="s">
        <v>41</v>
      </c>
      <c r="O181" s="86"/>
      <c r="P181" s="215">
        <f>O181*H181</f>
        <v>0</v>
      </c>
      <c r="Q181" s="215">
        <v>0</v>
      </c>
      <c r="R181" s="215">
        <f>Q181*H181</f>
        <v>0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136</v>
      </c>
      <c r="AT181" s="217" t="s">
        <v>131</v>
      </c>
      <c r="AU181" s="217" t="s">
        <v>80</v>
      </c>
      <c r="AY181" s="19" t="s">
        <v>129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78</v>
      </c>
      <c r="BK181" s="218">
        <f>ROUND(I181*H181,2)</f>
        <v>0</v>
      </c>
      <c r="BL181" s="19" t="s">
        <v>136</v>
      </c>
      <c r="BM181" s="217" t="s">
        <v>268</v>
      </c>
    </row>
    <row r="182" s="2" customFormat="1">
      <c r="A182" s="40"/>
      <c r="B182" s="41"/>
      <c r="C182" s="42"/>
      <c r="D182" s="219" t="s">
        <v>138</v>
      </c>
      <c r="E182" s="42"/>
      <c r="F182" s="220" t="s">
        <v>269</v>
      </c>
      <c r="G182" s="42"/>
      <c r="H182" s="42"/>
      <c r="I182" s="221"/>
      <c r="J182" s="42"/>
      <c r="K182" s="42"/>
      <c r="L182" s="46"/>
      <c r="M182" s="222"/>
      <c r="N182" s="223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138</v>
      </c>
      <c r="AU182" s="19" t="s">
        <v>80</v>
      </c>
    </row>
    <row r="183" s="13" customFormat="1">
      <c r="A183" s="13"/>
      <c r="B183" s="224"/>
      <c r="C183" s="225"/>
      <c r="D183" s="226" t="s">
        <v>140</v>
      </c>
      <c r="E183" s="227" t="s">
        <v>19</v>
      </c>
      <c r="F183" s="228" t="s">
        <v>270</v>
      </c>
      <c r="G183" s="225"/>
      <c r="H183" s="229">
        <v>300</v>
      </c>
      <c r="I183" s="230"/>
      <c r="J183" s="225"/>
      <c r="K183" s="225"/>
      <c r="L183" s="231"/>
      <c r="M183" s="232"/>
      <c r="N183" s="233"/>
      <c r="O183" s="233"/>
      <c r="P183" s="233"/>
      <c r="Q183" s="233"/>
      <c r="R183" s="233"/>
      <c r="S183" s="233"/>
      <c r="T183" s="23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5" t="s">
        <v>140</v>
      </c>
      <c r="AU183" s="235" t="s">
        <v>80</v>
      </c>
      <c r="AV183" s="13" t="s">
        <v>80</v>
      </c>
      <c r="AW183" s="13" t="s">
        <v>32</v>
      </c>
      <c r="AX183" s="13" t="s">
        <v>70</v>
      </c>
      <c r="AY183" s="235" t="s">
        <v>129</v>
      </c>
    </row>
    <row r="184" s="14" customFormat="1">
      <c r="A184" s="14"/>
      <c r="B184" s="236"/>
      <c r="C184" s="237"/>
      <c r="D184" s="226" t="s">
        <v>140</v>
      </c>
      <c r="E184" s="238" t="s">
        <v>19</v>
      </c>
      <c r="F184" s="239" t="s">
        <v>142</v>
      </c>
      <c r="G184" s="237"/>
      <c r="H184" s="240">
        <v>300</v>
      </c>
      <c r="I184" s="241"/>
      <c r="J184" s="237"/>
      <c r="K184" s="237"/>
      <c r="L184" s="242"/>
      <c r="M184" s="243"/>
      <c r="N184" s="244"/>
      <c r="O184" s="244"/>
      <c r="P184" s="244"/>
      <c r="Q184" s="244"/>
      <c r="R184" s="244"/>
      <c r="S184" s="244"/>
      <c r="T184" s="245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6" t="s">
        <v>140</v>
      </c>
      <c r="AU184" s="246" t="s">
        <v>80</v>
      </c>
      <c r="AV184" s="14" t="s">
        <v>136</v>
      </c>
      <c r="AW184" s="14" t="s">
        <v>32</v>
      </c>
      <c r="AX184" s="14" t="s">
        <v>78</v>
      </c>
      <c r="AY184" s="246" t="s">
        <v>129</v>
      </c>
    </row>
    <row r="185" s="13" customFormat="1">
      <c r="A185" s="13"/>
      <c r="B185" s="224"/>
      <c r="C185" s="225"/>
      <c r="D185" s="226" t="s">
        <v>140</v>
      </c>
      <c r="E185" s="225"/>
      <c r="F185" s="228" t="s">
        <v>271</v>
      </c>
      <c r="G185" s="225"/>
      <c r="H185" s="229">
        <v>600</v>
      </c>
      <c r="I185" s="230"/>
      <c r="J185" s="225"/>
      <c r="K185" s="225"/>
      <c r="L185" s="231"/>
      <c r="M185" s="232"/>
      <c r="N185" s="233"/>
      <c r="O185" s="233"/>
      <c r="P185" s="233"/>
      <c r="Q185" s="233"/>
      <c r="R185" s="233"/>
      <c r="S185" s="233"/>
      <c r="T185" s="23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5" t="s">
        <v>140</v>
      </c>
      <c r="AU185" s="235" t="s">
        <v>80</v>
      </c>
      <c r="AV185" s="13" t="s">
        <v>80</v>
      </c>
      <c r="AW185" s="13" t="s">
        <v>4</v>
      </c>
      <c r="AX185" s="13" t="s">
        <v>78</v>
      </c>
      <c r="AY185" s="235" t="s">
        <v>129</v>
      </c>
    </row>
    <row r="186" s="2" customFormat="1" ht="24.15" customHeight="1">
      <c r="A186" s="40"/>
      <c r="B186" s="41"/>
      <c r="C186" s="206" t="s">
        <v>272</v>
      </c>
      <c r="D186" s="206" t="s">
        <v>131</v>
      </c>
      <c r="E186" s="207" t="s">
        <v>273</v>
      </c>
      <c r="F186" s="208" t="s">
        <v>274</v>
      </c>
      <c r="G186" s="209" t="s">
        <v>195</v>
      </c>
      <c r="H186" s="210">
        <v>134.80000000000001</v>
      </c>
      <c r="I186" s="211"/>
      <c r="J186" s="212">
        <f>ROUND(I186*H186,2)</f>
        <v>0</v>
      </c>
      <c r="K186" s="208" t="s">
        <v>135</v>
      </c>
      <c r="L186" s="46"/>
      <c r="M186" s="213" t="s">
        <v>19</v>
      </c>
      <c r="N186" s="214" t="s">
        <v>41</v>
      </c>
      <c r="O186" s="86"/>
      <c r="P186" s="215">
        <f>O186*H186</f>
        <v>0</v>
      </c>
      <c r="Q186" s="215">
        <v>0</v>
      </c>
      <c r="R186" s="215">
        <f>Q186*H186</f>
        <v>0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136</v>
      </c>
      <c r="AT186" s="217" t="s">
        <v>131</v>
      </c>
      <c r="AU186" s="217" t="s">
        <v>80</v>
      </c>
      <c r="AY186" s="19" t="s">
        <v>129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78</v>
      </c>
      <c r="BK186" s="218">
        <f>ROUND(I186*H186,2)</f>
        <v>0</v>
      </c>
      <c r="BL186" s="19" t="s">
        <v>136</v>
      </c>
      <c r="BM186" s="217" t="s">
        <v>275</v>
      </c>
    </row>
    <row r="187" s="2" customFormat="1">
      <c r="A187" s="40"/>
      <c r="B187" s="41"/>
      <c r="C187" s="42"/>
      <c r="D187" s="219" t="s">
        <v>138</v>
      </c>
      <c r="E187" s="42"/>
      <c r="F187" s="220" t="s">
        <v>276</v>
      </c>
      <c r="G187" s="42"/>
      <c r="H187" s="42"/>
      <c r="I187" s="221"/>
      <c r="J187" s="42"/>
      <c r="K187" s="42"/>
      <c r="L187" s="46"/>
      <c r="M187" s="222"/>
      <c r="N187" s="22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138</v>
      </c>
      <c r="AU187" s="19" t="s">
        <v>80</v>
      </c>
    </row>
    <row r="188" s="13" customFormat="1">
      <c r="A188" s="13"/>
      <c r="B188" s="224"/>
      <c r="C188" s="225"/>
      <c r="D188" s="226" t="s">
        <v>140</v>
      </c>
      <c r="E188" s="227" t="s">
        <v>19</v>
      </c>
      <c r="F188" s="228" t="s">
        <v>277</v>
      </c>
      <c r="G188" s="225"/>
      <c r="H188" s="229">
        <v>134.80000000000001</v>
      </c>
      <c r="I188" s="230"/>
      <c r="J188" s="225"/>
      <c r="K188" s="225"/>
      <c r="L188" s="231"/>
      <c r="M188" s="232"/>
      <c r="N188" s="233"/>
      <c r="O188" s="233"/>
      <c r="P188" s="233"/>
      <c r="Q188" s="233"/>
      <c r="R188" s="233"/>
      <c r="S188" s="233"/>
      <c r="T188" s="23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5" t="s">
        <v>140</v>
      </c>
      <c r="AU188" s="235" t="s">
        <v>80</v>
      </c>
      <c r="AV188" s="13" t="s">
        <v>80</v>
      </c>
      <c r="AW188" s="13" t="s">
        <v>32</v>
      </c>
      <c r="AX188" s="13" t="s">
        <v>70</v>
      </c>
      <c r="AY188" s="235" t="s">
        <v>129</v>
      </c>
    </row>
    <row r="189" s="14" customFormat="1">
      <c r="A189" s="14"/>
      <c r="B189" s="236"/>
      <c r="C189" s="237"/>
      <c r="D189" s="226" t="s">
        <v>140</v>
      </c>
      <c r="E189" s="238" t="s">
        <v>19</v>
      </c>
      <c r="F189" s="239" t="s">
        <v>142</v>
      </c>
      <c r="G189" s="237"/>
      <c r="H189" s="240">
        <v>134.80000000000001</v>
      </c>
      <c r="I189" s="241"/>
      <c r="J189" s="237"/>
      <c r="K189" s="237"/>
      <c r="L189" s="242"/>
      <c r="M189" s="243"/>
      <c r="N189" s="244"/>
      <c r="O189" s="244"/>
      <c r="P189" s="244"/>
      <c r="Q189" s="244"/>
      <c r="R189" s="244"/>
      <c r="S189" s="244"/>
      <c r="T189" s="245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6" t="s">
        <v>140</v>
      </c>
      <c r="AU189" s="246" t="s">
        <v>80</v>
      </c>
      <c r="AV189" s="14" t="s">
        <v>136</v>
      </c>
      <c r="AW189" s="14" t="s">
        <v>32</v>
      </c>
      <c r="AX189" s="14" t="s">
        <v>78</v>
      </c>
      <c r="AY189" s="246" t="s">
        <v>129</v>
      </c>
    </row>
    <row r="190" s="2" customFormat="1" ht="16.5" customHeight="1">
      <c r="A190" s="40"/>
      <c r="B190" s="41"/>
      <c r="C190" s="247" t="s">
        <v>278</v>
      </c>
      <c r="D190" s="247" t="s">
        <v>234</v>
      </c>
      <c r="E190" s="248" t="s">
        <v>279</v>
      </c>
      <c r="F190" s="249" t="s">
        <v>280</v>
      </c>
      <c r="G190" s="250" t="s">
        <v>237</v>
      </c>
      <c r="H190" s="251">
        <v>269.60000000000002</v>
      </c>
      <c r="I190" s="252"/>
      <c r="J190" s="253">
        <f>ROUND(I190*H190,2)</f>
        <v>0</v>
      </c>
      <c r="K190" s="249" t="s">
        <v>135</v>
      </c>
      <c r="L190" s="254"/>
      <c r="M190" s="255" t="s">
        <v>19</v>
      </c>
      <c r="N190" s="256" t="s">
        <v>41</v>
      </c>
      <c r="O190" s="86"/>
      <c r="P190" s="215">
        <f>O190*H190</f>
        <v>0</v>
      </c>
      <c r="Q190" s="215">
        <v>0</v>
      </c>
      <c r="R190" s="215">
        <f>Q190*H190</f>
        <v>0</v>
      </c>
      <c r="S190" s="215">
        <v>0</v>
      </c>
      <c r="T190" s="216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17" t="s">
        <v>179</v>
      </c>
      <c r="AT190" s="217" t="s">
        <v>234</v>
      </c>
      <c r="AU190" s="217" t="s">
        <v>80</v>
      </c>
      <c r="AY190" s="19" t="s">
        <v>129</v>
      </c>
      <c r="BE190" s="218">
        <f>IF(N190="základní",J190,0)</f>
        <v>0</v>
      </c>
      <c r="BF190" s="218">
        <f>IF(N190="snížená",J190,0)</f>
        <v>0</v>
      </c>
      <c r="BG190" s="218">
        <f>IF(N190="zákl. přenesená",J190,0)</f>
        <v>0</v>
      </c>
      <c r="BH190" s="218">
        <f>IF(N190="sníž. přenesená",J190,0)</f>
        <v>0</v>
      </c>
      <c r="BI190" s="218">
        <f>IF(N190="nulová",J190,0)</f>
        <v>0</v>
      </c>
      <c r="BJ190" s="19" t="s">
        <v>78</v>
      </c>
      <c r="BK190" s="218">
        <f>ROUND(I190*H190,2)</f>
        <v>0</v>
      </c>
      <c r="BL190" s="19" t="s">
        <v>136</v>
      </c>
      <c r="BM190" s="217" t="s">
        <v>281</v>
      </c>
    </row>
    <row r="191" s="13" customFormat="1">
      <c r="A191" s="13"/>
      <c r="B191" s="224"/>
      <c r="C191" s="225"/>
      <c r="D191" s="226" t="s">
        <v>140</v>
      </c>
      <c r="E191" s="225"/>
      <c r="F191" s="228" t="s">
        <v>282</v>
      </c>
      <c r="G191" s="225"/>
      <c r="H191" s="229">
        <v>269.60000000000002</v>
      </c>
      <c r="I191" s="230"/>
      <c r="J191" s="225"/>
      <c r="K191" s="225"/>
      <c r="L191" s="231"/>
      <c r="M191" s="232"/>
      <c r="N191" s="233"/>
      <c r="O191" s="233"/>
      <c r="P191" s="233"/>
      <c r="Q191" s="233"/>
      <c r="R191" s="233"/>
      <c r="S191" s="233"/>
      <c r="T191" s="234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5" t="s">
        <v>140</v>
      </c>
      <c r="AU191" s="235" t="s">
        <v>80</v>
      </c>
      <c r="AV191" s="13" t="s">
        <v>80</v>
      </c>
      <c r="AW191" s="13" t="s">
        <v>4</v>
      </c>
      <c r="AX191" s="13" t="s">
        <v>78</v>
      </c>
      <c r="AY191" s="235" t="s">
        <v>129</v>
      </c>
    </row>
    <row r="192" s="2" customFormat="1" ht="24.15" customHeight="1">
      <c r="A192" s="40"/>
      <c r="B192" s="41"/>
      <c r="C192" s="206" t="s">
        <v>283</v>
      </c>
      <c r="D192" s="206" t="s">
        <v>131</v>
      </c>
      <c r="E192" s="207" t="s">
        <v>284</v>
      </c>
      <c r="F192" s="208" t="s">
        <v>285</v>
      </c>
      <c r="G192" s="209" t="s">
        <v>134</v>
      </c>
      <c r="H192" s="210">
        <v>62.700000000000003</v>
      </c>
      <c r="I192" s="211"/>
      <c r="J192" s="212">
        <f>ROUND(I192*H192,2)</f>
        <v>0</v>
      </c>
      <c r="K192" s="208" t="s">
        <v>135</v>
      </c>
      <c r="L192" s="46"/>
      <c r="M192" s="213" t="s">
        <v>19</v>
      </c>
      <c r="N192" s="214" t="s">
        <v>41</v>
      </c>
      <c r="O192" s="86"/>
      <c r="P192" s="215">
        <f>O192*H192</f>
        <v>0</v>
      </c>
      <c r="Q192" s="215">
        <v>0</v>
      </c>
      <c r="R192" s="215">
        <f>Q192*H192</f>
        <v>0</v>
      </c>
      <c r="S192" s="215">
        <v>0</v>
      </c>
      <c r="T192" s="21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136</v>
      </c>
      <c r="AT192" s="217" t="s">
        <v>131</v>
      </c>
      <c r="AU192" s="217" t="s">
        <v>80</v>
      </c>
      <c r="AY192" s="19" t="s">
        <v>129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78</v>
      </c>
      <c r="BK192" s="218">
        <f>ROUND(I192*H192,2)</f>
        <v>0</v>
      </c>
      <c r="BL192" s="19" t="s">
        <v>136</v>
      </c>
      <c r="BM192" s="217" t="s">
        <v>286</v>
      </c>
    </row>
    <row r="193" s="2" customFormat="1">
      <c r="A193" s="40"/>
      <c r="B193" s="41"/>
      <c r="C193" s="42"/>
      <c r="D193" s="219" t="s">
        <v>138</v>
      </c>
      <c r="E193" s="42"/>
      <c r="F193" s="220" t="s">
        <v>287</v>
      </c>
      <c r="G193" s="42"/>
      <c r="H193" s="42"/>
      <c r="I193" s="221"/>
      <c r="J193" s="42"/>
      <c r="K193" s="42"/>
      <c r="L193" s="46"/>
      <c r="M193" s="222"/>
      <c r="N193" s="223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138</v>
      </c>
      <c r="AU193" s="19" t="s">
        <v>80</v>
      </c>
    </row>
    <row r="194" s="13" customFormat="1">
      <c r="A194" s="13"/>
      <c r="B194" s="224"/>
      <c r="C194" s="225"/>
      <c r="D194" s="226" t="s">
        <v>140</v>
      </c>
      <c r="E194" s="227" t="s">
        <v>19</v>
      </c>
      <c r="F194" s="228" t="s">
        <v>191</v>
      </c>
      <c r="G194" s="225"/>
      <c r="H194" s="229">
        <v>62.700000000000003</v>
      </c>
      <c r="I194" s="230"/>
      <c r="J194" s="225"/>
      <c r="K194" s="225"/>
      <c r="L194" s="231"/>
      <c r="M194" s="232"/>
      <c r="N194" s="233"/>
      <c r="O194" s="233"/>
      <c r="P194" s="233"/>
      <c r="Q194" s="233"/>
      <c r="R194" s="233"/>
      <c r="S194" s="233"/>
      <c r="T194" s="23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5" t="s">
        <v>140</v>
      </c>
      <c r="AU194" s="235" t="s">
        <v>80</v>
      </c>
      <c r="AV194" s="13" t="s">
        <v>80</v>
      </c>
      <c r="AW194" s="13" t="s">
        <v>32</v>
      </c>
      <c r="AX194" s="13" t="s">
        <v>70</v>
      </c>
      <c r="AY194" s="235" t="s">
        <v>129</v>
      </c>
    </row>
    <row r="195" s="14" customFormat="1">
      <c r="A195" s="14"/>
      <c r="B195" s="236"/>
      <c r="C195" s="237"/>
      <c r="D195" s="226" t="s">
        <v>140</v>
      </c>
      <c r="E195" s="238" t="s">
        <v>19</v>
      </c>
      <c r="F195" s="239" t="s">
        <v>142</v>
      </c>
      <c r="G195" s="237"/>
      <c r="H195" s="240">
        <v>62.700000000000003</v>
      </c>
      <c r="I195" s="241"/>
      <c r="J195" s="237"/>
      <c r="K195" s="237"/>
      <c r="L195" s="242"/>
      <c r="M195" s="243"/>
      <c r="N195" s="244"/>
      <c r="O195" s="244"/>
      <c r="P195" s="244"/>
      <c r="Q195" s="244"/>
      <c r="R195" s="244"/>
      <c r="S195" s="244"/>
      <c r="T195" s="245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6" t="s">
        <v>140</v>
      </c>
      <c r="AU195" s="246" t="s">
        <v>80</v>
      </c>
      <c r="AV195" s="14" t="s">
        <v>136</v>
      </c>
      <c r="AW195" s="14" t="s">
        <v>32</v>
      </c>
      <c r="AX195" s="14" t="s">
        <v>78</v>
      </c>
      <c r="AY195" s="246" t="s">
        <v>129</v>
      </c>
    </row>
    <row r="196" s="2" customFormat="1" ht="24.15" customHeight="1">
      <c r="A196" s="40"/>
      <c r="B196" s="41"/>
      <c r="C196" s="206" t="s">
        <v>288</v>
      </c>
      <c r="D196" s="206" t="s">
        <v>131</v>
      </c>
      <c r="E196" s="207" t="s">
        <v>289</v>
      </c>
      <c r="F196" s="208" t="s">
        <v>290</v>
      </c>
      <c r="G196" s="209" t="s">
        <v>134</v>
      </c>
      <c r="H196" s="210">
        <v>62.700000000000003</v>
      </c>
      <c r="I196" s="211"/>
      <c r="J196" s="212">
        <f>ROUND(I196*H196,2)</f>
        <v>0</v>
      </c>
      <c r="K196" s="208" t="s">
        <v>135</v>
      </c>
      <c r="L196" s="46"/>
      <c r="M196" s="213" t="s">
        <v>19</v>
      </c>
      <c r="N196" s="214" t="s">
        <v>41</v>
      </c>
      <c r="O196" s="86"/>
      <c r="P196" s="215">
        <f>O196*H196</f>
        <v>0</v>
      </c>
      <c r="Q196" s="215">
        <v>0</v>
      </c>
      <c r="R196" s="215">
        <f>Q196*H196</f>
        <v>0</v>
      </c>
      <c r="S196" s="215">
        <v>0</v>
      </c>
      <c r="T196" s="21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136</v>
      </c>
      <c r="AT196" s="217" t="s">
        <v>131</v>
      </c>
      <c r="AU196" s="217" t="s">
        <v>80</v>
      </c>
      <c r="AY196" s="19" t="s">
        <v>129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9" t="s">
        <v>78</v>
      </c>
      <c r="BK196" s="218">
        <f>ROUND(I196*H196,2)</f>
        <v>0</v>
      </c>
      <c r="BL196" s="19" t="s">
        <v>136</v>
      </c>
      <c r="BM196" s="217" t="s">
        <v>291</v>
      </c>
    </row>
    <row r="197" s="2" customFormat="1">
      <c r="A197" s="40"/>
      <c r="B197" s="41"/>
      <c r="C197" s="42"/>
      <c r="D197" s="219" t="s">
        <v>138</v>
      </c>
      <c r="E197" s="42"/>
      <c r="F197" s="220" t="s">
        <v>292</v>
      </c>
      <c r="G197" s="42"/>
      <c r="H197" s="42"/>
      <c r="I197" s="221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138</v>
      </c>
      <c r="AU197" s="19" t="s">
        <v>80</v>
      </c>
    </row>
    <row r="198" s="13" customFormat="1">
      <c r="A198" s="13"/>
      <c r="B198" s="224"/>
      <c r="C198" s="225"/>
      <c r="D198" s="226" t="s">
        <v>140</v>
      </c>
      <c r="E198" s="227" t="s">
        <v>19</v>
      </c>
      <c r="F198" s="228" t="s">
        <v>191</v>
      </c>
      <c r="G198" s="225"/>
      <c r="H198" s="229">
        <v>62.700000000000003</v>
      </c>
      <c r="I198" s="230"/>
      <c r="J198" s="225"/>
      <c r="K198" s="225"/>
      <c r="L198" s="231"/>
      <c r="M198" s="232"/>
      <c r="N198" s="233"/>
      <c r="O198" s="233"/>
      <c r="P198" s="233"/>
      <c r="Q198" s="233"/>
      <c r="R198" s="233"/>
      <c r="S198" s="233"/>
      <c r="T198" s="23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5" t="s">
        <v>140</v>
      </c>
      <c r="AU198" s="235" t="s">
        <v>80</v>
      </c>
      <c r="AV198" s="13" t="s">
        <v>80</v>
      </c>
      <c r="AW198" s="13" t="s">
        <v>32</v>
      </c>
      <c r="AX198" s="13" t="s">
        <v>70</v>
      </c>
      <c r="AY198" s="235" t="s">
        <v>129</v>
      </c>
    </row>
    <row r="199" s="14" customFormat="1">
      <c r="A199" s="14"/>
      <c r="B199" s="236"/>
      <c r="C199" s="237"/>
      <c r="D199" s="226" t="s">
        <v>140</v>
      </c>
      <c r="E199" s="238" t="s">
        <v>19</v>
      </c>
      <c r="F199" s="239" t="s">
        <v>142</v>
      </c>
      <c r="G199" s="237"/>
      <c r="H199" s="240">
        <v>62.700000000000003</v>
      </c>
      <c r="I199" s="241"/>
      <c r="J199" s="237"/>
      <c r="K199" s="237"/>
      <c r="L199" s="242"/>
      <c r="M199" s="243"/>
      <c r="N199" s="244"/>
      <c r="O199" s="244"/>
      <c r="P199" s="244"/>
      <c r="Q199" s="244"/>
      <c r="R199" s="244"/>
      <c r="S199" s="244"/>
      <c r="T199" s="245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6" t="s">
        <v>140</v>
      </c>
      <c r="AU199" s="246" t="s">
        <v>80</v>
      </c>
      <c r="AV199" s="14" t="s">
        <v>136</v>
      </c>
      <c r="AW199" s="14" t="s">
        <v>32</v>
      </c>
      <c r="AX199" s="14" t="s">
        <v>78</v>
      </c>
      <c r="AY199" s="246" t="s">
        <v>129</v>
      </c>
    </row>
    <row r="200" s="2" customFormat="1" ht="16.5" customHeight="1">
      <c r="A200" s="40"/>
      <c r="B200" s="41"/>
      <c r="C200" s="247" t="s">
        <v>293</v>
      </c>
      <c r="D200" s="247" t="s">
        <v>234</v>
      </c>
      <c r="E200" s="248" t="s">
        <v>294</v>
      </c>
      <c r="F200" s="249" t="s">
        <v>295</v>
      </c>
      <c r="G200" s="250" t="s">
        <v>296</v>
      </c>
      <c r="H200" s="251">
        <v>3.1349999999999998</v>
      </c>
      <c r="I200" s="252"/>
      <c r="J200" s="253">
        <f>ROUND(I200*H200,2)</f>
        <v>0</v>
      </c>
      <c r="K200" s="249" t="s">
        <v>135</v>
      </c>
      <c r="L200" s="254"/>
      <c r="M200" s="255" t="s">
        <v>19</v>
      </c>
      <c r="N200" s="256" t="s">
        <v>41</v>
      </c>
      <c r="O200" s="86"/>
      <c r="P200" s="215">
        <f>O200*H200</f>
        <v>0</v>
      </c>
      <c r="Q200" s="215">
        <v>0.001</v>
      </c>
      <c r="R200" s="215">
        <f>Q200*H200</f>
        <v>0.0031349999999999998</v>
      </c>
      <c r="S200" s="215">
        <v>0</v>
      </c>
      <c r="T200" s="216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17" t="s">
        <v>179</v>
      </c>
      <c r="AT200" s="217" t="s">
        <v>234</v>
      </c>
      <c r="AU200" s="217" t="s">
        <v>80</v>
      </c>
      <c r="AY200" s="19" t="s">
        <v>129</v>
      </c>
      <c r="BE200" s="218">
        <f>IF(N200="základní",J200,0)</f>
        <v>0</v>
      </c>
      <c r="BF200" s="218">
        <f>IF(N200="snížená",J200,0)</f>
        <v>0</v>
      </c>
      <c r="BG200" s="218">
        <f>IF(N200="zákl. přenesená",J200,0)</f>
        <v>0</v>
      </c>
      <c r="BH200" s="218">
        <f>IF(N200="sníž. přenesená",J200,0)</f>
        <v>0</v>
      </c>
      <c r="BI200" s="218">
        <f>IF(N200="nulová",J200,0)</f>
        <v>0</v>
      </c>
      <c r="BJ200" s="19" t="s">
        <v>78</v>
      </c>
      <c r="BK200" s="218">
        <f>ROUND(I200*H200,2)</f>
        <v>0</v>
      </c>
      <c r="BL200" s="19" t="s">
        <v>136</v>
      </c>
      <c r="BM200" s="217" t="s">
        <v>297</v>
      </c>
    </row>
    <row r="201" s="13" customFormat="1">
      <c r="A201" s="13"/>
      <c r="B201" s="224"/>
      <c r="C201" s="225"/>
      <c r="D201" s="226" t="s">
        <v>140</v>
      </c>
      <c r="E201" s="225"/>
      <c r="F201" s="228" t="s">
        <v>298</v>
      </c>
      <c r="G201" s="225"/>
      <c r="H201" s="229">
        <v>3.1349999999999998</v>
      </c>
      <c r="I201" s="230"/>
      <c r="J201" s="225"/>
      <c r="K201" s="225"/>
      <c r="L201" s="231"/>
      <c r="M201" s="232"/>
      <c r="N201" s="233"/>
      <c r="O201" s="233"/>
      <c r="P201" s="233"/>
      <c r="Q201" s="233"/>
      <c r="R201" s="233"/>
      <c r="S201" s="233"/>
      <c r="T201" s="23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5" t="s">
        <v>140</v>
      </c>
      <c r="AU201" s="235" t="s">
        <v>80</v>
      </c>
      <c r="AV201" s="13" t="s">
        <v>80</v>
      </c>
      <c r="AW201" s="13" t="s">
        <v>4</v>
      </c>
      <c r="AX201" s="13" t="s">
        <v>78</v>
      </c>
      <c r="AY201" s="235" t="s">
        <v>129</v>
      </c>
    </row>
    <row r="202" s="2" customFormat="1" ht="21.75" customHeight="1">
      <c r="A202" s="40"/>
      <c r="B202" s="41"/>
      <c r="C202" s="206" t="s">
        <v>299</v>
      </c>
      <c r="D202" s="206" t="s">
        <v>131</v>
      </c>
      <c r="E202" s="207" t="s">
        <v>300</v>
      </c>
      <c r="F202" s="208" t="s">
        <v>301</v>
      </c>
      <c r="G202" s="209" t="s">
        <v>134</v>
      </c>
      <c r="H202" s="210">
        <v>175.5</v>
      </c>
      <c r="I202" s="211"/>
      <c r="J202" s="212">
        <f>ROUND(I202*H202,2)</f>
        <v>0</v>
      </c>
      <c r="K202" s="208" t="s">
        <v>135</v>
      </c>
      <c r="L202" s="46"/>
      <c r="M202" s="213" t="s">
        <v>19</v>
      </c>
      <c r="N202" s="214" t="s">
        <v>41</v>
      </c>
      <c r="O202" s="86"/>
      <c r="P202" s="215">
        <f>O202*H202</f>
        <v>0</v>
      </c>
      <c r="Q202" s="215">
        <v>0</v>
      </c>
      <c r="R202" s="215">
        <f>Q202*H202</f>
        <v>0</v>
      </c>
      <c r="S202" s="215">
        <v>0</v>
      </c>
      <c r="T202" s="216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7" t="s">
        <v>136</v>
      </c>
      <c r="AT202" s="217" t="s">
        <v>131</v>
      </c>
      <c r="AU202" s="217" t="s">
        <v>80</v>
      </c>
      <c r="AY202" s="19" t="s">
        <v>129</v>
      </c>
      <c r="BE202" s="218">
        <f>IF(N202="základní",J202,0)</f>
        <v>0</v>
      </c>
      <c r="BF202" s="218">
        <f>IF(N202="snížená",J202,0)</f>
        <v>0</v>
      </c>
      <c r="BG202" s="218">
        <f>IF(N202="zákl. přenesená",J202,0)</f>
        <v>0</v>
      </c>
      <c r="BH202" s="218">
        <f>IF(N202="sníž. přenesená",J202,0)</f>
        <v>0</v>
      </c>
      <c r="BI202" s="218">
        <f>IF(N202="nulová",J202,0)</f>
        <v>0</v>
      </c>
      <c r="BJ202" s="19" t="s">
        <v>78</v>
      </c>
      <c r="BK202" s="218">
        <f>ROUND(I202*H202,2)</f>
        <v>0</v>
      </c>
      <c r="BL202" s="19" t="s">
        <v>136</v>
      </c>
      <c r="BM202" s="217" t="s">
        <v>302</v>
      </c>
    </row>
    <row r="203" s="2" customFormat="1">
      <c r="A203" s="40"/>
      <c r="B203" s="41"/>
      <c r="C203" s="42"/>
      <c r="D203" s="219" t="s">
        <v>138</v>
      </c>
      <c r="E203" s="42"/>
      <c r="F203" s="220" t="s">
        <v>303</v>
      </c>
      <c r="G203" s="42"/>
      <c r="H203" s="42"/>
      <c r="I203" s="221"/>
      <c r="J203" s="42"/>
      <c r="K203" s="42"/>
      <c r="L203" s="46"/>
      <c r="M203" s="222"/>
      <c r="N203" s="223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138</v>
      </c>
      <c r="AU203" s="19" t="s">
        <v>80</v>
      </c>
    </row>
    <row r="204" s="13" customFormat="1">
      <c r="A204" s="13"/>
      <c r="B204" s="224"/>
      <c r="C204" s="225"/>
      <c r="D204" s="226" t="s">
        <v>140</v>
      </c>
      <c r="E204" s="227" t="s">
        <v>19</v>
      </c>
      <c r="F204" s="228" t="s">
        <v>153</v>
      </c>
      <c r="G204" s="225"/>
      <c r="H204" s="229">
        <v>93.700000000000003</v>
      </c>
      <c r="I204" s="230"/>
      <c r="J204" s="225"/>
      <c r="K204" s="225"/>
      <c r="L204" s="231"/>
      <c r="M204" s="232"/>
      <c r="N204" s="233"/>
      <c r="O204" s="233"/>
      <c r="P204" s="233"/>
      <c r="Q204" s="233"/>
      <c r="R204" s="233"/>
      <c r="S204" s="233"/>
      <c r="T204" s="23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5" t="s">
        <v>140</v>
      </c>
      <c r="AU204" s="235" t="s">
        <v>80</v>
      </c>
      <c r="AV204" s="13" t="s">
        <v>80</v>
      </c>
      <c r="AW204" s="13" t="s">
        <v>32</v>
      </c>
      <c r="AX204" s="13" t="s">
        <v>70</v>
      </c>
      <c r="AY204" s="235" t="s">
        <v>129</v>
      </c>
    </row>
    <row r="205" s="13" customFormat="1">
      <c r="A205" s="13"/>
      <c r="B205" s="224"/>
      <c r="C205" s="225"/>
      <c r="D205" s="226" t="s">
        <v>140</v>
      </c>
      <c r="E205" s="227" t="s">
        <v>19</v>
      </c>
      <c r="F205" s="228" t="s">
        <v>158</v>
      </c>
      <c r="G205" s="225"/>
      <c r="H205" s="229">
        <v>19.100000000000001</v>
      </c>
      <c r="I205" s="230"/>
      <c r="J205" s="225"/>
      <c r="K205" s="225"/>
      <c r="L205" s="231"/>
      <c r="M205" s="232"/>
      <c r="N205" s="233"/>
      <c r="O205" s="233"/>
      <c r="P205" s="233"/>
      <c r="Q205" s="233"/>
      <c r="R205" s="233"/>
      <c r="S205" s="233"/>
      <c r="T205" s="23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5" t="s">
        <v>140</v>
      </c>
      <c r="AU205" s="235" t="s">
        <v>80</v>
      </c>
      <c r="AV205" s="13" t="s">
        <v>80</v>
      </c>
      <c r="AW205" s="13" t="s">
        <v>32</v>
      </c>
      <c r="AX205" s="13" t="s">
        <v>70</v>
      </c>
      <c r="AY205" s="235" t="s">
        <v>129</v>
      </c>
    </row>
    <row r="206" s="13" customFormat="1">
      <c r="A206" s="13"/>
      <c r="B206" s="224"/>
      <c r="C206" s="225"/>
      <c r="D206" s="226" t="s">
        <v>140</v>
      </c>
      <c r="E206" s="227" t="s">
        <v>19</v>
      </c>
      <c r="F206" s="228" t="s">
        <v>304</v>
      </c>
      <c r="G206" s="225"/>
      <c r="H206" s="229">
        <v>62.700000000000003</v>
      </c>
      <c r="I206" s="230"/>
      <c r="J206" s="225"/>
      <c r="K206" s="225"/>
      <c r="L206" s="231"/>
      <c r="M206" s="232"/>
      <c r="N206" s="233"/>
      <c r="O206" s="233"/>
      <c r="P206" s="233"/>
      <c r="Q206" s="233"/>
      <c r="R206" s="233"/>
      <c r="S206" s="233"/>
      <c r="T206" s="234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5" t="s">
        <v>140</v>
      </c>
      <c r="AU206" s="235" t="s">
        <v>80</v>
      </c>
      <c r="AV206" s="13" t="s">
        <v>80</v>
      </c>
      <c r="AW206" s="13" t="s">
        <v>32</v>
      </c>
      <c r="AX206" s="13" t="s">
        <v>70</v>
      </c>
      <c r="AY206" s="235" t="s">
        <v>129</v>
      </c>
    </row>
    <row r="207" s="14" customFormat="1">
      <c r="A207" s="14"/>
      <c r="B207" s="236"/>
      <c r="C207" s="237"/>
      <c r="D207" s="226" t="s">
        <v>140</v>
      </c>
      <c r="E207" s="238" t="s">
        <v>19</v>
      </c>
      <c r="F207" s="239" t="s">
        <v>142</v>
      </c>
      <c r="G207" s="237"/>
      <c r="H207" s="240">
        <v>175.5</v>
      </c>
      <c r="I207" s="241"/>
      <c r="J207" s="237"/>
      <c r="K207" s="237"/>
      <c r="L207" s="242"/>
      <c r="M207" s="243"/>
      <c r="N207" s="244"/>
      <c r="O207" s="244"/>
      <c r="P207" s="244"/>
      <c r="Q207" s="244"/>
      <c r="R207" s="244"/>
      <c r="S207" s="244"/>
      <c r="T207" s="245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6" t="s">
        <v>140</v>
      </c>
      <c r="AU207" s="246" t="s">
        <v>80</v>
      </c>
      <c r="AV207" s="14" t="s">
        <v>136</v>
      </c>
      <c r="AW207" s="14" t="s">
        <v>32</v>
      </c>
      <c r="AX207" s="14" t="s">
        <v>78</v>
      </c>
      <c r="AY207" s="246" t="s">
        <v>129</v>
      </c>
    </row>
    <row r="208" s="12" customFormat="1" ht="22.8" customHeight="1">
      <c r="A208" s="12"/>
      <c r="B208" s="190"/>
      <c r="C208" s="191"/>
      <c r="D208" s="192" t="s">
        <v>69</v>
      </c>
      <c r="E208" s="204" t="s">
        <v>80</v>
      </c>
      <c r="F208" s="204" t="s">
        <v>305</v>
      </c>
      <c r="G208" s="191"/>
      <c r="H208" s="191"/>
      <c r="I208" s="194"/>
      <c r="J208" s="205">
        <f>BK208</f>
        <v>0</v>
      </c>
      <c r="K208" s="191"/>
      <c r="L208" s="196"/>
      <c r="M208" s="197"/>
      <c r="N208" s="198"/>
      <c r="O208" s="198"/>
      <c r="P208" s="199">
        <f>SUM(P209:P240)</f>
        <v>0</v>
      </c>
      <c r="Q208" s="198"/>
      <c r="R208" s="199">
        <f>SUM(R209:R240)</f>
        <v>75.725455886000006</v>
      </c>
      <c r="S208" s="198"/>
      <c r="T208" s="200">
        <f>SUM(T209:T240)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01" t="s">
        <v>78</v>
      </c>
      <c r="AT208" s="202" t="s">
        <v>69</v>
      </c>
      <c r="AU208" s="202" t="s">
        <v>78</v>
      </c>
      <c r="AY208" s="201" t="s">
        <v>129</v>
      </c>
      <c r="BK208" s="203">
        <f>SUM(BK209:BK240)</f>
        <v>0</v>
      </c>
    </row>
    <row r="209" s="2" customFormat="1" ht="16.5" customHeight="1">
      <c r="A209" s="40"/>
      <c r="B209" s="41"/>
      <c r="C209" s="206" t="s">
        <v>306</v>
      </c>
      <c r="D209" s="206" t="s">
        <v>131</v>
      </c>
      <c r="E209" s="207" t="s">
        <v>307</v>
      </c>
      <c r="F209" s="208" t="s">
        <v>308</v>
      </c>
      <c r="G209" s="209" t="s">
        <v>168</v>
      </c>
      <c r="H209" s="210">
        <v>32</v>
      </c>
      <c r="I209" s="211"/>
      <c r="J209" s="212">
        <f>ROUND(I209*H209,2)</f>
        <v>0</v>
      </c>
      <c r="K209" s="208" t="s">
        <v>135</v>
      </c>
      <c r="L209" s="46"/>
      <c r="M209" s="213" t="s">
        <v>19</v>
      </c>
      <c r="N209" s="214" t="s">
        <v>41</v>
      </c>
      <c r="O209" s="86"/>
      <c r="P209" s="215">
        <f>O209*H209</f>
        <v>0</v>
      </c>
      <c r="Q209" s="215">
        <v>0.00048959999999999997</v>
      </c>
      <c r="R209" s="215">
        <f>Q209*H209</f>
        <v>0.015667199999999999</v>
      </c>
      <c r="S209" s="215">
        <v>0</v>
      </c>
      <c r="T209" s="216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17" t="s">
        <v>136</v>
      </c>
      <c r="AT209" s="217" t="s">
        <v>131</v>
      </c>
      <c r="AU209" s="217" t="s">
        <v>80</v>
      </c>
      <c r="AY209" s="19" t="s">
        <v>129</v>
      </c>
      <c r="BE209" s="218">
        <f>IF(N209="základní",J209,0)</f>
        <v>0</v>
      </c>
      <c r="BF209" s="218">
        <f>IF(N209="snížená",J209,0)</f>
        <v>0</v>
      </c>
      <c r="BG209" s="218">
        <f>IF(N209="zákl. přenesená",J209,0)</f>
        <v>0</v>
      </c>
      <c r="BH209" s="218">
        <f>IF(N209="sníž. přenesená",J209,0)</f>
        <v>0</v>
      </c>
      <c r="BI209" s="218">
        <f>IF(N209="nulová",J209,0)</f>
        <v>0</v>
      </c>
      <c r="BJ209" s="19" t="s">
        <v>78</v>
      </c>
      <c r="BK209" s="218">
        <f>ROUND(I209*H209,2)</f>
        <v>0</v>
      </c>
      <c r="BL209" s="19" t="s">
        <v>136</v>
      </c>
      <c r="BM209" s="217" t="s">
        <v>309</v>
      </c>
    </row>
    <row r="210" s="2" customFormat="1">
      <c r="A210" s="40"/>
      <c r="B210" s="41"/>
      <c r="C210" s="42"/>
      <c r="D210" s="219" t="s">
        <v>138</v>
      </c>
      <c r="E210" s="42"/>
      <c r="F210" s="220" t="s">
        <v>310</v>
      </c>
      <c r="G210" s="42"/>
      <c r="H210" s="42"/>
      <c r="I210" s="221"/>
      <c r="J210" s="42"/>
      <c r="K210" s="42"/>
      <c r="L210" s="46"/>
      <c r="M210" s="222"/>
      <c r="N210" s="223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138</v>
      </c>
      <c r="AU210" s="19" t="s">
        <v>80</v>
      </c>
    </row>
    <row r="211" s="13" customFormat="1">
      <c r="A211" s="13"/>
      <c r="B211" s="224"/>
      <c r="C211" s="225"/>
      <c r="D211" s="226" t="s">
        <v>140</v>
      </c>
      <c r="E211" s="227" t="s">
        <v>19</v>
      </c>
      <c r="F211" s="228" t="s">
        <v>311</v>
      </c>
      <c r="G211" s="225"/>
      <c r="H211" s="229">
        <v>32</v>
      </c>
      <c r="I211" s="230"/>
      <c r="J211" s="225"/>
      <c r="K211" s="225"/>
      <c r="L211" s="231"/>
      <c r="M211" s="232"/>
      <c r="N211" s="233"/>
      <c r="O211" s="233"/>
      <c r="P211" s="233"/>
      <c r="Q211" s="233"/>
      <c r="R211" s="233"/>
      <c r="S211" s="233"/>
      <c r="T211" s="234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5" t="s">
        <v>140</v>
      </c>
      <c r="AU211" s="235" t="s">
        <v>80</v>
      </c>
      <c r="AV211" s="13" t="s">
        <v>80</v>
      </c>
      <c r="AW211" s="13" t="s">
        <v>32</v>
      </c>
      <c r="AX211" s="13" t="s">
        <v>70</v>
      </c>
      <c r="AY211" s="235" t="s">
        <v>129</v>
      </c>
    </row>
    <row r="212" s="14" customFormat="1">
      <c r="A212" s="14"/>
      <c r="B212" s="236"/>
      <c r="C212" s="237"/>
      <c r="D212" s="226" t="s">
        <v>140</v>
      </c>
      <c r="E212" s="238" t="s">
        <v>19</v>
      </c>
      <c r="F212" s="239" t="s">
        <v>142</v>
      </c>
      <c r="G212" s="237"/>
      <c r="H212" s="240">
        <v>32</v>
      </c>
      <c r="I212" s="241"/>
      <c r="J212" s="237"/>
      <c r="K212" s="237"/>
      <c r="L212" s="242"/>
      <c r="M212" s="243"/>
      <c r="N212" s="244"/>
      <c r="O212" s="244"/>
      <c r="P212" s="244"/>
      <c r="Q212" s="244"/>
      <c r="R212" s="244"/>
      <c r="S212" s="244"/>
      <c r="T212" s="245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6" t="s">
        <v>140</v>
      </c>
      <c r="AU212" s="246" t="s">
        <v>80</v>
      </c>
      <c r="AV212" s="14" t="s">
        <v>136</v>
      </c>
      <c r="AW212" s="14" t="s">
        <v>32</v>
      </c>
      <c r="AX212" s="14" t="s">
        <v>78</v>
      </c>
      <c r="AY212" s="246" t="s">
        <v>129</v>
      </c>
    </row>
    <row r="213" s="2" customFormat="1" ht="24.15" customHeight="1">
      <c r="A213" s="40"/>
      <c r="B213" s="41"/>
      <c r="C213" s="206" t="s">
        <v>312</v>
      </c>
      <c r="D213" s="206" t="s">
        <v>131</v>
      </c>
      <c r="E213" s="207" t="s">
        <v>313</v>
      </c>
      <c r="F213" s="208" t="s">
        <v>314</v>
      </c>
      <c r="G213" s="209" t="s">
        <v>134</v>
      </c>
      <c r="H213" s="210">
        <v>35.299999999999997</v>
      </c>
      <c r="I213" s="211"/>
      <c r="J213" s="212">
        <f>ROUND(I213*H213,2)</f>
        <v>0</v>
      </c>
      <c r="K213" s="208" t="s">
        <v>135</v>
      </c>
      <c r="L213" s="46"/>
      <c r="M213" s="213" t="s">
        <v>19</v>
      </c>
      <c r="N213" s="214" t="s">
        <v>41</v>
      </c>
      <c r="O213" s="86"/>
      <c r="P213" s="215">
        <f>O213*H213</f>
        <v>0</v>
      </c>
      <c r="Q213" s="215">
        <v>0.00022000000000000001</v>
      </c>
      <c r="R213" s="215">
        <f>Q213*H213</f>
        <v>0.0077659999999999995</v>
      </c>
      <c r="S213" s="215">
        <v>0</v>
      </c>
      <c r="T213" s="216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17" t="s">
        <v>136</v>
      </c>
      <c r="AT213" s="217" t="s">
        <v>131</v>
      </c>
      <c r="AU213" s="217" t="s">
        <v>80</v>
      </c>
      <c r="AY213" s="19" t="s">
        <v>129</v>
      </c>
      <c r="BE213" s="218">
        <f>IF(N213="základní",J213,0)</f>
        <v>0</v>
      </c>
      <c r="BF213" s="218">
        <f>IF(N213="snížená",J213,0)</f>
        <v>0</v>
      </c>
      <c r="BG213" s="218">
        <f>IF(N213="zákl. přenesená",J213,0)</f>
        <v>0</v>
      </c>
      <c r="BH213" s="218">
        <f>IF(N213="sníž. přenesená",J213,0)</f>
        <v>0</v>
      </c>
      <c r="BI213" s="218">
        <f>IF(N213="nulová",J213,0)</f>
        <v>0</v>
      </c>
      <c r="BJ213" s="19" t="s">
        <v>78</v>
      </c>
      <c r="BK213" s="218">
        <f>ROUND(I213*H213,2)</f>
        <v>0</v>
      </c>
      <c r="BL213" s="19" t="s">
        <v>136</v>
      </c>
      <c r="BM213" s="217" t="s">
        <v>315</v>
      </c>
    </row>
    <row r="214" s="2" customFormat="1">
      <c r="A214" s="40"/>
      <c r="B214" s="41"/>
      <c r="C214" s="42"/>
      <c r="D214" s="219" t="s">
        <v>138</v>
      </c>
      <c r="E214" s="42"/>
      <c r="F214" s="220" t="s">
        <v>316</v>
      </c>
      <c r="G214" s="42"/>
      <c r="H214" s="42"/>
      <c r="I214" s="221"/>
      <c r="J214" s="42"/>
      <c r="K214" s="42"/>
      <c r="L214" s="46"/>
      <c r="M214" s="222"/>
      <c r="N214" s="223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138</v>
      </c>
      <c r="AU214" s="19" t="s">
        <v>80</v>
      </c>
    </row>
    <row r="215" s="13" customFormat="1">
      <c r="A215" s="13"/>
      <c r="B215" s="224"/>
      <c r="C215" s="225"/>
      <c r="D215" s="226" t="s">
        <v>140</v>
      </c>
      <c r="E215" s="227" t="s">
        <v>19</v>
      </c>
      <c r="F215" s="228" t="s">
        <v>317</v>
      </c>
      <c r="G215" s="225"/>
      <c r="H215" s="229">
        <v>35.299999999999997</v>
      </c>
      <c r="I215" s="230"/>
      <c r="J215" s="225"/>
      <c r="K215" s="225"/>
      <c r="L215" s="231"/>
      <c r="M215" s="232"/>
      <c r="N215" s="233"/>
      <c r="O215" s="233"/>
      <c r="P215" s="233"/>
      <c r="Q215" s="233"/>
      <c r="R215" s="233"/>
      <c r="S215" s="233"/>
      <c r="T215" s="234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5" t="s">
        <v>140</v>
      </c>
      <c r="AU215" s="235" t="s">
        <v>80</v>
      </c>
      <c r="AV215" s="13" t="s">
        <v>80</v>
      </c>
      <c r="AW215" s="13" t="s">
        <v>32</v>
      </c>
      <c r="AX215" s="13" t="s">
        <v>70</v>
      </c>
      <c r="AY215" s="235" t="s">
        <v>129</v>
      </c>
    </row>
    <row r="216" s="14" customFormat="1">
      <c r="A216" s="14"/>
      <c r="B216" s="236"/>
      <c r="C216" s="237"/>
      <c r="D216" s="226" t="s">
        <v>140</v>
      </c>
      <c r="E216" s="238" t="s">
        <v>19</v>
      </c>
      <c r="F216" s="239" t="s">
        <v>142</v>
      </c>
      <c r="G216" s="237"/>
      <c r="H216" s="240">
        <v>35.299999999999997</v>
      </c>
      <c r="I216" s="241"/>
      <c r="J216" s="237"/>
      <c r="K216" s="237"/>
      <c r="L216" s="242"/>
      <c r="M216" s="243"/>
      <c r="N216" s="244"/>
      <c r="O216" s="244"/>
      <c r="P216" s="244"/>
      <c r="Q216" s="244"/>
      <c r="R216" s="244"/>
      <c r="S216" s="244"/>
      <c r="T216" s="245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46" t="s">
        <v>140</v>
      </c>
      <c r="AU216" s="246" t="s">
        <v>80</v>
      </c>
      <c r="AV216" s="14" t="s">
        <v>136</v>
      </c>
      <c r="AW216" s="14" t="s">
        <v>32</v>
      </c>
      <c r="AX216" s="14" t="s">
        <v>78</v>
      </c>
      <c r="AY216" s="246" t="s">
        <v>129</v>
      </c>
    </row>
    <row r="217" s="2" customFormat="1" ht="16.5" customHeight="1">
      <c r="A217" s="40"/>
      <c r="B217" s="41"/>
      <c r="C217" s="247" t="s">
        <v>318</v>
      </c>
      <c r="D217" s="247" t="s">
        <v>234</v>
      </c>
      <c r="E217" s="248" t="s">
        <v>319</v>
      </c>
      <c r="F217" s="249" t="s">
        <v>320</v>
      </c>
      <c r="G217" s="250" t="s">
        <v>134</v>
      </c>
      <c r="H217" s="251">
        <v>42.359999999999999</v>
      </c>
      <c r="I217" s="252"/>
      <c r="J217" s="253">
        <f>ROUND(I217*H217,2)</f>
        <v>0</v>
      </c>
      <c r="K217" s="249" t="s">
        <v>135</v>
      </c>
      <c r="L217" s="254"/>
      <c r="M217" s="255" t="s">
        <v>19</v>
      </c>
      <c r="N217" s="256" t="s">
        <v>41</v>
      </c>
      <c r="O217" s="86"/>
      <c r="P217" s="215">
        <f>O217*H217</f>
        <v>0</v>
      </c>
      <c r="Q217" s="215">
        <v>0.00021000000000000001</v>
      </c>
      <c r="R217" s="215">
        <f>Q217*H217</f>
        <v>0.0088956</v>
      </c>
      <c r="S217" s="215">
        <v>0</v>
      </c>
      <c r="T217" s="216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17" t="s">
        <v>179</v>
      </c>
      <c r="AT217" s="217" t="s">
        <v>234</v>
      </c>
      <c r="AU217" s="217" t="s">
        <v>80</v>
      </c>
      <c r="AY217" s="19" t="s">
        <v>129</v>
      </c>
      <c r="BE217" s="218">
        <f>IF(N217="základní",J217,0)</f>
        <v>0</v>
      </c>
      <c r="BF217" s="218">
        <f>IF(N217="snížená",J217,0)</f>
        <v>0</v>
      </c>
      <c r="BG217" s="218">
        <f>IF(N217="zákl. přenesená",J217,0)</f>
        <v>0</v>
      </c>
      <c r="BH217" s="218">
        <f>IF(N217="sníž. přenesená",J217,0)</f>
        <v>0</v>
      </c>
      <c r="BI217" s="218">
        <f>IF(N217="nulová",J217,0)</f>
        <v>0</v>
      </c>
      <c r="BJ217" s="19" t="s">
        <v>78</v>
      </c>
      <c r="BK217" s="218">
        <f>ROUND(I217*H217,2)</f>
        <v>0</v>
      </c>
      <c r="BL217" s="19" t="s">
        <v>136</v>
      </c>
      <c r="BM217" s="217" t="s">
        <v>321</v>
      </c>
    </row>
    <row r="218" s="13" customFormat="1">
      <c r="A218" s="13"/>
      <c r="B218" s="224"/>
      <c r="C218" s="225"/>
      <c r="D218" s="226" t="s">
        <v>140</v>
      </c>
      <c r="E218" s="225"/>
      <c r="F218" s="228" t="s">
        <v>322</v>
      </c>
      <c r="G218" s="225"/>
      <c r="H218" s="229">
        <v>42.359999999999999</v>
      </c>
      <c r="I218" s="230"/>
      <c r="J218" s="225"/>
      <c r="K218" s="225"/>
      <c r="L218" s="231"/>
      <c r="M218" s="232"/>
      <c r="N218" s="233"/>
      <c r="O218" s="233"/>
      <c r="P218" s="233"/>
      <c r="Q218" s="233"/>
      <c r="R218" s="233"/>
      <c r="S218" s="233"/>
      <c r="T218" s="234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5" t="s">
        <v>140</v>
      </c>
      <c r="AU218" s="235" t="s">
        <v>80</v>
      </c>
      <c r="AV218" s="13" t="s">
        <v>80</v>
      </c>
      <c r="AW218" s="13" t="s">
        <v>4</v>
      </c>
      <c r="AX218" s="13" t="s">
        <v>78</v>
      </c>
      <c r="AY218" s="235" t="s">
        <v>129</v>
      </c>
    </row>
    <row r="219" s="2" customFormat="1" ht="21.75" customHeight="1">
      <c r="A219" s="40"/>
      <c r="B219" s="41"/>
      <c r="C219" s="206" t="s">
        <v>323</v>
      </c>
      <c r="D219" s="206" t="s">
        <v>131</v>
      </c>
      <c r="E219" s="207" t="s">
        <v>324</v>
      </c>
      <c r="F219" s="208" t="s">
        <v>325</v>
      </c>
      <c r="G219" s="209" t="s">
        <v>195</v>
      </c>
      <c r="H219" s="210">
        <v>19.5</v>
      </c>
      <c r="I219" s="211"/>
      <c r="J219" s="212">
        <f>ROUND(I219*H219,2)</f>
        <v>0</v>
      </c>
      <c r="K219" s="208" t="s">
        <v>135</v>
      </c>
      <c r="L219" s="46"/>
      <c r="M219" s="213" t="s">
        <v>19</v>
      </c>
      <c r="N219" s="214" t="s">
        <v>41</v>
      </c>
      <c r="O219" s="86"/>
      <c r="P219" s="215">
        <f>O219*H219</f>
        <v>0</v>
      </c>
      <c r="Q219" s="215">
        <v>2.1600000000000001</v>
      </c>
      <c r="R219" s="215">
        <f>Q219*H219</f>
        <v>42.120000000000005</v>
      </c>
      <c r="S219" s="215">
        <v>0</v>
      </c>
      <c r="T219" s="216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17" t="s">
        <v>136</v>
      </c>
      <c r="AT219" s="217" t="s">
        <v>131</v>
      </c>
      <c r="AU219" s="217" t="s">
        <v>80</v>
      </c>
      <c r="AY219" s="19" t="s">
        <v>129</v>
      </c>
      <c r="BE219" s="218">
        <f>IF(N219="základní",J219,0)</f>
        <v>0</v>
      </c>
      <c r="BF219" s="218">
        <f>IF(N219="snížená",J219,0)</f>
        <v>0</v>
      </c>
      <c r="BG219" s="218">
        <f>IF(N219="zákl. přenesená",J219,0)</f>
        <v>0</v>
      </c>
      <c r="BH219" s="218">
        <f>IF(N219="sníž. přenesená",J219,0)</f>
        <v>0</v>
      </c>
      <c r="BI219" s="218">
        <f>IF(N219="nulová",J219,0)</f>
        <v>0</v>
      </c>
      <c r="BJ219" s="19" t="s">
        <v>78</v>
      </c>
      <c r="BK219" s="218">
        <f>ROUND(I219*H219,2)</f>
        <v>0</v>
      </c>
      <c r="BL219" s="19" t="s">
        <v>136</v>
      </c>
      <c r="BM219" s="217" t="s">
        <v>326</v>
      </c>
    </row>
    <row r="220" s="2" customFormat="1">
      <c r="A220" s="40"/>
      <c r="B220" s="41"/>
      <c r="C220" s="42"/>
      <c r="D220" s="219" t="s">
        <v>138</v>
      </c>
      <c r="E220" s="42"/>
      <c r="F220" s="220" t="s">
        <v>327</v>
      </c>
      <c r="G220" s="42"/>
      <c r="H220" s="42"/>
      <c r="I220" s="221"/>
      <c r="J220" s="42"/>
      <c r="K220" s="42"/>
      <c r="L220" s="46"/>
      <c r="M220" s="222"/>
      <c r="N220" s="223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138</v>
      </c>
      <c r="AU220" s="19" t="s">
        <v>80</v>
      </c>
    </row>
    <row r="221" s="13" customFormat="1">
      <c r="A221" s="13"/>
      <c r="B221" s="224"/>
      <c r="C221" s="225"/>
      <c r="D221" s="226" t="s">
        <v>140</v>
      </c>
      <c r="E221" s="227" t="s">
        <v>19</v>
      </c>
      <c r="F221" s="228" t="s">
        <v>328</v>
      </c>
      <c r="G221" s="225"/>
      <c r="H221" s="229">
        <v>19.5</v>
      </c>
      <c r="I221" s="230"/>
      <c r="J221" s="225"/>
      <c r="K221" s="225"/>
      <c r="L221" s="231"/>
      <c r="M221" s="232"/>
      <c r="N221" s="233"/>
      <c r="O221" s="233"/>
      <c r="P221" s="233"/>
      <c r="Q221" s="233"/>
      <c r="R221" s="233"/>
      <c r="S221" s="233"/>
      <c r="T221" s="234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5" t="s">
        <v>140</v>
      </c>
      <c r="AU221" s="235" t="s">
        <v>80</v>
      </c>
      <c r="AV221" s="13" t="s">
        <v>80</v>
      </c>
      <c r="AW221" s="13" t="s">
        <v>32</v>
      </c>
      <c r="AX221" s="13" t="s">
        <v>70</v>
      </c>
      <c r="AY221" s="235" t="s">
        <v>129</v>
      </c>
    </row>
    <row r="222" s="14" customFormat="1">
      <c r="A222" s="14"/>
      <c r="B222" s="236"/>
      <c r="C222" s="237"/>
      <c r="D222" s="226" t="s">
        <v>140</v>
      </c>
      <c r="E222" s="238" t="s">
        <v>19</v>
      </c>
      <c r="F222" s="239" t="s">
        <v>142</v>
      </c>
      <c r="G222" s="237"/>
      <c r="H222" s="240">
        <v>19.5</v>
      </c>
      <c r="I222" s="241"/>
      <c r="J222" s="237"/>
      <c r="K222" s="237"/>
      <c r="L222" s="242"/>
      <c r="M222" s="243"/>
      <c r="N222" s="244"/>
      <c r="O222" s="244"/>
      <c r="P222" s="244"/>
      <c r="Q222" s="244"/>
      <c r="R222" s="244"/>
      <c r="S222" s="244"/>
      <c r="T222" s="245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46" t="s">
        <v>140</v>
      </c>
      <c r="AU222" s="246" t="s">
        <v>80</v>
      </c>
      <c r="AV222" s="14" t="s">
        <v>136</v>
      </c>
      <c r="AW222" s="14" t="s">
        <v>32</v>
      </c>
      <c r="AX222" s="14" t="s">
        <v>78</v>
      </c>
      <c r="AY222" s="246" t="s">
        <v>129</v>
      </c>
    </row>
    <row r="223" s="2" customFormat="1" ht="16.5" customHeight="1">
      <c r="A223" s="40"/>
      <c r="B223" s="41"/>
      <c r="C223" s="206" t="s">
        <v>329</v>
      </c>
      <c r="D223" s="206" t="s">
        <v>131</v>
      </c>
      <c r="E223" s="207" t="s">
        <v>330</v>
      </c>
      <c r="F223" s="208" t="s">
        <v>331</v>
      </c>
      <c r="G223" s="209" t="s">
        <v>195</v>
      </c>
      <c r="H223" s="210">
        <v>9.8000000000000007</v>
      </c>
      <c r="I223" s="211"/>
      <c r="J223" s="212">
        <f>ROUND(I223*H223,2)</f>
        <v>0</v>
      </c>
      <c r="K223" s="208" t="s">
        <v>135</v>
      </c>
      <c r="L223" s="46"/>
      <c r="M223" s="213" t="s">
        <v>19</v>
      </c>
      <c r="N223" s="214" t="s">
        <v>41</v>
      </c>
      <c r="O223" s="86"/>
      <c r="P223" s="215">
        <f>O223*H223</f>
        <v>0</v>
      </c>
      <c r="Q223" s="215">
        <v>2.1600000000000001</v>
      </c>
      <c r="R223" s="215">
        <f>Q223*H223</f>
        <v>21.168000000000003</v>
      </c>
      <c r="S223" s="215">
        <v>0</v>
      </c>
      <c r="T223" s="216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17" t="s">
        <v>136</v>
      </c>
      <c r="AT223" s="217" t="s">
        <v>131</v>
      </c>
      <c r="AU223" s="217" t="s">
        <v>80</v>
      </c>
      <c r="AY223" s="19" t="s">
        <v>129</v>
      </c>
      <c r="BE223" s="218">
        <f>IF(N223="základní",J223,0)</f>
        <v>0</v>
      </c>
      <c r="BF223" s="218">
        <f>IF(N223="snížená",J223,0)</f>
        <v>0</v>
      </c>
      <c r="BG223" s="218">
        <f>IF(N223="zákl. přenesená",J223,0)</f>
        <v>0</v>
      </c>
      <c r="BH223" s="218">
        <f>IF(N223="sníž. přenesená",J223,0)</f>
        <v>0</v>
      </c>
      <c r="BI223" s="218">
        <f>IF(N223="nulová",J223,0)</f>
        <v>0</v>
      </c>
      <c r="BJ223" s="19" t="s">
        <v>78</v>
      </c>
      <c r="BK223" s="218">
        <f>ROUND(I223*H223,2)</f>
        <v>0</v>
      </c>
      <c r="BL223" s="19" t="s">
        <v>136</v>
      </c>
      <c r="BM223" s="217" t="s">
        <v>332</v>
      </c>
    </row>
    <row r="224" s="2" customFormat="1">
      <c r="A224" s="40"/>
      <c r="B224" s="41"/>
      <c r="C224" s="42"/>
      <c r="D224" s="219" t="s">
        <v>138</v>
      </c>
      <c r="E224" s="42"/>
      <c r="F224" s="220" t="s">
        <v>333</v>
      </c>
      <c r="G224" s="42"/>
      <c r="H224" s="42"/>
      <c r="I224" s="221"/>
      <c r="J224" s="42"/>
      <c r="K224" s="42"/>
      <c r="L224" s="46"/>
      <c r="M224" s="222"/>
      <c r="N224" s="223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138</v>
      </c>
      <c r="AU224" s="19" t="s">
        <v>80</v>
      </c>
    </row>
    <row r="225" s="13" customFormat="1">
      <c r="A225" s="13"/>
      <c r="B225" s="224"/>
      <c r="C225" s="225"/>
      <c r="D225" s="226" t="s">
        <v>140</v>
      </c>
      <c r="E225" s="227" t="s">
        <v>19</v>
      </c>
      <c r="F225" s="228" t="s">
        <v>334</v>
      </c>
      <c r="G225" s="225"/>
      <c r="H225" s="229">
        <v>9.8000000000000007</v>
      </c>
      <c r="I225" s="230"/>
      <c r="J225" s="225"/>
      <c r="K225" s="225"/>
      <c r="L225" s="231"/>
      <c r="M225" s="232"/>
      <c r="N225" s="233"/>
      <c r="O225" s="233"/>
      <c r="P225" s="233"/>
      <c r="Q225" s="233"/>
      <c r="R225" s="233"/>
      <c r="S225" s="233"/>
      <c r="T225" s="234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5" t="s">
        <v>140</v>
      </c>
      <c r="AU225" s="235" t="s">
        <v>80</v>
      </c>
      <c r="AV225" s="13" t="s">
        <v>80</v>
      </c>
      <c r="AW225" s="13" t="s">
        <v>32</v>
      </c>
      <c r="AX225" s="13" t="s">
        <v>70</v>
      </c>
      <c r="AY225" s="235" t="s">
        <v>129</v>
      </c>
    </row>
    <row r="226" s="14" customFormat="1">
      <c r="A226" s="14"/>
      <c r="B226" s="236"/>
      <c r="C226" s="237"/>
      <c r="D226" s="226" t="s">
        <v>140</v>
      </c>
      <c r="E226" s="238" t="s">
        <v>19</v>
      </c>
      <c r="F226" s="239" t="s">
        <v>142</v>
      </c>
      <c r="G226" s="237"/>
      <c r="H226" s="240">
        <v>9.8000000000000007</v>
      </c>
      <c r="I226" s="241"/>
      <c r="J226" s="237"/>
      <c r="K226" s="237"/>
      <c r="L226" s="242"/>
      <c r="M226" s="243"/>
      <c r="N226" s="244"/>
      <c r="O226" s="244"/>
      <c r="P226" s="244"/>
      <c r="Q226" s="244"/>
      <c r="R226" s="244"/>
      <c r="S226" s="244"/>
      <c r="T226" s="245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46" t="s">
        <v>140</v>
      </c>
      <c r="AU226" s="246" t="s">
        <v>80</v>
      </c>
      <c r="AV226" s="14" t="s">
        <v>136</v>
      </c>
      <c r="AW226" s="14" t="s">
        <v>32</v>
      </c>
      <c r="AX226" s="14" t="s">
        <v>78</v>
      </c>
      <c r="AY226" s="246" t="s">
        <v>129</v>
      </c>
    </row>
    <row r="227" s="2" customFormat="1" ht="21.75" customHeight="1">
      <c r="A227" s="40"/>
      <c r="B227" s="41"/>
      <c r="C227" s="206" t="s">
        <v>335</v>
      </c>
      <c r="D227" s="206" t="s">
        <v>131</v>
      </c>
      <c r="E227" s="207" t="s">
        <v>336</v>
      </c>
      <c r="F227" s="208" t="s">
        <v>337</v>
      </c>
      <c r="G227" s="209" t="s">
        <v>195</v>
      </c>
      <c r="H227" s="210">
        <v>5.0999999999999996</v>
      </c>
      <c r="I227" s="211"/>
      <c r="J227" s="212">
        <f>ROUND(I227*H227,2)</f>
        <v>0</v>
      </c>
      <c r="K227" s="208" t="s">
        <v>135</v>
      </c>
      <c r="L227" s="46"/>
      <c r="M227" s="213" t="s">
        <v>19</v>
      </c>
      <c r="N227" s="214" t="s">
        <v>41</v>
      </c>
      <c r="O227" s="86"/>
      <c r="P227" s="215">
        <f>O227*H227</f>
        <v>0</v>
      </c>
      <c r="Q227" s="215">
        <v>2.3010199999999998</v>
      </c>
      <c r="R227" s="215">
        <f>Q227*H227</f>
        <v>11.735201999999999</v>
      </c>
      <c r="S227" s="215">
        <v>0</v>
      </c>
      <c r="T227" s="216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17" t="s">
        <v>136</v>
      </c>
      <c r="AT227" s="217" t="s">
        <v>131</v>
      </c>
      <c r="AU227" s="217" t="s">
        <v>80</v>
      </c>
      <c r="AY227" s="19" t="s">
        <v>129</v>
      </c>
      <c r="BE227" s="218">
        <f>IF(N227="základní",J227,0)</f>
        <v>0</v>
      </c>
      <c r="BF227" s="218">
        <f>IF(N227="snížená",J227,0)</f>
        <v>0</v>
      </c>
      <c r="BG227" s="218">
        <f>IF(N227="zákl. přenesená",J227,0)</f>
        <v>0</v>
      </c>
      <c r="BH227" s="218">
        <f>IF(N227="sníž. přenesená",J227,0)</f>
        <v>0</v>
      </c>
      <c r="BI227" s="218">
        <f>IF(N227="nulová",J227,0)</f>
        <v>0</v>
      </c>
      <c r="BJ227" s="19" t="s">
        <v>78</v>
      </c>
      <c r="BK227" s="218">
        <f>ROUND(I227*H227,2)</f>
        <v>0</v>
      </c>
      <c r="BL227" s="19" t="s">
        <v>136</v>
      </c>
      <c r="BM227" s="217" t="s">
        <v>338</v>
      </c>
    </row>
    <row r="228" s="2" customFormat="1">
      <c r="A228" s="40"/>
      <c r="B228" s="41"/>
      <c r="C228" s="42"/>
      <c r="D228" s="219" t="s">
        <v>138</v>
      </c>
      <c r="E228" s="42"/>
      <c r="F228" s="220" t="s">
        <v>339</v>
      </c>
      <c r="G228" s="42"/>
      <c r="H228" s="42"/>
      <c r="I228" s="221"/>
      <c r="J228" s="42"/>
      <c r="K228" s="42"/>
      <c r="L228" s="46"/>
      <c r="M228" s="222"/>
      <c r="N228" s="223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138</v>
      </c>
      <c r="AU228" s="19" t="s">
        <v>80</v>
      </c>
    </row>
    <row r="229" s="13" customFormat="1">
      <c r="A229" s="13"/>
      <c r="B229" s="224"/>
      <c r="C229" s="225"/>
      <c r="D229" s="226" t="s">
        <v>140</v>
      </c>
      <c r="E229" s="227" t="s">
        <v>19</v>
      </c>
      <c r="F229" s="228" t="s">
        <v>340</v>
      </c>
      <c r="G229" s="225"/>
      <c r="H229" s="229">
        <v>5.0999999999999996</v>
      </c>
      <c r="I229" s="230"/>
      <c r="J229" s="225"/>
      <c r="K229" s="225"/>
      <c r="L229" s="231"/>
      <c r="M229" s="232"/>
      <c r="N229" s="233"/>
      <c r="O229" s="233"/>
      <c r="P229" s="233"/>
      <c r="Q229" s="233"/>
      <c r="R229" s="233"/>
      <c r="S229" s="233"/>
      <c r="T229" s="234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5" t="s">
        <v>140</v>
      </c>
      <c r="AU229" s="235" t="s">
        <v>80</v>
      </c>
      <c r="AV229" s="13" t="s">
        <v>80</v>
      </c>
      <c r="AW229" s="13" t="s">
        <v>32</v>
      </c>
      <c r="AX229" s="13" t="s">
        <v>70</v>
      </c>
      <c r="AY229" s="235" t="s">
        <v>129</v>
      </c>
    </row>
    <row r="230" s="14" customFormat="1">
      <c r="A230" s="14"/>
      <c r="B230" s="236"/>
      <c r="C230" s="237"/>
      <c r="D230" s="226" t="s">
        <v>140</v>
      </c>
      <c r="E230" s="238" t="s">
        <v>19</v>
      </c>
      <c r="F230" s="239" t="s">
        <v>142</v>
      </c>
      <c r="G230" s="237"/>
      <c r="H230" s="240">
        <v>5.0999999999999996</v>
      </c>
      <c r="I230" s="241"/>
      <c r="J230" s="237"/>
      <c r="K230" s="237"/>
      <c r="L230" s="242"/>
      <c r="M230" s="243"/>
      <c r="N230" s="244"/>
      <c r="O230" s="244"/>
      <c r="P230" s="244"/>
      <c r="Q230" s="244"/>
      <c r="R230" s="244"/>
      <c r="S230" s="244"/>
      <c r="T230" s="245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6" t="s">
        <v>140</v>
      </c>
      <c r="AU230" s="246" t="s">
        <v>80</v>
      </c>
      <c r="AV230" s="14" t="s">
        <v>136</v>
      </c>
      <c r="AW230" s="14" t="s">
        <v>32</v>
      </c>
      <c r="AX230" s="14" t="s">
        <v>78</v>
      </c>
      <c r="AY230" s="246" t="s">
        <v>129</v>
      </c>
    </row>
    <row r="231" s="2" customFormat="1" ht="16.5" customHeight="1">
      <c r="A231" s="40"/>
      <c r="B231" s="41"/>
      <c r="C231" s="206" t="s">
        <v>341</v>
      </c>
      <c r="D231" s="206" t="s">
        <v>131</v>
      </c>
      <c r="E231" s="207" t="s">
        <v>342</v>
      </c>
      <c r="F231" s="208" t="s">
        <v>343</v>
      </c>
      <c r="G231" s="209" t="s">
        <v>134</v>
      </c>
      <c r="H231" s="210">
        <v>5.5439999999999996</v>
      </c>
      <c r="I231" s="211"/>
      <c r="J231" s="212">
        <f>ROUND(I231*H231,2)</f>
        <v>0</v>
      </c>
      <c r="K231" s="208" t="s">
        <v>135</v>
      </c>
      <c r="L231" s="46"/>
      <c r="M231" s="213" t="s">
        <v>19</v>
      </c>
      <c r="N231" s="214" t="s">
        <v>41</v>
      </c>
      <c r="O231" s="86"/>
      <c r="P231" s="215">
        <f>O231*H231</f>
        <v>0</v>
      </c>
      <c r="Q231" s="215">
        <v>0.002944</v>
      </c>
      <c r="R231" s="215">
        <f>Q231*H231</f>
        <v>0.016321535999999998</v>
      </c>
      <c r="S231" s="215">
        <v>0</v>
      </c>
      <c r="T231" s="216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17" t="s">
        <v>136</v>
      </c>
      <c r="AT231" s="217" t="s">
        <v>131</v>
      </c>
      <c r="AU231" s="217" t="s">
        <v>80</v>
      </c>
      <c r="AY231" s="19" t="s">
        <v>129</v>
      </c>
      <c r="BE231" s="218">
        <f>IF(N231="základní",J231,0)</f>
        <v>0</v>
      </c>
      <c r="BF231" s="218">
        <f>IF(N231="snížená",J231,0)</f>
        <v>0</v>
      </c>
      <c r="BG231" s="218">
        <f>IF(N231="zákl. přenesená",J231,0)</f>
        <v>0</v>
      </c>
      <c r="BH231" s="218">
        <f>IF(N231="sníž. přenesená",J231,0)</f>
        <v>0</v>
      </c>
      <c r="BI231" s="218">
        <f>IF(N231="nulová",J231,0)</f>
        <v>0</v>
      </c>
      <c r="BJ231" s="19" t="s">
        <v>78</v>
      </c>
      <c r="BK231" s="218">
        <f>ROUND(I231*H231,2)</f>
        <v>0</v>
      </c>
      <c r="BL231" s="19" t="s">
        <v>136</v>
      </c>
      <c r="BM231" s="217" t="s">
        <v>344</v>
      </c>
    </row>
    <row r="232" s="2" customFormat="1">
      <c r="A232" s="40"/>
      <c r="B232" s="41"/>
      <c r="C232" s="42"/>
      <c r="D232" s="219" t="s">
        <v>138</v>
      </c>
      <c r="E232" s="42"/>
      <c r="F232" s="220" t="s">
        <v>345</v>
      </c>
      <c r="G232" s="42"/>
      <c r="H232" s="42"/>
      <c r="I232" s="221"/>
      <c r="J232" s="42"/>
      <c r="K232" s="42"/>
      <c r="L232" s="46"/>
      <c r="M232" s="222"/>
      <c r="N232" s="223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138</v>
      </c>
      <c r="AU232" s="19" t="s">
        <v>80</v>
      </c>
    </row>
    <row r="233" s="13" customFormat="1">
      <c r="A233" s="13"/>
      <c r="B233" s="224"/>
      <c r="C233" s="225"/>
      <c r="D233" s="226" t="s">
        <v>140</v>
      </c>
      <c r="E233" s="227" t="s">
        <v>19</v>
      </c>
      <c r="F233" s="228" t="s">
        <v>346</v>
      </c>
      <c r="G233" s="225"/>
      <c r="H233" s="229">
        <v>5.5439999999999996</v>
      </c>
      <c r="I233" s="230"/>
      <c r="J233" s="225"/>
      <c r="K233" s="225"/>
      <c r="L233" s="231"/>
      <c r="M233" s="232"/>
      <c r="N233" s="233"/>
      <c r="O233" s="233"/>
      <c r="P233" s="233"/>
      <c r="Q233" s="233"/>
      <c r="R233" s="233"/>
      <c r="S233" s="233"/>
      <c r="T233" s="234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5" t="s">
        <v>140</v>
      </c>
      <c r="AU233" s="235" t="s">
        <v>80</v>
      </c>
      <c r="AV233" s="13" t="s">
        <v>80</v>
      </c>
      <c r="AW233" s="13" t="s">
        <v>32</v>
      </c>
      <c r="AX233" s="13" t="s">
        <v>70</v>
      </c>
      <c r="AY233" s="235" t="s">
        <v>129</v>
      </c>
    </row>
    <row r="234" s="14" customFormat="1">
      <c r="A234" s="14"/>
      <c r="B234" s="236"/>
      <c r="C234" s="237"/>
      <c r="D234" s="226" t="s">
        <v>140</v>
      </c>
      <c r="E234" s="238" t="s">
        <v>19</v>
      </c>
      <c r="F234" s="239" t="s">
        <v>142</v>
      </c>
      <c r="G234" s="237"/>
      <c r="H234" s="240">
        <v>5.5439999999999996</v>
      </c>
      <c r="I234" s="241"/>
      <c r="J234" s="237"/>
      <c r="K234" s="237"/>
      <c r="L234" s="242"/>
      <c r="M234" s="243"/>
      <c r="N234" s="244"/>
      <c r="O234" s="244"/>
      <c r="P234" s="244"/>
      <c r="Q234" s="244"/>
      <c r="R234" s="244"/>
      <c r="S234" s="244"/>
      <c r="T234" s="245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46" t="s">
        <v>140</v>
      </c>
      <c r="AU234" s="246" t="s">
        <v>80</v>
      </c>
      <c r="AV234" s="14" t="s">
        <v>136</v>
      </c>
      <c r="AW234" s="14" t="s">
        <v>32</v>
      </c>
      <c r="AX234" s="14" t="s">
        <v>78</v>
      </c>
      <c r="AY234" s="246" t="s">
        <v>129</v>
      </c>
    </row>
    <row r="235" s="2" customFormat="1" ht="16.5" customHeight="1">
      <c r="A235" s="40"/>
      <c r="B235" s="41"/>
      <c r="C235" s="206" t="s">
        <v>347</v>
      </c>
      <c r="D235" s="206" t="s">
        <v>131</v>
      </c>
      <c r="E235" s="207" t="s">
        <v>348</v>
      </c>
      <c r="F235" s="208" t="s">
        <v>349</v>
      </c>
      <c r="G235" s="209" t="s">
        <v>134</v>
      </c>
      <c r="H235" s="210">
        <v>5.5439999999999996</v>
      </c>
      <c r="I235" s="211"/>
      <c r="J235" s="212">
        <f>ROUND(I235*H235,2)</f>
        <v>0</v>
      </c>
      <c r="K235" s="208" t="s">
        <v>135</v>
      </c>
      <c r="L235" s="46"/>
      <c r="M235" s="213" t="s">
        <v>19</v>
      </c>
      <c r="N235" s="214" t="s">
        <v>41</v>
      </c>
      <c r="O235" s="86"/>
      <c r="P235" s="215">
        <f>O235*H235</f>
        <v>0</v>
      </c>
      <c r="Q235" s="215">
        <v>0</v>
      </c>
      <c r="R235" s="215">
        <f>Q235*H235</f>
        <v>0</v>
      </c>
      <c r="S235" s="215">
        <v>0</v>
      </c>
      <c r="T235" s="216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17" t="s">
        <v>136</v>
      </c>
      <c r="AT235" s="217" t="s">
        <v>131</v>
      </c>
      <c r="AU235" s="217" t="s">
        <v>80</v>
      </c>
      <c r="AY235" s="19" t="s">
        <v>129</v>
      </c>
      <c r="BE235" s="218">
        <f>IF(N235="základní",J235,0)</f>
        <v>0</v>
      </c>
      <c r="BF235" s="218">
        <f>IF(N235="snížená",J235,0)</f>
        <v>0</v>
      </c>
      <c r="BG235" s="218">
        <f>IF(N235="zákl. přenesená",J235,0)</f>
        <v>0</v>
      </c>
      <c r="BH235" s="218">
        <f>IF(N235="sníž. přenesená",J235,0)</f>
        <v>0</v>
      </c>
      <c r="BI235" s="218">
        <f>IF(N235="nulová",J235,0)</f>
        <v>0</v>
      </c>
      <c r="BJ235" s="19" t="s">
        <v>78</v>
      </c>
      <c r="BK235" s="218">
        <f>ROUND(I235*H235,2)</f>
        <v>0</v>
      </c>
      <c r="BL235" s="19" t="s">
        <v>136</v>
      </c>
      <c r="BM235" s="217" t="s">
        <v>350</v>
      </c>
    </row>
    <row r="236" s="2" customFormat="1">
      <c r="A236" s="40"/>
      <c r="B236" s="41"/>
      <c r="C236" s="42"/>
      <c r="D236" s="219" t="s">
        <v>138</v>
      </c>
      <c r="E236" s="42"/>
      <c r="F236" s="220" t="s">
        <v>351</v>
      </c>
      <c r="G236" s="42"/>
      <c r="H236" s="42"/>
      <c r="I236" s="221"/>
      <c r="J236" s="42"/>
      <c r="K236" s="42"/>
      <c r="L236" s="46"/>
      <c r="M236" s="222"/>
      <c r="N236" s="223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138</v>
      </c>
      <c r="AU236" s="19" t="s">
        <v>80</v>
      </c>
    </row>
    <row r="237" s="2" customFormat="1" ht="16.5" customHeight="1">
      <c r="A237" s="40"/>
      <c r="B237" s="41"/>
      <c r="C237" s="206" t="s">
        <v>352</v>
      </c>
      <c r="D237" s="206" t="s">
        <v>131</v>
      </c>
      <c r="E237" s="207" t="s">
        <v>353</v>
      </c>
      <c r="F237" s="208" t="s">
        <v>354</v>
      </c>
      <c r="G237" s="209" t="s">
        <v>237</v>
      </c>
      <c r="H237" s="210">
        <v>0.61499999999999999</v>
      </c>
      <c r="I237" s="211"/>
      <c r="J237" s="212">
        <f>ROUND(I237*H237,2)</f>
        <v>0</v>
      </c>
      <c r="K237" s="208" t="s">
        <v>135</v>
      </c>
      <c r="L237" s="46"/>
      <c r="M237" s="213" t="s">
        <v>19</v>
      </c>
      <c r="N237" s="214" t="s">
        <v>41</v>
      </c>
      <c r="O237" s="86"/>
      <c r="P237" s="215">
        <f>O237*H237</f>
        <v>0</v>
      </c>
      <c r="Q237" s="215">
        <v>1.06277</v>
      </c>
      <c r="R237" s="215">
        <f>Q237*H237</f>
        <v>0.65360355000000003</v>
      </c>
      <c r="S237" s="215">
        <v>0</v>
      </c>
      <c r="T237" s="216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17" t="s">
        <v>136</v>
      </c>
      <c r="AT237" s="217" t="s">
        <v>131</v>
      </c>
      <c r="AU237" s="217" t="s">
        <v>80</v>
      </c>
      <c r="AY237" s="19" t="s">
        <v>129</v>
      </c>
      <c r="BE237" s="218">
        <f>IF(N237="základní",J237,0)</f>
        <v>0</v>
      </c>
      <c r="BF237" s="218">
        <f>IF(N237="snížená",J237,0)</f>
        <v>0</v>
      </c>
      <c r="BG237" s="218">
        <f>IF(N237="zákl. přenesená",J237,0)</f>
        <v>0</v>
      </c>
      <c r="BH237" s="218">
        <f>IF(N237="sníž. přenesená",J237,0)</f>
        <v>0</v>
      </c>
      <c r="BI237" s="218">
        <f>IF(N237="nulová",J237,0)</f>
        <v>0</v>
      </c>
      <c r="BJ237" s="19" t="s">
        <v>78</v>
      </c>
      <c r="BK237" s="218">
        <f>ROUND(I237*H237,2)</f>
        <v>0</v>
      </c>
      <c r="BL237" s="19" t="s">
        <v>136</v>
      </c>
      <c r="BM237" s="217" t="s">
        <v>355</v>
      </c>
    </row>
    <row r="238" s="2" customFormat="1">
      <c r="A238" s="40"/>
      <c r="B238" s="41"/>
      <c r="C238" s="42"/>
      <c r="D238" s="219" t="s">
        <v>138</v>
      </c>
      <c r="E238" s="42"/>
      <c r="F238" s="220" t="s">
        <v>356</v>
      </c>
      <c r="G238" s="42"/>
      <c r="H238" s="42"/>
      <c r="I238" s="221"/>
      <c r="J238" s="42"/>
      <c r="K238" s="42"/>
      <c r="L238" s="46"/>
      <c r="M238" s="222"/>
      <c r="N238" s="223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138</v>
      </c>
      <c r="AU238" s="19" t="s">
        <v>80</v>
      </c>
    </row>
    <row r="239" s="13" customFormat="1">
      <c r="A239" s="13"/>
      <c r="B239" s="224"/>
      <c r="C239" s="225"/>
      <c r="D239" s="226" t="s">
        <v>140</v>
      </c>
      <c r="E239" s="227" t="s">
        <v>19</v>
      </c>
      <c r="F239" s="228" t="s">
        <v>357</v>
      </c>
      <c r="G239" s="225"/>
      <c r="H239" s="229">
        <v>0.61499999999999999</v>
      </c>
      <c r="I239" s="230"/>
      <c r="J239" s="225"/>
      <c r="K239" s="225"/>
      <c r="L239" s="231"/>
      <c r="M239" s="232"/>
      <c r="N239" s="233"/>
      <c r="O239" s="233"/>
      <c r="P239" s="233"/>
      <c r="Q239" s="233"/>
      <c r="R239" s="233"/>
      <c r="S239" s="233"/>
      <c r="T239" s="234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5" t="s">
        <v>140</v>
      </c>
      <c r="AU239" s="235" t="s">
        <v>80</v>
      </c>
      <c r="AV239" s="13" t="s">
        <v>80</v>
      </c>
      <c r="AW239" s="13" t="s">
        <v>32</v>
      </c>
      <c r="AX239" s="13" t="s">
        <v>70</v>
      </c>
      <c r="AY239" s="235" t="s">
        <v>129</v>
      </c>
    </row>
    <row r="240" s="14" customFormat="1">
      <c r="A240" s="14"/>
      <c r="B240" s="236"/>
      <c r="C240" s="237"/>
      <c r="D240" s="226" t="s">
        <v>140</v>
      </c>
      <c r="E240" s="238" t="s">
        <v>19</v>
      </c>
      <c r="F240" s="239" t="s">
        <v>142</v>
      </c>
      <c r="G240" s="237"/>
      <c r="H240" s="240">
        <v>0.61499999999999999</v>
      </c>
      <c r="I240" s="241"/>
      <c r="J240" s="237"/>
      <c r="K240" s="237"/>
      <c r="L240" s="242"/>
      <c r="M240" s="243"/>
      <c r="N240" s="244"/>
      <c r="O240" s="244"/>
      <c r="P240" s="244"/>
      <c r="Q240" s="244"/>
      <c r="R240" s="244"/>
      <c r="S240" s="244"/>
      <c r="T240" s="245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46" t="s">
        <v>140</v>
      </c>
      <c r="AU240" s="246" t="s">
        <v>80</v>
      </c>
      <c r="AV240" s="14" t="s">
        <v>136</v>
      </c>
      <c r="AW240" s="14" t="s">
        <v>32</v>
      </c>
      <c r="AX240" s="14" t="s">
        <v>78</v>
      </c>
      <c r="AY240" s="246" t="s">
        <v>129</v>
      </c>
    </row>
    <row r="241" s="12" customFormat="1" ht="22.8" customHeight="1">
      <c r="A241" s="12"/>
      <c r="B241" s="190"/>
      <c r="C241" s="191"/>
      <c r="D241" s="192" t="s">
        <v>69</v>
      </c>
      <c r="E241" s="204" t="s">
        <v>148</v>
      </c>
      <c r="F241" s="204" t="s">
        <v>358</v>
      </c>
      <c r="G241" s="191"/>
      <c r="H241" s="191"/>
      <c r="I241" s="194"/>
      <c r="J241" s="205">
        <f>BK241</f>
        <v>0</v>
      </c>
      <c r="K241" s="191"/>
      <c r="L241" s="196"/>
      <c r="M241" s="197"/>
      <c r="N241" s="198"/>
      <c r="O241" s="198"/>
      <c r="P241" s="199">
        <f>SUM(P242:P270)</f>
        <v>0</v>
      </c>
      <c r="Q241" s="198"/>
      <c r="R241" s="199">
        <f>SUM(R242:R270)</f>
        <v>99.618440640000017</v>
      </c>
      <c r="S241" s="198"/>
      <c r="T241" s="200">
        <f>SUM(T242:T270)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01" t="s">
        <v>78</v>
      </c>
      <c r="AT241" s="202" t="s">
        <v>69</v>
      </c>
      <c r="AU241" s="202" t="s">
        <v>78</v>
      </c>
      <c r="AY241" s="201" t="s">
        <v>129</v>
      </c>
      <c r="BK241" s="203">
        <f>SUM(BK242:BK270)</f>
        <v>0</v>
      </c>
    </row>
    <row r="242" s="2" customFormat="1" ht="24.15" customHeight="1">
      <c r="A242" s="40"/>
      <c r="B242" s="41"/>
      <c r="C242" s="206" t="s">
        <v>359</v>
      </c>
      <c r="D242" s="206" t="s">
        <v>131</v>
      </c>
      <c r="E242" s="207" t="s">
        <v>360</v>
      </c>
      <c r="F242" s="208" t="s">
        <v>361</v>
      </c>
      <c r="G242" s="209" t="s">
        <v>195</v>
      </c>
      <c r="H242" s="210">
        <v>36.390000000000001</v>
      </c>
      <c r="I242" s="211"/>
      <c r="J242" s="212">
        <f>ROUND(I242*H242,2)</f>
        <v>0</v>
      </c>
      <c r="K242" s="208" t="s">
        <v>135</v>
      </c>
      <c r="L242" s="46"/>
      <c r="M242" s="213" t="s">
        <v>19</v>
      </c>
      <c r="N242" s="214" t="s">
        <v>41</v>
      </c>
      <c r="O242" s="86"/>
      <c r="P242" s="215">
        <f>O242*H242</f>
        <v>0</v>
      </c>
      <c r="Q242" s="215">
        <v>2.5143</v>
      </c>
      <c r="R242" s="215">
        <f>Q242*H242</f>
        <v>91.495377000000005</v>
      </c>
      <c r="S242" s="215">
        <v>0</v>
      </c>
      <c r="T242" s="216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17" t="s">
        <v>136</v>
      </c>
      <c r="AT242" s="217" t="s">
        <v>131</v>
      </c>
      <c r="AU242" s="217" t="s">
        <v>80</v>
      </c>
      <c r="AY242" s="19" t="s">
        <v>129</v>
      </c>
      <c r="BE242" s="218">
        <f>IF(N242="základní",J242,0)</f>
        <v>0</v>
      </c>
      <c r="BF242" s="218">
        <f>IF(N242="snížená",J242,0)</f>
        <v>0</v>
      </c>
      <c r="BG242" s="218">
        <f>IF(N242="zákl. přenesená",J242,0)</f>
        <v>0</v>
      </c>
      <c r="BH242" s="218">
        <f>IF(N242="sníž. přenesená",J242,0)</f>
        <v>0</v>
      </c>
      <c r="BI242" s="218">
        <f>IF(N242="nulová",J242,0)</f>
        <v>0</v>
      </c>
      <c r="BJ242" s="19" t="s">
        <v>78</v>
      </c>
      <c r="BK242" s="218">
        <f>ROUND(I242*H242,2)</f>
        <v>0</v>
      </c>
      <c r="BL242" s="19" t="s">
        <v>136</v>
      </c>
      <c r="BM242" s="217" t="s">
        <v>362</v>
      </c>
    </row>
    <row r="243" s="2" customFormat="1">
      <c r="A243" s="40"/>
      <c r="B243" s="41"/>
      <c r="C243" s="42"/>
      <c r="D243" s="219" t="s">
        <v>138</v>
      </c>
      <c r="E243" s="42"/>
      <c r="F243" s="220" t="s">
        <v>363</v>
      </c>
      <c r="G243" s="42"/>
      <c r="H243" s="42"/>
      <c r="I243" s="221"/>
      <c r="J243" s="42"/>
      <c r="K243" s="42"/>
      <c r="L243" s="46"/>
      <c r="M243" s="222"/>
      <c r="N243" s="223"/>
      <c r="O243" s="86"/>
      <c r="P243" s="86"/>
      <c r="Q243" s="86"/>
      <c r="R243" s="86"/>
      <c r="S243" s="86"/>
      <c r="T243" s="87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9" t="s">
        <v>138</v>
      </c>
      <c r="AU243" s="19" t="s">
        <v>80</v>
      </c>
    </row>
    <row r="244" s="13" customFormat="1">
      <c r="A244" s="13"/>
      <c r="B244" s="224"/>
      <c r="C244" s="225"/>
      <c r="D244" s="226" t="s">
        <v>140</v>
      </c>
      <c r="E244" s="227" t="s">
        <v>19</v>
      </c>
      <c r="F244" s="228" t="s">
        <v>364</v>
      </c>
      <c r="G244" s="225"/>
      <c r="H244" s="229">
        <v>9.0419999999999998</v>
      </c>
      <c r="I244" s="230"/>
      <c r="J244" s="225"/>
      <c r="K244" s="225"/>
      <c r="L244" s="231"/>
      <c r="M244" s="232"/>
      <c r="N244" s="233"/>
      <c r="O244" s="233"/>
      <c r="P244" s="233"/>
      <c r="Q244" s="233"/>
      <c r="R244" s="233"/>
      <c r="S244" s="233"/>
      <c r="T244" s="234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5" t="s">
        <v>140</v>
      </c>
      <c r="AU244" s="235" t="s">
        <v>80</v>
      </c>
      <c r="AV244" s="13" t="s">
        <v>80</v>
      </c>
      <c r="AW244" s="13" t="s">
        <v>32</v>
      </c>
      <c r="AX244" s="13" t="s">
        <v>70</v>
      </c>
      <c r="AY244" s="235" t="s">
        <v>129</v>
      </c>
    </row>
    <row r="245" s="13" customFormat="1">
      <c r="A245" s="13"/>
      <c r="B245" s="224"/>
      <c r="C245" s="225"/>
      <c r="D245" s="226" t="s">
        <v>140</v>
      </c>
      <c r="E245" s="227" t="s">
        <v>19</v>
      </c>
      <c r="F245" s="228" t="s">
        <v>365</v>
      </c>
      <c r="G245" s="225"/>
      <c r="H245" s="229">
        <v>22.248000000000001</v>
      </c>
      <c r="I245" s="230"/>
      <c r="J245" s="225"/>
      <c r="K245" s="225"/>
      <c r="L245" s="231"/>
      <c r="M245" s="232"/>
      <c r="N245" s="233"/>
      <c r="O245" s="233"/>
      <c r="P245" s="233"/>
      <c r="Q245" s="233"/>
      <c r="R245" s="233"/>
      <c r="S245" s="233"/>
      <c r="T245" s="234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5" t="s">
        <v>140</v>
      </c>
      <c r="AU245" s="235" t="s">
        <v>80</v>
      </c>
      <c r="AV245" s="13" t="s">
        <v>80</v>
      </c>
      <c r="AW245" s="13" t="s">
        <v>32</v>
      </c>
      <c r="AX245" s="13" t="s">
        <v>70</v>
      </c>
      <c r="AY245" s="235" t="s">
        <v>129</v>
      </c>
    </row>
    <row r="246" s="13" customFormat="1">
      <c r="A246" s="13"/>
      <c r="B246" s="224"/>
      <c r="C246" s="225"/>
      <c r="D246" s="226" t="s">
        <v>140</v>
      </c>
      <c r="E246" s="227" t="s">
        <v>19</v>
      </c>
      <c r="F246" s="228" t="s">
        <v>366</v>
      </c>
      <c r="G246" s="225"/>
      <c r="H246" s="229">
        <v>5.0999999999999996</v>
      </c>
      <c r="I246" s="230"/>
      <c r="J246" s="225"/>
      <c r="K246" s="225"/>
      <c r="L246" s="231"/>
      <c r="M246" s="232"/>
      <c r="N246" s="233"/>
      <c r="O246" s="233"/>
      <c r="P246" s="233"/>
      <c r="Q246" s="233"/>
      <c r="R246" s="233"/>
      <c r="S246" s="233"/>
      <c r="T246" s="234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5" t="s">
        <v>140</v>
      </c>
      <c r="AU246" s="235" t="s">
        <v>80</v>
      </c>
      <c r="AV246" s="13" t="s">
        <v>80</v>
      </c>
      <c r="AW246" s="13" t="s">
        <v>32</v>
      </c>
      <c r="AX246" s="13" t="s">
        <v>70</v>
      </c>
      <c r="AY246" s="235" t="s">
        <v>129</v>
      </c>
    </row>
    <row r="247" s="14" customFormat="1">
      <c r="A247" s="14"/>
      <c r="B247" s="236"/>
      <c r="C247" s="237"/>
      <c r="D247" s="226" t="s">
        <v>140</v>
      </c>
      <c r="E247" s="238" t="s">
        <v>19</v>
      </c>
      <c r="F247" s="239" t="s">
        <v>142</v>
      </c>
      <c r="G247" s="237"/>
      <c r="H247" s="240">
        <v>36.390000000000001</v>
      </c>
      <c r="I247" s="241"/>
      <c r="J247" s="237"/>
      <c r="K247" s="237"/>
      <c r="L247" s="242"/>
      <c r="M247" s="243"/>
      <c r="N247" s="244"/>
      <c r="O247" s="244"/>
      <c r="P247" s="244"/>
      <c r="Q247" s="244"/>
      <c r="R247" s="244"/>
      <c r="S247" s="244"/>
      <c r="T247" s="245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46" t="s">
        <v>140</v>
      </c>
      <c r="AU247" s="246" t="s">
        <v>80</v>
      </c>
      <c r="AV247" s="14" t="s">
        <v>136</v>
      </c>
      <c r="AW247" s="14" t="s">
        <v>32</v>
      </c>
      <c r="AX247" s="14" t="s">
        <v>78</v>
      </c>
      <c r="AY247" s="246" t="s">
        <v>129</v>
      </c>
    </row>
    <row r="248" s="2" customFormat="1" ht="24.15" customHeight="1">
      <c r="A248" s="40"/>
      <c r="B248" s="41"/>
      <c r="C248" s="206" t="s">
        <v>367</v>
      </c>
      <c r="D248" s="206" t="s">
        <v>131</v>
      </c>
      <c r="E248" s="207" t="s">
        <v>368</v>
      </c>
      <c r="F248" s="208" t="s">
        <v>369</v>
      </c>
      <c r="G248" s="209" t="s">
        <v>134</v>
      </c>
      <c r="H248" s="210">
        <v>201.06800000000001</v>
      </c>
      <c r="I248" s="211"/>
      <c r="J248" s="212">
        <f>ROUND(I248*H248,2)</f>
        <v>0</v>
      </c>
      <c r="K248" s="208" t="s">
        <v>135</v>
      </c>
      <c r="L248" s="46"/>
      <c r="M248" s="213" t="s">
        <v>19</v>
      </c>
      <c r="N248" s="214" t="s">
        <v>41</v>
      </c>
      <c r="O248" s="86"/>
      <c r="P248" s="215">
        <f>O248*H248</f>
        <v>0</v>
      </c>
      <c r="Q248" s="215">
        <v>0.0016199999999999999</v>
      </c>
      <c r="R248" s="215">
        <f>Q248*H248</f>
        <v>0.32573015999999999</v>
      </c>
      <c r="S248" s="215">
        <v>0</v>
      </c>
      <c r="T248" s="216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17" t="s">
        <v>136</v>
      </c>
      <c r="AT248" s="217" t="s">
        <v>131</v>
      </c>
      <c r="AU248" s="217" t="s">
        <v>80</v>
      </c>
      <c r="AY248" s="19" t="s">
        <v>129</v>
      </c>
      <c r="BE248" s="218">
        <f>IF(N248="základní",J248,0)</f>
        <v>0</v>
      </c>
      <c r="BF248" s="218">
        <f>IF(N248="snížená",J248,0)</f>
        <v>0</v>
      </c>
      <c r="BG248" s="218">
        <f>IF(N248="zákl. přenesená",J248,0)</f>
        <v>0</v>
      </c>
      <c r="BH248" s="218">
        <f>IF(N248="sníž. přenesená",J248,0)</f>
        <v>0</v>
      </c>
      <c r="BI248" s="218">
        <f>IF(N248="nulová",J248,0)</f>
        <v>0</v>
      </c>
      <c r="BJ248" s="19" t="s">
        <v>78</v>
      </c>
      <c r="BK248" s="218">
        <f>ROUND(I248*H248,2)</f>
        <v>0</v>
      </c>
      <c r="BL248" s="19" t="s">
        <v>136</v>
      </c>
      <c r="BM248" s="217" t="s">
        <v>370</v>
      </c>
    </row>
    <row r="249" s="2" customFormat="1">
      <c r="A249" s="40"/>
      <c r="B249" s="41"/>
      <c r="C249" s="42"/>
      <c r="D249" s="219" t="s">
        <v>138</v>
      </c>
      <c r="E249" s="42"/>
      <c r="F249" s="220" t="s">
        <v>371</v>
      </c>
      <c r="G249" s="42"/>
      <c r="H249" s="42"/>
      <c r="I249" s="221"/>
      <c r="J249" s="42"/>
      <c r="K249" s="42"/>
      <c r="L249" s="46"/>
      <c r="M249" s="222"/>
      <c r="N249" s="223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138</v>
      </c>
      <c r="AU249" s="19" t="s">
        <v>80</v>
      </c>
    </row>
    <row r="250" s="13" customFormat="1">
      <c r="A250" s="13"/>
      <c r="B250" s="224"/>
      <c r="C250" s="225"/>
      <c r="D250" s="226" t="s">
        <v>140</v>
      </c>
      <c r="E250" s="227" t="s">
        <v>19</v>
      </c>
      <c r="F250" s="228" t="s">
        <v>372</v>
      </c>
      <c r="G250" s="225"/>
      <c r="H250" s="229">
        <v>7.9199999999999999</v>
      </c>
      <c r="I250" s="230"/>
      <c r="J250" s="225"/>
      <c r="K250" s="225"/>
      <c r="L250" s="231"/>
      <c r="M250" s="232"/>
      <c r="N250" s="233"/>
      <c r="O250" s="233"/>
      <c r="P250" s="233"/>
      <c r="Q250" s="233"/>
      <c r="R250" s="233"/>
      <c r="S250" s="233"/>
      <c r="T250" s="234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5" t="s">
        <v>140</v>
      </c>
      <c r="AU250" s="235" t="s">
        <v>80</v>
      </c>
      <c r="AV250" s="13" t="s">
        <v>80</v>
      </c>
      <c r="AW250" s="13" t="s">
        <v>32</v>
      </c>
      <c r="AX250" s="13" t="s">
        <v>70</v>
      </c>
      <c r="AY250" s="235" t="s">
        <v>129</v>
      </c>
    </row>
    <row r="251" s="13" customFormat="1">
      <c r="A251" s="13"/>
      <c r="B251" s="224"/>
      <c r="C251" s="225"/>
      <c r="D251" s="226" t="s">
        <v>140</v>
      </c>
      <c r="E251" s="227" t="s">
        <v>19</v>
      </c>
      <c r="F251" s="228" t="s">
        <v>373</v>
      </c>
      <c r="G251" s="225"/>
      <c r="H251" s="229">
        <v>76.867999999999995</v>
      </c>
      <c r="I251" s="230"/>
      <c r="J251" s="225"/>
      <c r="K251" s="225"/>
      <c r="L251" s="231"/>
      <c r="M251" s="232"/>
      <c r="N251" s="233"/>
      <c r="O251" s="233"/>
      <c r="P251" s="233"/>
      <c r="Q251" s="233"/>
      <c r="R251" s="233"/>
      <c r="S251" s="233"/>
      <c r="T251" s="234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5" t="s">
        <v>140</v>
      </c>
      <c r="AU251" s="235" t="s">
        <v>80</v>
      </c>
      <c r="AV251" s="13" t="s">
        <v>80</v>
      </c>
      <c r="AW251" s="13" t="s">
        <v>32</v>
      </c>
      <c r="AX251" s="13" t="s">
        <v>70</v>
      </c>
      <c r="AY251" s="235" t="s">
        <v>129</v>
      </c>
    </row>
    <row r="252" s="13" customFormat="1">
      <c r="A252" s="13"/>
      <c r="B252" s="224"/>
      <c r="C252" s="225"/>
      <c r="D252" s="226" t="s">
        <v>140</v>
      </c>
      <c r="E252" s="227" t="s">
        <v>19</v>
      </c>
      <c r="F252" s="228" t="s">
        <v>374</v>
      </c>
      <c r="G252" s="225"/>
      <c r="H252" s="229">
        <v>91.079999999999998</v>
      </c>
      <c r="I252" s="230"/>
      <c r="J252" s="225"/>
      <c r="K252" s="225"/>
      <c r="L252" s="231"/>
      <c r="M252" s="232"/>
      <c r="N252" s="233"/>
      <c r="O252" s="233"/>
      <c r="P252" s="233"/>
      <c r="Q252" s="233"/>
      <c r="R252" s="233"/>
      <c r="S252" s="233"/>
      <c r="T252" s="234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5" t="s">
        <v>140</v>
      </c>
      <c r="AU252" s="235" t="s">
        <v>80</v>
      </c>
      <c r="AV252" s="13" t="s">
        <v>80</v>
      </c>
      <c r="AW252" s="13" t="s">
        <v>32</v>
      </c>
      <c r="AX252" s="13" t="s">
        <v>70</v>
      </c>
      <c r="AY252" s="235" t="s">
        <v>129</v>
      </c>
    </row>
    <row r="253" s="13" customFormat="1">
      <c r="A253" s="13"/>
      <c r="B253" s="224"/>
      <c r="C253" s="225"/>
      <c r="D253" s="226" t="s">
        <v>140</v>
      </c>
      <c r="E253" s="227" t="s">
        <v>19</v>
      </c>
      <c r="F253" s="228" t="s">
        <v>375</v>
      </c>
      <c r="G253" s="225"/>
      <c r="H253" s="229">
        <v>25.199999999999999</v>
      </c>
      <c r="I253" s="230"/>
      <c r="J253" s="225"/>
      <c r="K253" s="225"/>
      <c r="L253" s="231"/>
      <c r="M253" s="232"/>
      <c r="N253" s="233"/>
      <c r="O253" s="233"/>
      <c r="P253" s="233"/>
      <c r="Q253" s="233"/>
      <c r="R253" s="233"/>
      <c r="S253" s="233"/>
      <c r="T253" s="234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5" t="s">
        <v>140</v>
      </c>
      <c r="AU253" s="235" t="s">
        <v>80</v>
      </c>
      <c r="AV253" s="13" t="s">
        <v>80</v>
      </c>
      <c r="AW253" s="13" t="s">
        <v>32</v>
      </c>
      <c r="AX253" s="13" t="s">
        <v>70</v>
      </c>
      <c r="AY253" s="235" t="s">
        <v>129</v>
      </c>
    </row>
    <row r="254" s="14" customFormat="1">
      <c r="A254" s="14"/>
      <c r="B254" s="236"/>
      <c r="C254" s="237"/>
      <c r="D254" s="226" t="s">
        <v>140</v>
      </c>
      <c r="E254" s="238" t="s">
        <v>19</v>
      </c>
      <c r="F254" s="239" t="s">
        <v>142</v>
      </c>
      <c r="G254" s="237"/>
      <c r="H254" s="240">
        <v>201.06799999999998</v>
      </c>
      <c r="I254" s="241"/>
      <c r="J254" s="237"/>
      <c r="K254" s="237"/>
      <c r="L254" s="242"/>
      <c r="M254" s="243"/>
      <c r="N254" s="244"/>
      <c r="O254" s="244"/>
      <c r="P254" s="244"/>
      <c r="Q254" s="244"/>
      <c r="R254" s="244"/>
      <c r="S254" s="244"/>
      <c r="T254" s="245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46" t="s">
        <v>140</v>
      </c>
      <c r="AU254" s="246" t="s">
        <v>80</v>
      </c>
      <c r="AV254" s="14" t="s">
        <v>136</v>
      </c>
      <c r="AW254" s="14" t="s">
        <v>32</v>
      </c>
      <c r="AX254" s="14" t="s">
        <v>78</v>
      </c>
      <c r="AY254" s="246" t="s">
        <v>129</v>
      </c>
    </row>
    <row r="255" s="2" customFormat="1" ht="24.15" customHeight="1">
      <c r="A255" s="40"/>
      <c r="B255" s="41"/>
      <c r="C255" s="206" t="s">
        <v>376</v>
      </c>
      <c r="D255" s="206" t="s">
        <v>131</v>
      </c>
      <c r="E255" s="207" t="s">
        <v>377</v>
      </c>
      <c r="F255" s="208" t="s">
        <v>378</v>
      </c>
      <c r="G255" s="209" t="s">
        <v>134</v>
      </c>
      <c r="H255" s="210">
        <v>201.06800000000001</v>
      </c>
      <c r="I255" s="211"/>
      <c r="J255" s="212">
        <f>ROUND(I255*H255,2)</f>
        <v>0</v>
      </c>
      <c r="K255" s="208" t="s">
        <v>135</v>
      </c>
      <c r="L255" s="46"/>
      <c r="M255" s="213" t="s">
        <v>19</v>
      </c>
      <c r="N255" s="214" t="s">
        <v>41</v>
      </c>
      <c r="O255" s="86"/>
      <c r="P255" s="215">
        <f>O255*H255</f>
        <v>0</v>
      </c>
      <c r="Q255" s="215">
        <v>0</v>
      </c>
      <c r="R255" s="215">
        <f>Q255*H255</f>
        <v>0</v>
      </c>
      <c r="S255" s="215">
        <v>0</v>
      </c>
      <c r="T255" s="216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17" t="s">
        <v>136</v>
      </c>
      <c r="AT255" s="217" t="s">
        <v>131</v>
      </c>
      <c r="AU255" s="217" t="s">
        <v>80</v>
      </c>
      <c r="AY255" s="19" t="s">
        <v>129</v>
      </c>
      <c r="BE255" s="218">
        <f>IF(N255="základní",J255,0)</f>
        <v>0</v>
      </c>
      <c r="BF255" s="218">
        <f>IF(N255="snížená",J255,0)</f>
        <v>0</v>
      </c>
      <c r="BG255" s="218">
        <f>IF(N255="zákl. přenesená",J255,0)</f>
        <v>0</v>
      </c>
      <c r="BH255" s="218">
        <f>IF(N255="sníž. přenesená",J255,0)</f>
        <v>0</v>
      </c>
      <c r="BI255" s="218">
        <f>IF(N255="nulová",J255,0)</f>
        <v>0</v>
      </c>
      <c r="BJ255" s="19" t="s">
        <v>78</v>
      </c>
      <c r="BK255" s="218">
        <f>ROUND(I255*H255,2)</f>
        <v>0</v>
      </c>
      <c r="BL255" s="19" t="s">
        <v>136</v>
      </c>
      <c r="BM255" s="217" t="s">
        <v>379</v>
      </c>
    </row>
    <row r="256" s="2" customFormat="1">
      <c r="A256" s="40"/>
      <c r="B256" s="41"/>
      <c r="C256" s="42"/>
      <c r="D256" s="219" t="s">
        <v>138</v>
      </c>
      <c r="E256" s="42"/>
      <c r="F256" s="220" t="s">
        <v>380</v>
      </c>
      <c r="G256" s="42"/>
      <c r="H256" s="42"/>
      <c r="I256" s="221"/>
      <c r="J256" s="42"/>
      <c r="K256" s="42"/>
      <c r="L256" s="46"/>
      <c r="M256" s="222"/>
      <c r="N256" s="223"/>
      <c r="O256" s="86"/>
      <c r="P256" s="86"/>
      <c r="Q256" s="86"/>
      <c r="R256" s="86"/>
      <c r="S256" s="86"/>
      <c r="T256" s="87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9" t="s">
        <v>138</v>
      </c>
      <c r="AU256" s="19" t="s">
        <v>80</v>
      </c>
    </row>
    <row r="257" s="2" customFormat="1" ht="24.15" customHeight="1">
      <c r="A257" s="40"/>
      <c r="B257" s="41"/>
      <c r="C257" s="206" t="s">
        <v>381</v>
      </c>
      <c r="D257" s="206" t="s">
        <v>131</v>
      </c>
      <c r="E257" s="207" t="s">
        <v>382</v>
      </c>
      <c r="F257" s="208" t="s">
        <v>383</v>
      </c>
      <c r="G257" s="209" t="s">
        <v>134</v>
      </c>
      <c r="H257" s="210">
        <v>3.2040000000000002</v>
      </c>
      <c r="I257" s="211"/>
      <c r="J257" s="212">
        <f>ROUND(I257*H257,2)</f>
        <v>0</v>
      </c>
      <c r="K257" s="208" t="s">
        <v>135</v>
      </c>
      <c r="L257" s="46"/>
      <c r="M257" s="213" t="s">
        <v>19</v>
      </c>
      <c r="N257" s="214" t="s">
        <v>41</v>
      </c>
      <c r="O257" s="86"/>
      <c r="P257" s="215">
        <f>O257*H257</f>
        <v>0</v>
      </c>
      <c r="Q257" s="215">
        <v>0.0055500000000000002</v>
      </c>
      <c r="R257" s="215">
        <f>Q257*H257</f>
        <v>0.017782200000000001</v>
      </c>
      <c r="S257" s="215">
        <v>0</v>
      </c>
      <c r="T257" s="216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17" t="s">
        <v>136</v>
      </c>
      <c r="AT257" s="217" t="s">
        <v>131</v>
      </c>
      <c r="AU257" s="217" t="s">
        <v>80</v>
      </c>
      <c r="AY257" s="19" t="s">
        <v>129</v>
      </c>
      <c r="BE257" s="218">
        <f>IF(N257="základní",J257,0)</f>
        <v>0</v>
      </c>
      <c r="BF257" s="218">
        <f>IF(N257="snížená",J257,0)</f>
        <v>0</v>
      </c>
      <c r="BG257" s="218">
        <f>IF(N257="zákl. přenesená",J257,0)</f>
        <v>0</v>
      </c>
      <c r="BH257" s="218">
        <f>IF(N257="sníž. přenesená",J257,0)</f>
        <v>0</v>
      </c>
      <c r="BI257" s="218">
        <f>IF(N257="nulová",J257,0)</f>
        <v>0</v>
      </c>
      <c r="BJ257" s="19" t="s">
        <v>78</v>
      </c>
      <c r="BK257" s="218">
        <f>ROUND(I257*H257,2)</f>
        <v>0</v>
      </c>
      <c r="BL257" s="19" t="s">
        <v>136</v>
      </c>
      <c r="BM257" s="217" t="s">
        <v>384</v>
      </c>
    </row>
    <row r="258" s="2" customFormat="1">
      <c r="A258" s="40"/>
      <c r="B258" s="41"/>
      <c r="C258" s="42"/>
      <c r="D258" s="219" t="s">
        <v>138</v>
      </c>
      <c r="E258" s="42"/>
      <c r="F258" s="220" t="s">
        <v>385</v>
      </c>
      <c r="G258" s="42"/>
      <c r="H258" s="42"/>
      <c r="I258" s="221"/>
      <c r="J258" s="42"/>
      <c r="K258" s="42"/>
      <c r="L258" s="46"/>
      <c r="M258" s="222"/>
      <c r="N258" s="223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9" t="s">
        <v>138</v>
      </c>
      <c r="AU258" s="19" t="s">
        <v>80</v>
      </c>
    </row>
    <row r="259" s="13" customFormat="1">
      <c r="A259" s="13"/>
      <c r="B259" s="224"/>
      <c r="C259" s="225"/>
      <c r="D259" s="226" t="s">
        <v>140</v>
      </c>
      <c r="E259" s="227" t="s">
        <v>19</v>
      </c>
      <c r="F259" s="228" t="s">
        <v>386</v>
      </c>
      <c r="G259" s="225"/>
      <c r="H259" s="229">
        <v>3.2040000000000002</v>
      </c>
      <c r="I259" s="230"/>
      <c r="J259" s="225"/>
      <c r="K259" s="225"/>
      <c r="L259" s="231"/>
      <c r="M259" s="232"/>
      <c r="N259" s="233"/>
      <c r="O259" s="233"/>
      <c r="P259" s="233"/>
      <c r="Q259" s="233"/>
      <c r="R259" s="233"/>
      <c r="S259" s="233"/>
      <c r="T259" s="234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5" t="s">
        <v>140</v>
      </c>
      <c r="AU259" s="235" t="s">
        <v>80</v>
      </c>
      <c r="AV259" s="13" t="s">
        <v>80</v>
      </c>
      <c r="AW259" s="13" t="s">
        <v>32</v>
      </c>
      <c r="AX259" s="13" t="s">
        <v>70</v>
      </c>
      <c r="AY259" s="235" t="s">
        <v>129</v>
      </c>
    </row>
    <row r="260" s="14" customFormat="1">
      <c r="A260" s="14"/>
      <c r="B260" s="236"/>
      <c r="C260" s="237"/>
      <c r="D260" s="226" t="s">
        <v>140</v>
      </c>
      <c r="E260" s="238" t="s">
        <v>19</v>
      </c>
      <c r="F260" s="239" t="s">
        <v>142</v>
      </c>
      <c r="G260" s="237"/>
      <c r="H260" s="240">
        <v>3.2040000000000002</v>
      </c>
      <c r="I260" s="241"/>
      <c r="J260" s="237"/>
      <c r="K260" s="237"/>
      <c r="L260" s="242"/>
      <c r="M260" s="243"/>
      <c r="N260" s="244"/>
      <c r="O260" s="244"/>
      <c r="P260" s="244"/>
      <c r="Q260" s="244"/>
      <c r="R260" s="244"/>
      <c r="S260" s="244"/>
      <c r="T260" s="245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46" t="s">
        <v>140</v>
      </c>
      <c r="AU260" s="246" t="s">
        <v>80</v>
      </c>
      <c r="AV260" s="14" t="s">
        <v>136</v>
      </c>
      <c r="AW260" s="14" t="s">
        <v>32</v>
      </c>
      <c r="AX260" s="14" t="s">
        <v>78</v>
      </c>
      <c r="AY260" s="246" t="s">
        <v>129</v>
      </c>
    </row>
    <row r="261" s="2" customFormat="1" ht="24.15" customHeight="1">
      <c r="A261" s="40"/>
      <c r="B261" s="41"/>
      <c r="C261" s="206" t="s">
        <v>387</v>
      </c>
      <c r="D261" s="206" t="s">
        <v>131</v>
      </c>
      <c r="E261" s="207" t="s">
        <v>388</v>
      </c>
      <c r="F261" s="208" t="s">
        <v>389</v>
      </c>
      <c r="G261" s="209" t="s">
        <v>134</v>
      </c>
      <c r="H261" s="210">
        <v>3.2040000000000002</v>
      </c>
      <c r="I261" s="211"/>
      <c r="J261" s="212">
        <f>ROUND(I261*H261,2)</f>
        <v>0</v>
      </c>
      <c r="K261" s="208" t="s">
        <v>135</v>
      </c>
      <c r="L261" s="46"/>
      <c r="M261" s="213" t="s">
        <v>19</v>
      </c>
      <c r="N261" s="214" t="s">
        <v>41</v>
      </c>
      <c r="O261" s="86"/>
      <c r="P261" s="215">
        <f>O261*H261</f>
        <v>0</v>
      </c>
      <c r="Q261" s="215">
        <v>0</v>
      </c>
      <c r="R261" s="215">
        <f>Q261*H261</f>
        <v>0</v>
      </c>
      <c r="S261" s="215">
        <v>0</v>
      </c>
      <c r="T261" s="216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17" t="s">
        <v>136</v>
      </c>
      <c r="AT261" s="217" t="s">
        <v>131</v>
      </c>
      <c r="AU261" s="217" t="s">
        <v>80</v>
      </c>
      <c r="AY261" s="19" t="s">
        <v>129</v>
      </c>
      <c r="BE261" s="218">
        <f>IF(N261="základní",J261,0)</f>
        <v>0</v>
      </c>
      <c r="BF261" s="218">
        <f>IF(N261="snížená",J261,0)</f>
        <v>0</v>
      </c>
      <c r="BG261" s="218">
        <f>IF(N261="zákl. přenesená",J261,0)</f>
        <v>0</v>
      </c>
      <c r="BH261" s="218">
        <f>IF(N261="sníž. přenesená",J261,0)</f>
        <v>0</v>
      </c>
      <c r="BI261" s="218">
        <f>IF(N261="nulová",J261,0)</f>
        <v>0</v>
      </c>
      <c r="BJ261" s="19" t="s">
        <v>78</v>
      </c>
      <c r="BK261" s="218">
        <f>ROUND(I261*H261,2)</f>
        <v>0</v>
      </c>
      <c r="BL261" s="19" t="s">
        <v>136</v>
      </c>
      <c r="BM261" s="217" t="s">
        <v>390</v>
      </c>
    </row>
    <row r="262" s="2" customFormat="1">
      <c r="A262" s="40"/>
      <c r="B262" s="41"/>
      <c r="C262" s="42"/>
      <c r="D262" s="219" t="s">
        <v>138</v>
      </c>
      <c r="E262" s="42"/>
      <c r="F262" s="220" t="s">
        <v>391</v>
      </c>
      <c r="G262" s="42"/>
      <c r="H262" s="42"/>
      <c r="I262" s="221"/>
      <c r="J262" s="42"/>
      <c r="K262" s="42"/>
      <c r="L262" s="46"/>
      <c r="M262" s="222"/>
      <c r="N262" s="223"/>
      <c r="O262" s="86"/>
      <c r="P262" s="86"/>
      <c r="Q262" s="86"/>
      <c r="R262" s="86"/>
      <c r="S262" s="86"/>
      <c r="T262" s="87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9" t="s">
        <v>138</v>
      </c>
      <c r="AU262" s="19" t="s">
        <v>80</v>
      </c>
    </row>
    <row r="263" s="2" customFormat="1" ht="24.15" customHeight="1">
      <c r="A263" s="40"/>
      <c r="B263" s="41"/>
      <c r="C263" s="206" t="s">
        <v>392</v>
      </c>
      <c r="D263" s="206" t="s">
        <v>131</v>
      </c>
      <c r="E263" s="207" t="s">
        <v>393</v>
      </c>
      <c r="F263" s="208" t="s">
        <v>394</v>
      </c>
      <c r="G263" s="209" t="s">
        <v>237</v>
      </c>
      <c r="H263" s="210">
        <v>6.7960000000000003</v>
      </c>
      <c r="I263" s="211"/>
      <c r="J263" s="212">
        <f>ROUND(I263*H263,2)</f>
        <v>0</v>
      </c>
      <c r="K263" s="208" t="s">
        <v>135</v>
      </c>
      <c r="L263" s="46"/>
      <c r="M263" s="213" t="s">
        <v>19</v>
      </c>
      <c r="N263" s="214" t="s">
        <v>41</v>
      </c>
      <c r="O263" s="86"/>
      <c r="P263" s="215">
        <f>O263*H263</f>
        <v>0</v>
      </c>
      <c r="Q263" s="215">
        <v>1.10907</v>
      </c>
      <c r="R263" s="215">
        <f>Q263*H263</f>
        <v>7.5372397200000005</v>
      </c>
      <c r="S263" s="215">
        <v>0</v>
      </c>
      <c r="T263" s="216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17" t="s">
        <v>136</v>
      </c>
      <c r="AT263" s="217" t="s">
        <v>131</v>
      </c>
      <c r="AU263" s="217" t="s">
        <v>80</v>
      </c>
      <c r="AY263" s="19" t="s">
        <v>129</v>
      </c>
      <c r="BE263" s="218">
        <f>IF(N263="základní",J263,0)</f>
        <v>0</v>
      </c>
      <c r="BF263" s="218">
        <f>IF(N263="snížená",J263,0)</f>
        <v>0</v>
      </c>
      <c r="BG263" s="218">
        <f>IF(N263="zákl. přenesená",J263,0)</f>
        <v>0</v>
      </c>
      <c r="BH263" s="218">
        <f>IF(N263="sníž. přenesená",J263,0)</f>
        <v>0</v>
      </c>
      <c r="BI263" s="218">
        <f>IF(N263="nulová",J263,0)</f>
        <v>0</v>
      </c>
      <c r="BJ263" s="19" t="s">
        <v>78</v>
      </c>
      <c r="BK263" s="218">
        <f>ROUND(I263*H263,2)</f>
        <v>0</v>
      </c>
      <c r="BL263" s="19" t="s">
        <v>136</v>
      </c>
      <c r="BM263" s="217" t="s">
        <v>395</v>
      </c>
    </row>
    <row r="264" s="2" customFormat="1">
      <c r="A264" s="40"/>
      <c r="B264" s="41"/>
      <c r="C264" s="42"/>
      <c r="D264" s="219" t="s">
        <v>138</v>
      </c>
      <c r="E264" s="42"/>
      <c r="F264" s="220" t="s">
        <v>396</v>
      </c>
      <c r="G264" s="42"/>
      <c r="H264" s="42"/>
      <c r="I264" s="221"/>
      <c r="J264" s="42"/>
      <c r="K264" s="42"/>
      <c r="L264" s="46"/>
      <c r="M264" s="222"/>
      <c r="N264" s="223"/>
      <c r="O264" s="86"/>
      <c r="P264" s="86"/>
      <c r="Q264" s="86"/>
      <c r="R264" s="86"/>
      <c r="S264" s="86"/>
      <c r="T264" s="87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9" t="s">
        <v>138</v>
      </c>
      <c r="AU264" s="19" t="s">
        <v>80</v>
      </c>
    </row>
    <row r="265" s="13" customFormat="1">
      <c r="A265" s="13"/>
      <c r="B265" s="224"/>
      <c r="C265" s="225"/>
      <c r="D265" s="226" t="s">
        <v>140</v>
      </c>
      <c r="E265" s="227" t="s">
        <v>19</v>
      </c>
      <c r="F265" s="228" t="s">
        <v>397</v>
      </c>
      <c r="G265" s="225"/>
      <c r="H265" s="229">
        <v>6.7960000000000003</v>
      </c>
      <c r="I265" s="230"/>
      <c r="J265" s="225"/>
      <c r="K265" s="225"/>
      <c r="L265" s="231"/>
      <c r="M265" s="232"/>
      <c r="N265" s="233"/>
      <c r="O265" s="233"/>
      <c r="P265" s="233"/>
      <c r="Q265" s="233"/>
      <c r="R265" s="233"/>
      <c r="S265" s="233"/>
      <c r="T265" s="234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5" t="s">
        <v>140</v>
      </c>
      <c r="AU265" s="235" t="s">
        <v>80</v>
      </c>
      <c r="AV265" s="13" t="s">
        <v>80</v>
      </c>
      <c r="AW265" s="13" t="s">
        <v>32</v>
      </c>
      <c r="AX265" s="13" t="s">
        <v>70</v>
      </c>
      <c r="AY265" s="235" t="s">
        <v>129</v>
      </c>
    </row>
    <row r="266" s="14" customFormat="1">
      <c r="A266" s="14"/>
      <c r="B266" s="236"/>
      <c r="C266" s="237"/>
      <c r="D266" s="226" t="s">
        <v>140</v>
      </c>
      <c r="E266" s="238" t="s">
        <v>19</v>
      </c>
      <c r="F266" s="239" t="s">
        <v>142</v>
      </c>
      <c r="G266" s="237"/>
      <c r="H266" s="240">
        <v>6.7960000000000003</v>
      </c>
      <c r="I266" s="241"/>
      <c r="J266" s="237"/>
      <c r="K266" s="237"/>
      <c r="L266" s="242"/>
      <c r="M266" s="243"/>
      <c r="N266" s="244"/>
      <c r="O266" s="244"/>
      <c r="P266" s="244"/>
      <c r="Q266" s="244"/>
      <c r="R266" s="244"/>
      <c r="S266" s="244"/>
      <c r="T266" s="245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46" t="s">
        <v>140</v>
      </c>
      <c r="AU266" s="246" t="s">
        <v>80</v>
      </c>
      <c r="AV266" s="14" t="s">
        <v>136</v>
      </c>
      <c r="AW266" s="14" t="s">
        <v>32</v>
      </c>
      <c r="AX266" s="14" t="s">
        <v>78</v>
      </c>
      <c r="AY266" s="246" t="s">
        <v>129</v>
      </c>
    </row>
    <row r="267" s="2" customFormat="1" ht="24.15" customHeight="1">
      <c r="A267" s="40"/>
      <c r="B267" s="41"/>
      <c r="C267" s="206" t="s">
        <v>398</v>
      </c>
      <c r="D267" s="206" t="s">
        <v>131</v>
      </c>
      <c r="E267" s="207" t="s">
        <v>399</v>
      </c>
      <c r="F267" s="208" t="s">
        <v>400</v>
      </c>
      <c r="G267" s="209" t="s">
        <v>237</v>
      </c>
      <c r="H267" s="210">
        <v>0.22800000000000001</v>
      </c>
      <c r="I267" s="211"/>
      <c r="J267" s="212">
        <f>ROUND(I267*H267,2)</f>
        <v>0</v>
      </c>
      <c r="K267" s="208" t="s">
        <v>135</v>
      </c>
      <c r="L267" s="46"/>
      <c r="M267" s="213" t="s">
        <v>19</v>
      </c>
      <c r="N267" s="214" t="s">
        <v>41</v>
      </c>
      <c r="O267" s="86"/>
      <c r="P267" s="215">
        <f>O267*H267</f>
        <v>0</v>
      </c>
      <c r="Q267" s="215">
        <v>1.06277</v>
      </c>
      <c r="R267" s="215">
        <f>Q267*H267</f>
        <v>0.24231156000000001</v>
      </c>
      <c r="S267" s="215">
        <v>0</v>
      </c>
      <c r="T267" s="216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17" t="s">
        <v>136</v>
      </c>
      <c r="AT267" s="217" t="s">
        <v>131</v>
      </c>
      <c r="AU267" s="217" t="s">
        <v>80</v>
      </c>
      <c r="AY267" s="19" t="s">
        <v>129</v>
      </c>
      <c r="BE267" s="218">
        <f>IF(N267="základní",J267,0)</f>
        <v>0</v>
      </c>
      <c r="BF267" s="218">
        <f>IF(N267="snížená",J267,0)</f>
        <v>0</v>
      </c>
      <c r="BG267" s="218">
        <f>IF(N267="zákl. přenesená",J267,0)</f>
        <v>0</v>
      </c>
      <c r="BH267" s="218">
        <f>IF(N267="sníž. přenesená",J267,0)</f>
        <v>0</v>
      </c>
      <c r="BI267" s="218">
        <f>IF(N267="nulová",J267,0)</f>
        <v>0</v>
      </c>
      <c r="BJ267" s="19" t="s">
        <v>78</v>
      </c>
      <c r="BK267" s="218">
        <f>ROUND(I267*H267,2)</f>
        <v>0</v>
      </c>
      <c r="BL267" s="19" t="s">
        <v>136</v>
      </c>
      <c r="BM267" s="217" t="s">
        <v>401</v>
      </c>
    </row>
    <row r="268" s="2" customFormat="1">
      <c r="A268" s="40"/>
      <c r="B268" s="41"/>
      <c r="C268" s="42"/>
      <c r="D268" s="219" t="s">
        <v>138</v>
      </c>
      <c r="E268" s="42"/>
      <c r="F268" s="220" t="s">
        <v>402</v>
      </c>
      <c r="G268" s="42"/>
      <c r="H268" s="42"/>
      <c r="I268" s="221"/>
      <c r="J268" s="42"/>
      <c r="K268" s="42"/>
      <c r="L268" s="46"/>
      <c r="M268" s="222"/>
      <c r="N268" s="223"/>
      <c r="O268" s="86"/>
      <c r="P268" s="86"/>
      <c r="Q268" s="86"/>
      <c r="R268" s="86"/>
      <c r="S268" s="86"/>
      <c r="T268" s="87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19" t="s">
        <v>138</v>
      </c>
      <c r="AU268" s="19" t="s">
        <v>80</v>
      </c>
    </row>
    <row r="269" s="13" customFormat="1">
      <c r="A269" s="13"/>
      <c r="B269" s="224"/>
      <c r="C269" s="225"/>
      <c r="D269" s="226" t="s">
        <v>140</v>
      </c>
      <c r="E269" s="227" t="s">
        <v>19</v>
      </c>
      <c r="F269" s="228" t="s">
        <v>403</v>
      </c>
      <c r="G269" s="225"/>
      <c r="H269" s="229">
        <v>0.22800000000000001</v>
      </c>
      <c r="I269" s="230"/>
      <c r="J269" s="225"/>
      <c r="K269" s="225"/>
      <c r="L269" s="231"/>
      <c r="M269" s="232"/>
      <c r="N269" s="233"/>
      <c r="O269" s="233"/>
      <c r="P269" s="233"/>
      <c r="Q269" s="233"/>
      <c r="R269" s="233"/>
      <c r="S269" s="233"/>
      <c r="T269" s="234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5" t="s">
        <v>140</v>
      </c>
      <c r="AU269" s="235" t="s">
        <v>80</v>
      </c>
      <c r="AV269" s="13" t="s">
        <v>80</v>
      </c>
      <c r="AW269" s="13" t="s">
        <v>32</v>
      </c>
      <c r="AX269" s="13" t="s">
        <v>70</v>
      </c>
      <c r="AY269" s="235" t="s">
        <v>129</v>
      </c>
    </row>
    <row r="270" s="14" customFormat="1">
      <c r="A270" s="14"/>
      <c r="B270" s="236"/>
      <c r="C270" s="237"/>
      <c r="D270" s="226" t="s">
        <v>140</v>
      </c>
      <c r="E270" s="238" t="s">
        <v>19</v>
      </c>
      <c r="F270" s="239" t="s">
        <v>142</v>
      </c>
      <c r="G270" s="237"/>
      <c r="H270" s="240">
        <v>0.22800000000000001</v>
      </c>
      <c r="I270" s="241"/>
      <c r="J270" s="237"/>
      <c r="K270" s="237"/>
      <c r="L270" s="242"/>
      <c r="M270" s="243"/>
      <c r="N270" s="244"/>
      <c r="O270" s="244"/>
      <c r="P270" s="244"/>
      <c r="Q270" s="244"/>
      <c r="R270" s="244"/>
      <c r="S270" s="244"/>
      <c r="T270" s="245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46" t="s">
        <v>140</v>
      </c>
      <c r="AU270" s="246" t="s">
        <v>80</v>
      </c>
      <c r="AV270" s="14" t="s">
        <v>136</v>
      </c>
      <c r="AW270" s="14" t="s">
        <v>32</v>
      </c>
      <c r="AX270" s="14" t="s">
        <v>78</v>
      </c>
      <c r="AY270" s="246" t="s">
        <v>129</v>
      </c>
    </row>
    <row r="271" s="12" customFormat="1" ht="22.8" customHeight="1">
      <c r="A271" s="12"/>
      <c r="B271" s="190"/>
      <c r="C271" s="191"/>
      <c r="D271" s="192" t="s">
        <v>69</v>
      </c>
      <c r="E271" s="204" t="s">
        <v>136</v>
      </c>
      <c r="F271" s="204" t="s">
        <v>404</v>
      </c>
      <c r="G271" s="191"/>
      <c r="H271" s="191"/>
      <c r="I271" s="194"/>
      <c r="J271" s="205">
        <f>BK271</f>
        <v>0</v>
      </c>
      <c r="K271" s="191"/>
      <c r="L271" s="196"/>
      <c r="M271" s="197"/>
      <c r="N271" s="198"/>
      <c r="O271" s="198"/>
      <c r="P271" s="199">
        <f>SUM(P272:P277)</f>
        <v>0</v>
      </c>
      <c r="Q271" s="198"/>
      <c r="R271" s="199">
        <f>SUM(R272:R277)</f>
        <v>0.022176000000000001</v>
      </c>
      <c r="S271" s="198"/>
      <c r="T271" s="200">
        <f>SUM(T272:T277)</f>
        <v>0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201" t="s">
        <v>78</v>
      </c>
      <c r="AT271" s="202" t="s">
        <v>69</v>
      </c>
      <c r="AU271" s="202" t="s">
        <v>78</v>
      </c>
      <c r="AY271" s="201" t="s">
        <v>129</v>
      </c>
      <c r="BK271" s="203">
        <f>SUM(BK272:BK277)</f>
        <v>0</v>
      </c>
    </row>
    <row r="272" s="2" customFormat="1" ht="24.15" customHeight="1">
      <c r="A272" s="40"/>
      <c r="B272" s="41"/>
      <c r="C272" s="206" t="s">
        <v>405</v>
      </c>
      <c r="D272" s="206" t="s">
        <v>131</v>
      </c>
      <c r="E272" s="207" t="s">
        <v>406</v>
      </c>
      <c r="F272" s="208" t="s">
        <v>407</v>
      </c>
      <c r="G272" s="209" t="s">
        <v>134</v>
      </c>
      <c r="H272" s="210">
        <v>25.199999999999999</v>
      </c>
      <c r="I272" s="211"/>
      <c r="J272" s="212">
        <f>ROUND(I272*H272,2)</f>
        <v>0</v>
      </c>
      <c r="K272" s="208" t="s">
        <v>135</v>
      </c>
      <c r="L272" s="46"/>
      <c r="M272" s="213" t="s">
        <v>19</v>
      </c>
      <c r="N272" s="214" t="s">
        <v>41</v>
      </c>
      <c r="O272" s="86"/>
      <c r="P272" s="215">
        <f>O272*H272</f>
        <v>0</v>
      </c>
      <c r="Q272" s="215">
        <v>0.00088000000000000003</v>
      </c>
      <c r="R272" s="215">
        <f>Q272*H272</f>
        <v>0.022176000000000001</v>
      </c>
      <c r="S272" s="215">
        <v>0</v>
      </c>
      <c r="T272" s="216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17" t="s">
        <v>136</v>
      </c>
      <c r="AT272" s="217" t="s">
        <v>131</v>
      </c>
      <c r="AU272" s="217" t="s">
        <v>80</v>
      </c>
      <c r="AY272" s="19" t="s">
        <v>129</v>
      </c>
      <c r="BE272" s="218">
        <f>IF(N272="základní",J272,0)</f>
        <v>0</v>
      </c>
      <c r="BF272" s="218">
        <f>IF(N272="snížená",J272,0)</f>
        <v>0</v>
      </c>
      <c r="BG272" s="218">
        <f>IF(N272="zákl. přenesená",J272,0)</f>
        <v>0</v>
      </c>
      <c r="BH272" s="218">
        <f>IF(N272="sníž. přenesená",J272,0)</f>
        <v>0</v>
      </c>
      <c r="BI272" s="218">
        <f>IF(N272="nulová",J272,0)</f>
        <v>0</v>
      </c>
      <c r="BJ272" s="19" t="s">
        <v>78</v>
      </c>
      <c r="BK272" s="218">
        <f>ROUND(I272*H272,2)</f>
        <v>0</v>
      </c>
      <c r="BL272" s="19" t="s">
        <v>136</v>
      </c>
      <c r="BM272" s="217" t="s">
        <v>408</v>
      </c>
    </row>
    <row r="273" s="2" customFormat="1">
      <c r="A273" s="40"/>
      <c r="B273" s="41"/>
      <c r="C273" s="42"/>
      <c r="D273" s="219" t="s">
        <v>138</v>
      </c>
      <c r="E273" s="42"/>
      <c r="F273" s="220" t="s">
        <v>409</v>
      </c>
      <c r="G273" s="42"/>
      <c r="H273" s="42"/>
      <c r="I273" s="221"/>
      <c r="J273" s="42"/>
      <c r="K273" s="42"/>
      <c r="L273" s="46"/>
      <c r="M273" s="222"/>
      <c r="N273" s="223"/>
      <c r="O273" s="86"/>
      <c r="P273" s="86"/>
      <c r="Q273" s="86"/>
      <c r="R273" s="86"/>
      <c r="S273" s="86"/>
      <c r="T273" s="87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9" t="s">
        <v>138</v>
      </c>
      <c r="AU273" s="19" t="s">
        <v>80</v>
      </c>
    </row>
    <row r="274" s="13" customFormat="1">
      <c r="A274" s="13"/>
      <c r="B274" s="224"/>
      <c r="C274" s="225"/>
      <c r="D274" s="226" t="s">
        <v>140</v>
      </c>
      <c r="E274" s="227" t="s">
        <v>19</v>
      </c>
      <c r="F274" s="228" t="s">
        <v>375</v>
      </c>
      <c r="G274" s="225"/>
      <c r="H274" s="229">
        <v>25.199999999999999</v>
      </c>
      <c r="I274" s="230"/>
      <c r="J274" s="225"/>
      <c r="K274" s="225"/>
      <c r="L274" s="231"/>
      <c r="M274" s="232"/>
      <c r="N274" s="233"/>
      <c r="O274" s="233"/>
      <c r="P274" s="233"/>
      <c r="Q274" s="233"/>
      <c r="R274" s="233"/>
      <c r="S274" s="233"/>
      <c r="T274" s="234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5" t="s">
        <v>140</v>
      </c>
      <c r="AU274" s="235" t="s">
        <v>80</v>
      </c>
      <c r="AV274" s="13" t="s">
        <v>80</v>
      </c>
      <c r="AW274" s="13" t="s">
        <v>32</v>
      </c>
      <c r="AX274" s="13" t="s">
        <v>70</v>
      </c>
      <c r="AY274" s="235" t="s">
        <v>129</v>
      </c>
    </row>
    <row r="275" s="14" customFormat="1">
      <c r="A275" s="14"/>
      <c r="B275" s="236"/>
      <c r="C275" s="237"/>
      <c r="D275" s="226" t="s">
        <v>140</v>
      </c>
      <c r="E275" s="238" t="s">
        <v>19</v>
      </c>
      <c r="F275" s="239" t="s">
        <v>142</v>
      </c>
      <c r="G275" s="237"/>
      <c r="H275" s="240">
        <v>25.199999999999999</v>
      </c>
      <c r="I275" s="241"/>
      <c r="J275" s="237"/>
      <c r="K275" s="237"/>
      <c r="L275" s="242"/>
      <c r="M275" s="243"/>
      <c r="N275" s="244"/>
      <c r="O275" s="244"/>
      <c r="P275" s="244"/>
      <c r="Q275" s="244"/>
      <c r="R275" s="244"/>
      <c r="S275" s="244"/>
      <c r="T275" s="245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46" t="s">
        <v>140</v>
      </c>
      <c r="AU275" s="246" t="s">
        <v>80</v>
      </c>
      <c r="AV275" s="14" t="s">
        <v>136</v>
      </c>
      <c r="AW275" s="14" t="s">
        <v>32</v>
      </c>
      <c r="AX275" s="14" t="s">
        <v>78</v>
      </c>
      <c r="AY275" s="246" t="s">
        <v>129</v>
      </c>
    </row>
    <row r="276" s="2" customFormat="1" ht="24.15" customHeight="1">
      <c r="A276" s="40"/>
      <c r="B276" s="41"/>
      <c r="C276" s="206" t="s">
        <v>410</v>
      </c>
      <c r="D276" s="206" t="s">
        <v>131</v>
      </c>
      <c r="E276" s="207" t="s">
        <v>411</v>
      </c>
      <c r="F276" s="208" t="s">
        <v>412</v>
      </c>
      <c r="G276" s="209" t="s">
        <v>134</v>
      </c>
      <c r="H276" s="210">
        <v>25.199999999999999</v>
      </c>
      <c r="I276" s="211"/>
      <c r="J276" s="212">
        <f>ROUND(I276*H276,2)</f>
        <v>0</v>
      </c>
      <c r="K276" s="208" t="s">
        <v>135</v>
      </c>
      <c r="L276" s="46"/>
      <c r="M276" s="213" t="s">
        <v>19</v>
      </c>
      <c r="N276" s="214" t="s">
        <v>41</v>
      </c>
      <c r="O276" s="86"/>
      <c r="P276" s="215">
        <f>O276*H276</f>
        <v>0</v>
      </c>
      <c r="Q276" s="215">
        <v>0</v>
      </c>
      <c r="R276" s="215">
        <f>Q276*H276</f>
        <v>0</v>
      </c>
      <c r="S276" s="215">
        <v>0</v>
      </c>
      <c r="T276" s="216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17" t="s">
        <v>136</v>
      </c>
      <c r="AT276" s="217" t="s">
        <v>131</v>
      </c>
      <c r="AU276" s="217" t="s">
        <v>80</v>
      </c>
      <c r="AY276" s="19" t="s">
        <v>129</v>
      </c>
      <c r="BE276" s="218">
        <f>IF(N276="základní",J276,0)</f>
        <v>0</v>
      </c>
      <c r="BF276" s="218">
        <f>IF(N276="snížená",J276,0)</f>
        <v>0</v>
      </c>
      <c r="BG276" s="218">
        <f>IF(N276="zákl. přenesená",J276,0)</f>
        <v>0</v>
      </c>
      <c r="BH276" s="218">
        <f>IF(N276="sníž. přenesená",J276,0)</f>
        <v>0</v>
      </c>
      <c r="BI276" s="218">
        <f>IF(N276="nulová",J276,0)</f>
        <v>0</v>
      </c>
      <c r="BJ276" s="19" t="s">
        <v>78</v>
      </c>
      <c r="BK276" s="218">
        <f>ROUND(I276*H276,2)</f>
        <v>0</v>
      </c>
      <c r="BL276" s="19" t="s">
        <v>136</v>
      </c>
      <c r="BM276" s="217" t="s">
        <v>413</v>
      </c>
    </row>
    <row r="277" s="2" customFormat="1">
      <c r="A277" s="40"/>
      <c r="B277" s="41"/>
      <c r="C277" s="42"/>
      <c r="D277" s="219" t="s">
        <v>138</v>
      </c>
      <c r="E277" s="42"/>
      <c r="F277" s="220" t="s">
        <v>414</v>
      </c>
      <c r="G277" s="42"/>
      <c r="H277" s="42"/>
      <c r="I277" s="221"/>
      <c r="J277" s="42"/>
      <c r="K277" s="42"/>
      <c r="L277" s="46"/>
      <c r="M277" s="222"/>
      <c r="N277" s="223"/>
      <c r="O277" s="86"/>
      <c r="P277" s="86"/>
      <c r="Q277" s="86"/>
      <c r="R277" s="86"/>
      <c r="S277" s="86"/>
      <c r="T277" s="87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T277" s="19" t="s">
        <v>138</v>
      </c>
      <c r="AU277" s="19" t="s">
        <v>80</v>
      </c>
    </row>
    <row r="278" s="12" customFormat="1" ht="22.8" customHeight="1">
      <c r="A278" s="12"/>
      <c r="B278" s="190"/>
      <c r="C278" s="191"/>
      <c r="D278" s="192" t="s">
        <v>69</v>
      </c>
      <c r="E278" s="204" t="s">
        <v>159</v>
      </c>
      <c r="F278" s="204" t="s">
        <v>415</v>
      </c>
      <c r="G278" s="191"/>
      <c r="H278" s="191"/>
      <c r="I278" s="194"/>
      <c r="J278" s="205">
        <f>BK278</f>
        <v>0</v>
      </c>
      <c r="K278" s="191"/>
      <c r="L278" s="196"/>
      <c r="M278" s="197"/>
      <c r="N278" s="198"/>
      <c r="O278" s="198"/>
      <c r="P278" s="199">
        <f>SUM(P279:P309)</f>
        <v>0</v>
      </c>
      <c r="Q278" s="198"/>
      <c r="R278" s="199">
        <f>SUM(R279:R309)</f>
        <v>9.1826000000000008</v>
      </c>
      <c r="S278" s="198"/>
      <c r="T278" s="200">
        <f>SUM(T279:T309)</f>
        <v>0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201" t="s">
        <v>78</v>
      </c>
      <c r="AT278" s="202" t="s">
        <v>69</v>
      </c>
      <c r="AU278" s="202" t="s">
        <v>78</v>
      </c>
      <c r="AY278" s="201" t="s">
        <v>129</v>
      </c>
      <c r="BK278" s="203">
        <f>SUM(BK279:BK309)</f>
        <v>0</v>
      </c>
    </row>
    <row r="279" s="2" customFormat="1" ht="21.75" customHeight="1">
      <c r="A279" s="40"/>
      <c r="B279" s="41"/>
      <c r="C279" s="206" t="s">
        <v>416</v>
      </c>
      <c r="D279" s="206" t="s">
        <v>131</v>
      </c>
      <c r="E279" s="207" t="s">
        <v>417</v>
      </c>
      <c r="F279" s="208" t="s">
        <v>418</v>
      </c>
      <c r="G279" s="209" t="s">
        <v>134</v>
      </c>
      <c r="H279" s="210">
        <v>112.8</v>
      </c>
      <c r="I279" s="211"/>
      <c r="J279" s="212">
        <f>ROUND(I279*H279,2)</f>
        <v>0</v>
      </c>
      <c r="K279" s="208" t="s">
        <v>135</v>
      </c>
      <c r="L279" s="46"/>
      <c r="M279" s="213" t="s">
        <v>19</v>
      </c>
      <c r="N279" s="214" t="s">
        <v>41</v>
      </c>
      <c r="O279" s="86"/>
      <c r="P279" s="215">
        <f>O279*H279</f>
        <v>0</v>
      </c>
      <c r="Q279" s="215">
        <v>0</v>
      </c>
      <c r="R279" s="215">
        <f>Q279*H279</f>
        <v>0</v>
      </c>
      <c r="S279" s="215">
        <v>0</v>
      </c>
      <c r="T279" s="216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17" t="s">
        <v>136</v>
      </c>
      <c r="AT279" s="217" t="s">
        <v>131</v>
      </c>
      <c r="AU279" s="217" t="s">
        <v>80</v>
      </c>
      <c r="AY279" s="19" t="s">
        <v>129</v>
      </c>
      <c r="BE279" s="218">
        <f>IF(N279="základní",J279,0)</f>
        <v>0</v>
      </c>
      <c r="BF279" s="218">
        <f>IF(N279="snížená",J279,0)</f>
        <v>0</v>
      </c>
      <c r="BG279" s="218">
        <f>IF(N279="zákl. přenesená",J279,0)</f>
        <v>0</v>
      </c>
      <c r="BH279" s="218">
        <f>IF(N279="sníž. přenesená",J279,0)</f>
        <v>0</v>
      </c>
      <c r="BI279" s="218">
        <f>IF(N279="nulová",J279,0)</f>
        <v>0</v>
      </c>
      <c r="BJ279" s="19" t="s">
        <v>78</v>
      </c>
      <c r="BK279" s="218">
        <f>ROUND(I279*H279,2)</f>
        <v>0</v>
      </c>
      <c r="BL279" s="19" t="s">
        <v>136</v>
      </c>
      <c r="BM279" s="217" t="s">
        <v>419</v>
      </c>
    </row>
    <row r="280" s="2" customFormat="1">
      <c r="A280" s="40"/>
      <c r="B280" s="41"/>
      <c r="C280" s="42"/>
      <c r="D280" s="219" t="s">
        <v>138</v>
      </c>
      <c r="E280" s="42"/>
      <c r="F280" s="220" t="s">
        <v>420</v>
      </c>
      <c r="G280" s="42"/>
      <c r="H280" s="42"/>
      <c r="I280" s="221"/>
      <c r="J280" s="42"/>
      <c r="K280" s="42"/>
      <c r="L280" s="46"/>
      <c r="M280" s="222"/>
      <c r="N280" s="223"/>
      <c r="O280" s="86"/>
      <c r="P280" s="86"/>
      <c r="Q280" s="86"/>
      <c r="R280" s="86"/>
      <c r="S280" s="86"/>
      <c r="T280" s="87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T280" s="19" t="s">
        <v>138</v>
      </c>
      <c r="AU280" s="19" t="s">
        <v>80</v>
      </c>
    </row>
    <row r="281" s="13" customFormat="1">
      <c r="A281" s="13"/>
      <c r="B281" s="224"/>
      <c r="C281" s="225"/>
      <c r="D281" s="226" t="s">
        <v>140</v>
      </c>
      <c r="E281" s="227" t="s">
        <v>19</v>
      </c>
      <c r="F281" s="228" t="s">
        <v>153</v>
      </c>
      <c r="G281" s="225"/>
      <c r="H281" s="229">
        <v>93.700000000000003</v>
      </c>
      <c r="I281" s="230"/>
      <c r="J281" s="225"/>
      <c r="K281" s="225"/>
      <c r="L281" s="231"/>
      <c r="M281" s="232"/>
      <c r="N281" s="233"/>
      <c r="O281" s="233"/>
      <c r="P281" s="233"/>
      <c r="Q281" s="233"/>
      <c r="R281" s="233"/>
      <c r="S281" s="233"/>
      <c r="T281" s="234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5" t="s">
        <v>140</v>
      </c>
      <c r="AU281" s="235" t="s">
        <v>80</v>
      </c>
      <c r="AV281" s="13" t="s">
        <v>80</v>
      </c>
      <c r="AW281" s="13" t="s">
        <v>32</v>
      </c>
      <c r="AX281" s="13" t="s">
        <v>70</v>
      </c>
      <c r="AY281" s="235" t="s">
        <v>129</v>
      </c>
    </row>
    <row r="282" s="13" customFormat="1">
      <c r="A282" s="13"/>
      <c r="B282" s="224"/>
      <c r="C282" s="225"/>
      <c r="D282" s="226" t="s">
        <v>140</v>
      </c>
      <c r="E282" s="227" t="s">
        <v>19</v>
      </c>
      <c r="F282" s="228" t="s">
        <v>158</v>
      </c>
      <c r="G282" s="225"/>
      <c r="H282" s="229">
        <v>19.100000000000001</v>
      </c>
      <c r="I282" s="230"/>
      <c r="J282" s="225"/>
      <c r="K282" s="225"/>
      <c r="L282" s="231"/>
      <c r="M282" s="232"/>
      <c r="N282" s="233"/>
      <c r="O282" s="233"/>
      <c r="P282" s="233"/>
      <c r="Q282" s="233"/>
      <c r="R282" s="233"/>
      <c r="S282" s="233"/>
      <c r="T282" s="234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5" t="s">
        <v>140</v>
      </c>
      <c r="AU282" s="235" t="s">
        <v>80</v>
      </c>
      <c r="AV282" s="13" t="s">
        <v>80</v>
      </c>
      <c r="AW282" s="13" t="s">
        <v>32</v>
      </c>
      <c r="AX282" s="13" t="s">
        <v>70</v>
      </c>
      <c r="AY282" s="235" t="s">
        <v>129</v>
      </c>
    </row>
    <row r="283" s="14" customFormat="1">
      <c r="A283" s="14"/>
      <c r="B283" s="236"/>
      <c r="C283" s="237"/>
      <c r="D283" s="226" t="s">
        <v>140</v>
      </c>
      <c r="E283" s="238" t="s">
        <v>19</v>
      </c>
      <c r="F283" s="239" t="s">
        <v>142</v>
      </c>
      <c r="G283" s="237"/>
      <c r="H283" s="240">
        <v>112.80000000000001</v>
      </c>
      <c r="I283" s="241"/>
      <c r="J283" s="237"/>
      <c r="K283" s="237"/>
      <c r="L283" s="242"/>
      <c r="M283" s="243"/>
      <c r="N283" s="244"/>
      <c r="O283" s="244"/>
      <c r="P283" s="244"/>
      <c r="Q283" s="244"/>
      <c r="R283" s="244"/>
      <c r="S283" s="244"/>
      <c r="T283" s="245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46" t="s">
        <v>140</v>
      </c>
      <c r="AU283" s="246" t="s">
        <v>80</v>
      </c>
      <c r="AV283" s="14" t="s">
        <v>136</v>
      </c>
      <c r="AW283" s="14" t="s">
        <v>32</v>
      </c>
      <c r="AX283" s="14" t="s">
        <v>78</v>
      </c>
      <c r="AY283" s="246" t="s">
        <v>129</v>
      </c>
    </row>
    <row r="284" s="2" customFormat="1" ht="24.15" customHeight="1">
      <c r="A284" s="40"/>
      <c r="B284" s="41"/>
      <c r="C284" s="206" t="s">
        <v>421</v>
      </c>
      <c r="D284" s="206" t="s">
        <v>131</v>
      </c>
      <c r="E284" s="207" t="s">
        <v>422</v>
      </c>
      <c r="F284" s="208" t="s">
        <v>423</v>
      </c>
      <c r="G284" s="209" t="s">
        <v>134</v>
      </c>
      <c r="H284" s="210">
        <v>21.965</v>
      </c>
      <c r="I284" s="211"/>
      <c r="J284" s="212">
        <f>ROUND(I284*H284,2)</f>
        <v>0</v>
      </c>
      <c r="K284" s="208" t="s">
        <v>135</v>
      </c>
      <c r="L284" s="46"/>
      <c r="M284" s="213" t="s">
        <v>19</v>
      </c>
      <c r="N284" s="214" t="s">
        <v>41</v>
      </c>
      <c r="O284" s="86"/>
      <c r="P284" s="215">
        <f>O284*H284</f>
        <v>0</v>
      </c>
      <c r="Q284" s="215">
        <v>0</v>
      </c>
      <c r="R284" s="215">
        <f>Q284*H284</f>
        <v>0</v>
      </c>
      <c r="S284" s="215">
        <v>0</v>
      </c>
      <c r="T284" s="216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17" t="s">
        <v>136</v>
      </c>
      <c r="AT284" s="217" t="s">
        <v>131</v>
      </c>
      <c r="AU284" s="217" t="s">
        <v>80</v>
      </c>
      <c r="AY284" s="19" t="s">
        <v>129</v>
      </c>
      <c r="BE284" s="218">
        <f>IF(N284="základní",J284,0)</f>
        <v>0</v>
      </c>
      <c r="BF284" s="218">
        <f>IF(N284="snížená",J284,0)</f>
        <v>0</v>
      </c>
      <c r="BG284" s="218">
        <f>IF(N284="zákl. přenesená",J284,0)</f>
        <v>0</v>
      </c>
      <c r="BH284" s="218">
        <f>IF(N284="sníž. přenesená",J284,0)</f>
        <v>0</v>
      </c>
      <c r="BI284" s="218">
        <f>IF(N284="nulová",J284,0)</f>
        <v>0</v>
      </c>
      <c r="BJ284" s="19" t="s">
        <v>78</v>
      </c>
      <c r="BK284" s="218">
        <f>ROUND(I284*H284,2)</f>
        <v>0</v>
      </c>
      <c r="BL284" s="19" t="s">
        <v>136</v>
      </c>
      <c r="BM284" s="217" t="s">
        <v>424</v>
      </c>
    </row>
    <row r="285" s="2" customFormat="1">
      <c r="A285" s="40"/>
      <c r="B285" s="41"/>
      <c r="C285" s="42"/>
      <c r="D285" s="219" t="s">
        <v>138</v>
      </c>
      <c r="E285" s="42"/>
      <c r="F285" s="220" t="s">
        <v>425</v>
      </c>
      <c r="G285" s="42"/>
      <c r="H285" s="42"/>
      <c r="I285" s="221"/>
      <c r="J285" s="42"/>
      <c r="K285" s="42"/>
      <c r="L285" s="46"/>
      <c r="M285" s="222"/>
      <c r="N285" s="223"/>
      <c r="O285" s="86"/>
      <c r="P285" s="86"/>
      <c r="Q285" s="86"/>
      <c r="R285" s="86"/>
      <c r="S285" s="86"/>
      <c r="T285" s="87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T285" s="19" t="s">
        <v>138</v>
      </c>
      <c r="AU285" s="19" t="s">
        <v>80</v>
      </c>
    </row>
    <row r="286" s="13" customFormat="1">
      <c r="A286" s="13"/>
      <c r="B286" s="224"/>
      <c r="C286" s="225"/>
      <c r="D286" s="226" t="s">
        <v>140</v>
      </c>
      <c r="E286" s="227" t="s">
        <v>19</v>
      </c>
      <c r="F286" s="228" t="s">
        <v>426</v>
      </c>
      <c r="G286" s="225"/>
      <c r="H286" s="229">
        <v>21.965</v>
      </c>
      <c r="I286" s="230"/>
      <c r="J286" s="225"/>
      <c r="K286" s="225"/>
      <c r="L286" s="231"/>
      <c r="M286" s="232"/>
      <c r="N286" s="233"/>
      <c r="O286" s="233"/>
      <c r="P286" s="233"/>
      <c r="Q286" s="233"/>
      <c r="R286" s="233"/>
      <c r="S286" s="233"/>
      <c r="T286" s="234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5" t="s">
        <v>140</v>
      </c>
      <c r="AU286" s="235" t="s">
        <v>80</v>
      </c>
      <c r="AV286" s="13" t="s">
        <v>80</v>
      </c>
      <c r="AW286" s="13" t="s">
        <v>32</v>
      </c>
      <c r="AX286" s="13" t="s">
        <v>70</v>
      </c>
      <c r="AY286" s="235" t="s">
        <v>129</v>
      </c>
    </row>
    <row r="287" s="14" customFormat="1">
      <c r="A287" s="14"/>
      <c r="B287" s="236"/>
      <c r="C287" s="237"/>
      <c r="D287" s="226" t="s">
        <v>140</v>
      </c>
      <c r="E287" s="238" t="s">
        <v>19</v>
      </c>
      <c r="F287" s="239" t="s">
        <v>142</v>
      </c>
      <c r="G287" s="237"/>
      <c r="H287" s="240">
        <v>21.965</v>
      </c>
      <c r="I287" s="241"/>
      <c r="J287" s="237"/>
      <c r="K287" s="237"/>
      <c r="L287" s="242"/>
      <c r="M287" s="243"/>
      <c r="N287" s="244"/>
      <c r="O287" s="244"/>
      <c r="P287" s="244"/>
      <c r="Q287" s="244"/>
      <c r="R287" s="244"/>
      <c r="S287" s="244"/>
      <c r="T287" s="245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46" t="s">
        <v>140</v>
      </c>
      <c r="AU287" s="246" t="s">
        <v>80</v>
      </c>
      <c r="AV287" s="14" t="s">
        <v>136</v>
      </c>
      <c r="AW287" s="14" t="s">
        <v>32</v>
      </c>
      <c r="AX287" s="14" t="s">
        <v>78</v>
      </c>
      <c r="AY287" s="246" t="s">
        <v>129</v>
      </c>
    </row>
    <row r="288" s="2" customFormat="1" ht="16.5" customHeight="1">
      <c r="A288" s="40"/>
      <c r="B288" s="41"/>
      <c r="C288" s="206" t="s">
        <v>427</v>
      </c>
      <c r="D288" s="206" t="s">
        <v>131</v>
      </c>
      <c r="E288" s="207" t="s">
        <v>428</v>
      </c>
      <c r="F288" s="208" t="s">
        <v>429</v>
      </c>
      <c r="G288" s="209" t="s">
        <v>134</v>
      </c>
      <c r="H288" s="210">
        <v>76.700000000000003</v>
      </c>
      <c r="I288" s="211"/>
      <c r="J288" s="212">
        <f>ROUND(I288*H288,2)</f>
        <v>0</v>
      </c>
      <c r="K288" s="208" t="s">
        <v>135</v>
      </c>
      <c r="L288" s="46"/>
      <c r="M288" s="213" t="s">
        <v>19</v>
      </c>
      <c r="N288" s="214" t="s">
        <v>41</v>
      </c>
      <c r="O288" s="86"/>
      <c r="P288" s="215">
        <f>O288*H288</f>
        <v>0</v>
      </c>
      <c r="Q288" s="215">
        <v>0</v>
      </c>
      <c r="R288" s="215">
        <f>Q288*H288</f>
        <v>0</v>
      </c>
      <c r="S288" s="215">
        <v>0</v>
      </c>
      <c r="T288" s="216">
        <f>S288*H288</f>
        <v>0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17" t="s">
        <v>136</v>
      </c>
      <c r="AT288" s="217" t="s">
        <v>131</v>
      </c>
      <c r="AU288" s="217" t="s">
        <v>80</v>
      </c>
      <c r="AY288" s="19" t="s">
        <v>129</v>
      </c>
      <c r="BE288" s="218">
        <f>IF(N288="základní",J288,0)</f>
        <v>0</v>
      </c>
      <c r="BF288" s="218">
        <f>IF(N288="snížená",J288,0)</f>
        <v>0</v>
      </c>
      <c r="BG288" s="218">
        <f>IF(N288="zákl. přenesená",J288,0)</f>
        <v>0</v>
      </c>
      <c r="BH288" s="218">
        <f>IF(N288="sníž. přenesená",J288,0)</f>
        <v>0</v>
      </c>
      <c r="BI288" s="218">
        <f>IF(N288="nulová",J288,0)</f>
        <v>0</v>
      </c>
      <c r="BJ288" s="19" t="s">
        <v>78</v>
      </c>
      <c r="BK288" s="218">
        <f>ROUND(I288*H288,2)</f>
        <v>0</v>
      </c>
      <c r="BL288" s="19" t="s">
        <v>136</v>
      </c>
      <c r="BM288" s="217" t="s">
        <v>430</v>
      </c>
    </row>
    <row r="289" s="2" customFormat="1">
      <c r="A289" s="40"/>
      <c r="B289" s="41"/>
      <c r="C289" s="42"/>
      <c r="D289" s="219" t="s">
        <v>138</v>
      </c>
      <c r="E289" s="42"/>
      <c r="F289" s="220" t="s">
        <v>431</v>
      </c>
      <c r="G289" s="42"/>
      <c r="H289" s="42"/>
      <c r="I289" s="221"/>
      <c r="J289" s="42"/>
      <c r="K289" s="42"/>
      <c r="L289" s="46"/>
      <c r="M289" s="222"/>
      <c r="N289" s="223"/>
      <c r="O289" s="86"/>
      <c r="P289" s="86"/>
      <c r="Q289" s="86"/>
      <c r="R289" s="86"/>
      <c r="S289" s="86"/>
      <c r="T289" s="87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19" t="s">
        <v>138</v>
      </c>
      <c r="AU289" s="19" t="s">
        <v>80</v>
      </c>
    </row>
    <row r="290" s="13" customFormat="1">
      <c r="A290" s="13"/>
      <c r="B290" s="224"/>
      <c r="C290" s="225"/>
      <c r="D290" s="226" t="s">
        <v>140</v>
      </c>
      <c r="E290" s="227" t="s">
        <v>19</v>
      </c>
      <c r="F290" s="228" t="s">
        <v>164</v>
      </c>
      <c r="G290" s="225"/>
      <c r="H290" s="229">
        <v>76.700000000000003</v>
      </c>
      <c r="I290" s="230"/>
      <c r="J290" s="225"/>
      <c r="K290" s="225"/>
      <c r="L290" s="231"/>
      <c r="M290" s="232"/>
      <c r="N290" s="233"/>
      <c r="O290" s="233"/>
      <c r="P290" s="233"/>
      <c r="Q290" s="233"/>
      <c r="R290" s="233"/>
      <c r="S290" s="233"/>
      <c r="T290" s="234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5" t="s">
        <v>140</v>
      </c>
      <c r="AU290" s="235" t="s">
        <v>80</v>
      </c>
      <c r="AV290" s="13" t="s">
        <v>80</v>
      </c>
      <c r="AW290" s="13" t="s">
        <v>32</v>
      </c>
      <c r="AX290" s="13" t="s">
        <v>70</v>
      </c>
      <c r="AY290" s="235" t="s">
        <v>129</v>
      </c>
    </row>
    <row r="291" s="14" customFormat="1">
      <c r="A291" s="14"/>
      <c r="B291" s="236"/>
      <c r="C291" s="237"/>
      <c r="D291" s="226" t="s">
        <v>140</v>
      </c>
      <c r="E291" s="238" t="s">
        <v>19</v>
      </c>
      <c r="F291" s="239" t="s">
        <v>142</v>
      </c>
      <c r="G291" s="237"/>
      <c r="H291" s="240">
        <v>76.700000000000003</v>
      </c>
      <c r="I291" s="241"/>
      <c r="J291" s="237"/>
      <c r="K291" s="237"/>
      <c r="L291" s="242"/>
      <c r="M291" s="243"/>
      <c r="N291" s="244"/>
      <c r="O291" s="244"/>
      <c r="P291" s="244"/>
      <c r="Q291" s="244"/>
      <c r="R291" s="244"/>
      <c r="S291" s="244"/>
      <c r="T291" s="245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46" t="s">
        <v>140</v>
      </c>
      <c r="AU291" s="246" t="s">
        <v>80</v>
      </c>
      <c r="AV291" s="14" t="s">
        <v>136</v>
      </c>
      <c r="AW291" s="14" t="s">
        <v>32</v>
      </c>
      <c r="AX291" s="14" t="s">
        <v>78</v>
      </c>
      <c r="AY291" s="246" t="s">
        <v>129</v>
      </c>
    </row>
    <row r="292" s="2" customFormat="1" ht="16.5" customHeight="1">
      <c r="A292" s="40"/>
      <c r="B292" s="41"/>
      <c r="C292" s="206" t="s">
        <v>432</v>
      </c>
      <c r="D292" s="206" t="s">
        <v>131</v>
      </c>
      <c r="E292" s="207" t="s">
        <v>433</v>
      </c>
      <c r="F292" s="208" t="s">
        <v>434</v>
      </c>
      <c r="G292" s="209" t="s">
        <v>134</v>
      </c>
      <c r="H292" s="210">
        <v>21.965</v>
      </c>
      <c r="I292" s="211"/>
      <c r="J292" s="212">
        <f>ROUND(I292*H292,2)</f>
        <v>0</v>
      </c>
      <c r="K292" s="208" t="s">
        <v>135</v>
      </c>
      <c r="L292" s="46"/>
      <c r="M292" s="213" t="s">
        <v>19</v>
      </c>
      <c r="N292" s="214" t="s">
        <v>41</v>
      </c>
      <c r="O292" s="86"/>
      <c r="P292" s="215">
        <f>O292*H292</f>
        <v>0</v>
      </c>
      <c r="Q292" s="215">
        <v>0</v>
      </c>
      <c r="R292" s="215">
        <f>Q292*H292</f>
        <v>0</v>
      </c>
      <c r="S292" s="215">
        <v>0</v>
      </c>
      <c r="T292" s="216">
        <f>S292*H292</f>
        <v>0</v>
      </c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R292" s="217" t="s">
        <v>136</v>
      </c>
      <c r="AT292" s="217" t="s">
        <v>131</v>
      </c>
      <c r="AU292" s="217" t="s">
        <v>80</v>
      </c>
      <c r="AY292" s="19" t="s">
        <v>129</v>
      </c>
      <c r="BE292" s="218">
        <f>IF(N292="základní",J292,0)</f>
        <v>0</v>
      </c>
      <c r="BF292" s="218">
        <f>IF(N292="snížená",J292,0)</f>
        <v>0</v>
      </c>
      <c r="BG292" s="218">
        <f>IF(N292="zákl. přenesená",J292,0)</f>
        <v>0</v>
      </c>
      <c r="BH292" s="218">
        <f>IF(N292="sníž. přenesená",J292,0)</f>
        <v>0</v>
      </c>
      <c r="BI292" s="218">
        <f>IF(N292="nulová",J292,0)</f>
        <v>0</v>
      </c>
      <c r="BJ292" s="19" t="s">
        <v>78</v>
      </c>
      <c r="BK292" s="218">
        <f>ROUND(I292*H292,2)</f>
        <v>0</v>
      </c>
      <c r="BL292" s="19" t="s">
        <v>136</v>
      </c>
      <c r="BM292" s="217" t="s">
        <v>435</v>
      </c>
    </row>
    <row r="293" s="2" customFormat="1">
      <c r="A293" s="40"/>
      <c r="B293" s="41"/>
      <c r="C293" s="42"/>
      <c r="D293" s="219" t="s">
        <v>138</v>
      </c>
      <c r="E293" s="42"/>
      <c r="F293" s="220" t="s">
        <v>436</v>
      </c>
      <c r="G293" s="42"/>
      <c r="H293" s="42"/>
      <c r="I293" s="221"/>
      <c r="J293" s="42"/>
      <c r="K293" s="42"/>
      <c r="L293" s="46"/>
      <c r="M293" s="222"/>
      <c r="N293" s="223"/>
      <c r="O293" s="86"/>
      <c r="P293" s="86"/>
      <c r="Q293" s="86"/>
      <c r="R293" s="86"/>
      <c r="S293" s="86"/>
      <c r="T293" s="87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T293" s="19" t="s">
        <v>138</v>
      </c>
      <c r="AU293" s="19" t="s">
        <v>80</v>
      </c>
    </row>
    <row r="294" s="13" customFormat="1">
      <c r="A294" s="13"/>
      <c r="B294" s="224"/>
      <c r="C294" s="225"/>
      <c r="D294" s="226" t="s">
        <v>140</v>
      </c>
      <c r="E294" s="227" t="s">
        <v>19</v>
      </c>
      <c r="F294" s="228" t="s">
        <v>426</v>
      </c>
      <c r="G294" s="225"/>
      <c r="H294" s="229">
        <v>21.965</v>
      </c>
      <c r="I294" s="230"/>
      <c r="J294" s="225"/>
      <c r="K294" s="225"/>
      <c r="L294" s="231"/>
      <c r="M294" s="232"/>
      <c r="N294" s="233"/>
      <c r="O294" s="233"/>
      <c r="P294" s="233"/>
      <c r="Q294" s="233"/>
      <c r="R294" s="233"/>
      <c r="S294" s="233"/>
      <c r="T294" s="234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5" t="s">
        <v>140</v>
      </c>
      <c r="AU294" s="235" t="s">
        <v>80</v>
      </c>
      <c r="AV294" s="13" t="s">
        <v>80</v>
      </c>
      <c r="AW294" s="13" t="s">
        <v>32</v>
      </c>
      <c r="AX294" s="13" t="s">
        <v>70</v>
      </c>
      <c r="AY294" s="235" t="s">
        <v>129</v>
      </c>
    </row>
    <row r="295" s="14" customFormat="1">
      <c r="A295" s="14"/>
      <c r="B295" s="236"/>
      <c r="C295" s="237"/>
      <c r="D295" s="226" t="s">
        <v>140</v>
      </c>
      <c r="E295" s="238" t="s">
        <v>19</v>
      </c>
      <c r="F295" s="239" t="s">
        <v>142</v>
      </c>
      <c r="G295" s="237"/>
      <c r="H295" s="240">
        <v>21.965</v>
      </c>
      <c r="I295" s="241"/>
      <c r="J295" s="237"/>
      <c r="K295" s="237"/>
      <c r="L295" s="242"/>
      <c r="M295" s="243"/>
      <c r="N295" s="244"/>
      <c r="O295" s="244"/>
      <c r="P295" s="244"/>
      <c r="Q295" s="244"/>
      <c r="R295" s="244"/>
      <c r="S295" s="244"/>
      <c r="T295" s="245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46" t="s">
        <v>140</v>
      </c>
      <c r="AU295" s="246" t="s">
        <v>80</v>
      </c>
      <c r="AV295" s="14" t="s">
        <v>136</v>
      </c>
      <c r="AW295" s="14" t="s">
        <v>32</v>
      </c>
      <c r="AX295" s="14" t="s">
        <v>78</v>
      </c>
      <c r="AY295" s="246" t="s">
        <v>129</v>
      </c>
    </row>
    <row r="296" s="2" customFormat="1" ht="24.15" customHeight="1">
      <c r="A296" s="40"/>
      <c r="B296" s="41"/>
      <c r="C296" s="206" t="s">
        <v>437</v>
      </c>
      <c r="D296" s="206" t="s">
        <v>131</v>
      </c>
      <c r="E296" s="207" t="s">
        <v>438</v>
      </c>
      <c r="F296" s="208" t="s">
        <v>439</v>
      </c>
      <c r="G296" s="209" t="s">
        <v>134</v>
      </c>
      <c r="H296" s="210">
        <v>76.700000000000003</v>
      </c>
      <c r="I296" s="211"/>
      <c r="J296" s="212">
        <f>ROUND(I296*H296,2)</f>
        <v>0</v>
      </c>
      <c r="K296" s="208" t="s">
        <v>135</v>
      </c>
      <c r="L296" s="46"/>
      <c r="M296" s="213" t="s">
        <v>19</v>
      </c>
      <c r="N296" s="214" t="s">
        <v>41</v>
      </c>
      <c r="O296" s="86"/>
      <c r="P296" s="215">
        <f>O296*H296</f>
        <v>0</v>
      </c>
      <c r="Q296" s="215">
        <v>0</v>
      </c>
      <c r="R296" s="215">
        <f>Q296*H296</f>
        <v>0</v>
      </c>
      <c r="S296" s="215">
        <v>0</v>
      </c>
      <c r="T296" s="216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17" t="s">
        <v>136</v>
      </c>
      <c r="AT296" s="217" t="s">
        <v>131</v>
      </c>
      <c r="AU296" s="217" t="s">
        <v>80</v>
      </c>
      <c r="AY296" s="19" t="s">
        <v>129</v>
      </c>
      <c r="BE296" s="218">
        <f>IF(N296="základní",J296,0)</f>
        <v>0</v>
      </c>
      <c r="BF296" s="218">
        <f>IF(N296="snížená",J296,0)</f>
        <v>0</v>
      </c>
      <c r="BG296" s="218">
        <f>IF(N296="zákl. přenesená",J296,0)</f>
        <v>0</v>
      </c>
      <c r="BH296" s="218">
        <f>IF(N296="sníž. přenesená",J296,0)</f>
        <v>0</v>
      </c>
      <c r="BI296" s="218">
        <f>IF(N296="nulová",J296,0)</f>
        <v>0</v>
      </c>
      <c r="BJ296" s="19" t="s">
        <v>78</v>
      </c>
      <c r="BK296" s="218">
        <f>ROUND(I296*H296,2)</f>
        <v>0</v>
      </c>
      <c r="BL296" s="19" t="s">
        <v>136</v>
      </c>
      <c r="BM296" s="217" t="s">
        <v>440</v>
      </c>
    </row>
    <row r="297" s="2" customFormat="1">
      <c r="A297" s="40"/>
      <c r="B297" s="41"/>
      <c r="C297" s="42"/>
      <c r="D297" s="219" t="s">
        <v>138</v>
      </c>
      <c r="E297" s="42"/>
      <c r="F297" s="220" t="s">
        <v>441</v>
      </c>
      <c r="G297" s="42"/>
      <c r="H297" s="42"/>
      <c r="I297" s="221"/>
      <c r="J297" s="42"/>
      <c r="K297" s="42"/>
      <c r="L297" s="46"/>
      <c r="M297" s="222"/>
      <c r="N297" s="223"/>
      <c r="O297" s="86"/>
      <c r="P297" s="86"/>
      <c r="Q297" s="86"/>
      <c r="R297" s="86"/>
      <c r="S297" s="86"/>
      <c r="T297" s="87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T297" s="19" t="s">
        <v>138</v>
      </c>
      <c r="AU297" s="19" t="s">
        <v>80</v>
      </c>
    </row>
    <row r="298" s="13" customFormat="1">
      <c r="A298" s="13"/>
      <c r="B298" s="224"/>
      <c r="C298" s="225"/>
      <c r="D298" s="226" t="s">
        <v>140</v>
      </c>
      <c r="E298" s="227" t="s">
        <v>19</v>
      </c>
      <c r="F298" s="228" t="s">
        <v>164</v>
      </c>
      <c r="G298" s="225"/>
      <c r="H298" s="229">
        <v>76.700000000000003</v>
      </c>
      <c r="I298" s="230"/>
      <c r="J298" s="225"/>
      <c r="K298" s="225"/>
      <c r="L298" s="231"/>
      <c r="M298" s="232"/>
      <c r="N298" s="233"/>
      <c r="O298" s="233"/>
      <c r="P298" s="233"/>
      <c r="Q298" s="233"/>
      <c r="R298" s="233"/>
      <c r="S298" s="233"/>
      <c r="T298" s="234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5" t="s">
        <v>140</v>
      </c>
      <c r="AU298" s="235" t="s">
        <v>80</v>
      </c>
      <c r="AV298" s="13" t="s">
        <v>80</v>
      </c>
      <c r="AW298" s="13" t="s">
        <v>32</v>
      </c>
      <c r="AX298" s="13" t="s">
        <v>70</v>
      </c>
      <c r="AY298" s="235" t="s">
        <v>129</v>
      </c>
    </row>
    <row r="299" s="14" customFormat="1">
      <c r="A299" s="14"/>
      <c r="B299" s="236"/>
      <c r="C299" s="237"/>
      <c r="D299" s="226" t="s">
        <v>140</v>
      </c>
      <c r="E299" s="238" t="s">
        <v>19</v>
      </c>
      <c r="F299" s="239" t="s">
        <v>142</v>
      </c>
      <c r="G299" s="237"/>
      <c r="H299" s="240">
        <v>76.700000000000003</v>
      </c>
      <c r="I299" s="241"/>
      <c r="J299" s="237"/>
      <c r="K299" s="237"/>
      <c r="L299" s="242"/>
      <c r="M299" s="243"/>
      <c r="N299" s="244"/>
      <c r="O299" s="244"/>
      <c r="P299" s="244"/>
      <c r="Q299" s="244"/>
      <c r="R299" s="244"/>
      <c r="S299" s="244"/>
      <c r="T299" s="245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46" t="s">
        <v>140</v>
      </c>
      <c r="AU299" s="246" t="s">
        <v>80</v>
      </c>
      <c r="AV299" s="14" t="s">
        <v>136</v>
      </c>
      <c r="AW299" s="14" t="s">
        <v>32</v>
      </c>
      <c r="AX299" s="14" t="s">
        <v>78</v>
      </c>
      <c r="AY299" s="246" t="s">
        <v>129</v>
      </c>
    </row>
    <row r="300" s="2" customFormat="1" ht="24.15" customHeight="1">
      <c r="A300" s="40"/>
      <c r="B300" s="41"/>
      <c r="C300" s="206" t="s">
        <v>442</v>
      </c>
      <c r="D300" s="206" t="s">
        <v>131</v>
      </c>
      <c r="E300" s="207" t="s">
        <v>443</v>
      </c>
      <c r="F300" s="208" t="s">
        <v>444</v>
      </c>
      <c r="G300" s="209" t="s">
        <v>134</v>
      </c>
      <c r="H300" s="210">
        <v>24.829999999999998</v>
      </c>
      <c r="I300" s="211"/>
      <c r="J300" s="212">
        <f>ROUND(I300*H300,2)</f>
        <v>0</v>
      </c>
      <c r="K300" s="208" t="s">
        <v>135</v>
      </c>
      <c r="L300" s="46"/>
      <c r="M300" s="213" t="s">
        <v>19</v>
      </c>
      <c r="N300" s="214" t="s">
        <v>41</v>
      </c>
      <c r="O300" s="86"/>
      <c r="P300" s="215">
        <f>O300*H300</f>
        <v>0</v>
      </c>
      <c r="Q300" s="215">
        <v>0</v>
      </c>
      <c r="R300" s="215">
        <f>Q300*H300</f>
        <v>0</v>
      </c>
      <c r="S300" s="215">
        <v>0</v>
      </c>
      <c r="T300" s="216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17" t="s">
        <v>136</v>
      </c>
      <c r="AT300" s="217" t="s">
        <v>131</v>
      </c>
      <c r="AU300" s="217" t="s">
        <v>80</v>
      </c>
      <c r="AY300" s="19" t="s">
        <v>129</v>
      </c>
      <c r="BE300" s="218">
        <f>IF(N300="základní",J300,0)</f>
        <v>0</v>
      </c>
      <c r="BF300" s="218">
        <f>IF(N300="snížená",J300,0)</f>
        <v>0</v>
      </c>
      <c r="BG300" s="218">
        <f>IF(N300="zákl. přenesená",J300,0)</f>
        <v>0</v>
      </c>
      <c r="BH300" s="218">
        <f>IF(N300="sníž. přenesená",J300,0)</f>
        <v>0</v>
      </c>
      <c r="BI300" s="218">
        <f>IF(N300="nulová",J300,0)</f>
        <v>0</v>
      </c>
      <c r="BJ300" s="19" t="s">
        <v>78</v>
      </c>
      <c r="BK300" s="218">
        <f>ROUND(I300*H300,2)</f>
        <v>0</v>
      </c>
      <c r="BL300" s="19" t="s">
        <v>136</v>
      </c>
      <c r="BM300" s="217" t="s">
        <v>445</v>
      </c>
    </row>
    <row r="301" s="2" customFormat="1">
      <c r="A301" s="40"/>
      <c r="B301" s="41"/>
      <c r="C301" s="42"/>
      <c r="D301" s="219" t="s">
        <v>138</v>
      </c>
      <c r="E301" s="42"/>
      <c r="F301" s="220" t="s">
        <v>446</v>
      </c>
      <c r="G301" s="42"/>
      <c r="H301" s="42"/>
      <c r="I301" s="221"/>
      <c r="J301" s="42"/>
      <c r="K301" s="42"/>
      <c r="L301" s="46"/>
      <c r="M301" s="222"/>
      <c r="N301" s="223"/>
      <c r="O301" s="86"/>
      <c r="P301" s="86"/>
      <c r="Q301" s="86"/>
      <c r="R301" s="86"/>
      <c r="S301" s="86"/>
      <c r="T301" s="87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T301" s="19" t="s">
        <v>138</v>
      </c>
      <c r="AU301" s="19" t="s">
        <v>80</v>
      </c>
    </row>
    <row r="302" s="13" customFormat="1">
      <c r="A302" s="13"/>
      <c r="B302" s="224"/>
      <c r="C302" s="225"/>
      <c r="D302" s="226" t="s">
        <v>140</v>
      </c>
      <c r="E302" s="227" t="s">
        <v>19</v>
      </c>
      <c r="F302" s="228" t="s">
        <v>147</v>
      </c>
      <c r="G302" s="225"/>
      <c r="H302" s="229">
        <v>24.829999999999998</v>
      </c>
      <c r="I302" s="230"/>
      <c r="J302" s="225"/>
      <c r="K302" s="225"/>
      <c r="L302" s="231"/>
      <c r="M302" s="232"/>
      <c r="N302" s="233"/>
      <c r="O302" s="233"/>
      <c r="P302" s="233"/>
      <c r="Q302" s="233"/>
      <c r="R302" s="233"/>
      <c r="S302" s="233"/>
      <c r="T302" s="234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5" t="s">
        <v>140</v>
      </c>
      <c r="AU302" s="235" t="s">
        <v>80</v>
      </c>
      <c r="AV302" s="13" t="s">
        <v>80</v>
      </c>
      <c r="AW302" s="13" t="s">
        <v>32</v>
      </c>
      <c r="AX302" s="13" t="s">
        <v>70</v>
      </c>
      <c r="AY302" s="235" t="s">
        <v>129</v>
      </c>
    </row>
    <row r="303" s="14" customFormat="1">
      <c r="A303" s="14"/>
      <c r="B303" s="236"/>
      <c r="C303" s="237"/>
      <c r="D303" s="226" t="s">
        <v>140</v>
      </c>
      <c r="E303" s="238" t="s">
        <v>19</v>
      </c>
      <c r="F303" s="239" t="s">
        <v>142</v>
      </c>
      <c r="G303" s="237"/>
      <c r="H303" s="240">
        <v>24.829999999999998</v>
      </c>
      <c r="I303" s="241"/>
      <c r="J303" s="237"/>
      <c r="K303" s="237"/>
      <c r="L303" s="242"/>
      <c r="M303" s="243"/>
      <c r="N303" s="244"/>
      <c r="O303" s="244"/>
      <c r="P303" s="244"/>
      <c r="Q303" s="244"/>
      <c r="R303" s="244"/>
      <c r="S303" s="244"/>
      <c r="T303" s="245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46" t="s">
        <v>140</v>
      </c>
      <c r="AU303" s="246" t="s">
        <v>80</v>
      </c>
      <c r="AV303" s="14" t="s">
        <v>136</v>
      </c>
      <c r="AW303" s="14" t="s">
        <v>32</v>
      </c>
      <c r="AX303" s="14" t="s">
        <v>78</v>
      </c>
      <c r="AY303" s="246" t="s">
        <v>129</v>
      </c>
    </row>
    <row r="304" s="2" customFormat="1" ht="24.15" customHeight="1">
      <c r="A304" s="40"/>
      <c r="B304" s="41"/>
      <c r="C304" s="206" t="s">
        <v>447</v>
      </c>
      <c r="D304" s="206" t="s">
        <v>131</v>
      </c>
      <c r="E304" s="207" t="s">
        <v>448</v>
      </c>
      <c r="F304" s="208" t="s">
        <v>449</v>
      </c>
      <c r="G304" s="209" t="s">
        <v>134</v>
      </c>
      <c r="H304" s="210">
        <v>24.829999999999998</v>
      </c>
      <c r="I304" s="211"/>
      <c r="J304" s="212">
        <f>ROUND(I304*H304,2)</f>
        <v>0</v>
      </c>
      <c r="K304" s="208" t="s">
        <v>135</v>
      </c>
      <c r="L304" s="46"/>
      <c r="M304" s="213" t="s">
        <v>19</v>
      </c>
      <c r="N304" s="214" t="s">
        <v>41</v>
      </c>
      <c r="O304" s="86"/>
      <c r="P304" s="215">
        <f>O304*H304</f>
        <v>0</v>
      </c>
      <c r="Q304" s="215">
        <v>0</v>
      </c>
      <c r="R304" s="215">
        <f>Q304*H304</f>
        <v>0</v>
      </c>
      <c r="S304" s="215">
        <v>0</v>
      </c>
      <c r="T304" s="216">
        <f>S304*H304</f>
        <v>0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17" t="s">
        <v>136</v>
      </c>
      <c r="AT304" s="217" t="s">
        <v>131</v>
      </c>
      <c r="AU304" s="217" t="s">
        <v>80</v>
      </c>
      <c r="AY304" s="19" t="s">
        <v>129</v>
      </c>
      <c r="BE304" s="218">
        <f>IF(N304="základní",J304,0)</f>
        <v>0</v>
      </c>
      <c r="BF304" s="218">
        <f>IF(N304="snížená",J304,0)</f>
        <v>0</v>
      </c>
      <c r="BG304" s="218">
        <f>IF(N304="zákl. přenesená",J304,0)</f>
        <v>0</v>
      </c>
      <c r="BH304" s="218">
        <f>IF(N304="sníž. přenesená",J304,0)</f>
        <v>0</v>
      </c>
      <c r="BI304" s="218">
        <f>IF(N304="nulová",J304,0)</f>
        <v>0</v>
      </c>
      <c r="BJ304" s="19" t="s">
        <v>78</v>
      </c>
      <c r="BK304" s="218">
        <f>ROUND(I304*H304,2)</f>
        <v>0</v>
      </c>
      <c r="BL304" s="19" t="s">
        <v>136</v>
      </c>
      <c r="BM304" s="217" t="s">
        <v>450</v>
      </c>
    </row>
    <row r="305" s="2" customFormat="1">
      <c r="A305" s="40"/>
      <c r="B305" s="41"/>
      <c r="C305" s="42"/>
      <c r="D305" s="219" t="s">
        <v>138</v>
      </c>
      <c r="E305" s="42"/>
      <c r="F305" s="220" t="s">
        <v>451</v>
      </c>
      <c r="G305" s="42"/>
      <c r="H305" s="42"/>
      <c r="I305" s="221"/>
      <c r="J305" s="42"/>
      <c r="K305" s="42"/>
      <c r="L305" s="46"/>
      <c r="M305" s="222"/>
      <c r="N305" s="223"/>
      <c r="O305" s="86"/>
      <c r="P305" s="86"/>
      <c r="Q305" s="86"/>
      <c r="R305" s="86"/>
      <c r="S305" s="86"/>
      <c r="T305" s="87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T305" s="19" t="s">
        <v>138</v>
      </c>
      <c r="AU305" s="19" t="s">
        <v>80</v>
      </c>
    </row>
    <row r="306" s="2" customFormat="1" ht="37.8" customHeight="1">
      <c r="A306" s="40"/>
      <c r="B306" s="41"/>
      <c r="C306" s="206" t="s">
        <v>452</v>
      </c>
      <c r="D306" s="206" t="s">
        <v>131</v>
      </c>
      <c r="E306" s="207" t="s">
        <v>453</v>
      </c>
      <c r="F306" s="208" t="s">
        <v>454</v>
      </c>
      <c r="G306" s="209" t="s">
        <v>134</v>
      </c>
      <c r="H306" s="210">
        <v>93.700000000000003</v>
      </c>
      <c r="I306" s="211"/>
      <c r="J306" s="212">
        <f>ROUND(I306*H306,2)</f>
        <v>0</v>
      </c>
      <c r="K306" s="208" t="s">
        <v>135</v>
      </c>
      <c r="L306" s="46"/>
      <c r="M306" s="213" t="s">
        <v>19</v>
      </c>
      <c r="N306" s="214" t="s">
        <v>41</v>
      </c>
      <c r="O306" s="86"/>
      <c r="P306" s="215">
        <f>O306*H306</f>
        <v>0</v>
      </c>
      <c r="Q306" s="215">
        <v>0.098000000000000004</v>
      </c>
      <c r="R306" s="215">
        <f>Q306*H306</f>
        <v>9.1826000000000008</v>
      </c>
      <c r="S306" s="215">
        <v>0</v>
      </c>
      <c r="T306" s="216">
        <f>S306*H306</f>
        <v>0</v>
      </c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R306" s="217" t="s">
        <v>136</v>
      </c>
      <c r="AT306" s="217" t="s">
        <v>131</v>
      </c>
      <c r="AU306" s="217" t="s">
        <v>80</v>
      </c>
      <c r="AY306" s="19" t="s">
        <v>129</v>
      </c>
      <c r="BE306" s="218">
        <f>IF(N306="základní",J306,0)</f>
        <v>0</v>
      </c>
      <c r="BF306" s="218">
        <f>IF(N306="snížená",J306,0)</f>
        <v>0</v>
      </c>
      <c r="BG306" s="218">
        <f>IF(N306="zákl. přenesená",J306,0)</f>
        <v>0</v>
      </c>
      <c r="BH306" s="218">
        <f>IF(N306="sníž. přenesená",J306,0)</f>
        <v>0</v>
      </c>
      <c r="BI306" s="218">
        <f>IF(N306="nulová",J306,0)</f>
        <v>0</v>
      </c>
      <c r="BJ306" s="19" t="s">
        <v>78</v>
      </c>
      <c r="BK306" s="218">
        <f>ROUND(I306*H306,2)</f>
        <v>0</v>
      </c>
      <c r="BL306" s="19" t="s">
        <v>136</v>
      </c>
      <c r="BM306" s="217" t="s">
        <v>455</v>
      </c>
    </row>
    <row r="307" s="2" customFormat="1">
      <c r="A307" s="40"/>
      <c r="B307" s="41"/>
      <c r="C307" s="42"/>
      <c r="D307" s="219" t="s">
        <v>138</v>
      </c>
      <c r="E307" s="42"/>
      <c r="F307" s="220" t="s">
        <v>456</v>
      </c>
      <c r="G307" s="42"/>
      <c r="H307" s="42"/>
      <c r="I307" s="221"/>
      <c r="J307" s="42"/>
      <c r="K307" s="42"/>
      <c r="L307" s="46"/>
      <c r="M307" s="222"/>
      <c r="N307" s="223"/>
      <c r="O307" s="86"/>
      <c r="P307" s="86"/>
      <c r="Q307" s="86"/>
      <c r="R307" s="86"/>
      <c r="S307" s="86"/>
      <c r="T307" s="87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T307" s="19" t="s">
        <v>138</v>
      </c>
      <c r="AU307" s="19" t="s">
        <v>80</v>
      </c>
    </row>
    <row r="308" s="13" customFormat="1">
      <c r="A308" s="13"/>
      <c r="B308" s="224"/>
      <c r="C308" s="225"/>
      <c r="D308" s="226" t="s">
        <v>140</v>
      </c>
      <c r="E308" s="227" t="s">
        <v>19</v>
      </c>
      <c r="F308" s="228" t="s">
        <v>457</v>
      </c>
      <c r="G308" s="225"/>
      <c r="H308" s="229">
        <v>93.700000000000003</v>
      </c>
      <c r="I308" s="230"/>
      <c r="J308" s="225"/>
      <c r="K308" s="225"/>
      <c r="L308" s="231"/>
      <c r="M308" s="232"/>
      <c r="N308" s="233"/>
      <c r="O308" s="233"/>
      <c r="P308" s="233"/>
      <c r="Q308" s="233"/>
      <c r="R308" s="233"/>
      <c r="S308" s="233"/>
      <c r="T308" s="234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5" t="s">
        <v>140</v>
      </c>
      <c r="AU308" s="235" t="s">
        <v>80</v>
      </c>
      <c r="AV308" s="13" t="s">
        <v>80</v>
      </c>
      <c r="AW308" s="13" t="s">
        <v>32</v>
      </c>
      <c r="AX308" s="13" t="s">
        <v>70</v>
      </c>
      <c r="AY308" s="235" t="s">
        <v>129</v>
      </c>
    </row>
    <row r="309" s="14" customFormat="1">
      <c r="A309" s="14"/>
      <c r="B309" s="236"/>
      <c r="C309" s="237"/>
      <c r="D309" s="226" t="s">
        <v>140</v>
      </c>
      <c r="E309" s="238" t="s">
        <v>19</v>
      </c>
      <c r="F309" s="239" t="s">
        <v>142</v>
      </c>
      <c r="G309" s="237"/>
      <c r="H309" s="240">
        <v>93.700000000000003</v>
      </c>
      <c r="I309" s="241"/>
      <c r="J309" s="237"/>
      <c r="K309" s="237"/>
      <c r="L309" s="242"/>
      <c r="M309" s="243"/>
      <c r="N309" s="244"/>
      <c r="O309" s="244"/>
      <c r="P309" s="244"/>
      <c r="Q309" s="244"/>
      <c r="R309" s="244"/>
      <c r="S309" s="244"/>
      <c r="T309" s="245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46" t="s">
        <v>140</v>
      </c>
      <c r="AU309" s="246" t="s">
        <v>80</v>
      </c>
      <c r="AV309" s="14" t="s">
        <v>136</v>
      </c>
      <c r="AW309" s="14" t="s">
        <v>32</v>
      </c>
      <c r="AX309" s="14" t="s">
        <v>78</v>
      </c>
      <c r="AY309" s="246" t="s">
        <v>129</v>
      </c>
    </row>
    <row r="310" s="12" customFormat="1" ht="22.8" customHeight="1">
      <c r="A310" s="12"/>
      <c r="B310" s="190"/>
      <c r="C310" s="191"/>
      <c r="D310" s="192" t="s">
        <v>69</v>
      </c>
      <c r="E310" s="204" t="s">
        <v>165</v>
      </c>
      <c r="F310" s="204" t="s">
        <v>458</v>
      </c>
      <c r="G310" s="191"/>
      <c r="H310" s="191"/>
      <c r="I310" s="194"/>
      <c r="J310" s="205">
        <f>BK310</f>
        <v>0</v>
      </c>
      <c r="K310" s="191"/>
      <c r="L310" s="196"/>
      <c r="M310" s="197"/>
      <c r="N310" s="198"/>
      <c r="O310" s="198"/>
      <c r="P310" s="199">
        <f>SUM(P311:P322)</f>
        <v>0</v>
      </c>
      <c r="Q310" s="198"/>
      <c r="R310" s="199">
        <f>SUM(R311:R322)</f>
        <v>16.711344659999998</v>
      </c>
      <c r="S310" s="198"/>
      <c r="T310" s="200">
        <f>SUM(T311:T322)</f>
        <v>0</v>
      </c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R310" s="201" t="s">
        <v>78</v>
      </c>
      <c r="AT310" s="202" t="s">
        <v>69</v>
      </c>
      <c r="AU310" s="202" t="s">
        <v>78</v>
      </c>
      <c r="AY310" s="201" t="s">
        <v>129</v>
      </c>
      <c r="BK310" s="203">
        <f>SUM(BK311:BK322)</f>
        <v>0</v>
      </c>
    </row>
    <row r="311" s="2" customFormat="1" ht="21.75" customHeight="1">
      <c r="A311" s="40"/>
      <c r="B311" s="41"/>
      <c r="C311" s="206" t="s">
        <v>459</v>
      </c>
      <c r="D311" s="206" t="s">
        <v>131</v>
      </c>
      <c r="E311" s="207" t="s">
        <v>460</v>
      </c>
      <c r="F311" s="208" t="s">
        <v>461</v>
      </c>
      <c r="G311" s="209" t="s">
        <v>195</v>
      </c>
      <c r="H311" s="210">
        <v>6.6779999999999999</v>
      </c>
      <c r="I311" s="211"/>
      <c r="J311" s="212">
        <f>ROUND(I311*H311,2)</f>
        <v>0</v>
      </c>
      <c r="K311" s="208" t="s">
        <v>135</v>
      </c>
      <c r="L311" s="46"/>
      <c r="M311" s="213" t="s">
        <v>19</v>
      </c>
      <c r="N311" s="214" t="s">
        <v>41</v>
      </c>
      <c r="O311" s="86"/>
      <c r="P311" s="215">
        <f>O311*H311</f>
        <v>0</v>
      </c>
      <c r="Q311" s="215">
        <v>2.5018699999999998</v>
      </c>
      <c r="R311" s="215">
        <f>Q311*H311</f>
        <v>16.707487859999997</v>
      </c>
      <c r="S311" s="215">
        <v>0</v>
      </c>
      <c r="T311" s="216">
        <f>S311*H311</f>
        <v>0</v>
      </c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R311" s="217" t="s">
        <v>136</v>
      </c>
      <c r="AT311" s="217" t="s">
        <v>131</v>
      </c>
      <c r="AU311" s="217" t="s">
        <v>80</v>
      </c>
      <c r="AY311" s="19" t="s">
        <v>129</v>
      </c>
      <c r="BE311" s="218">
        <f>IF(N311="základní",J311,0)</f>
        <v>0</v>
      </c>
      <c r="BF311" s="218">
        <f>IF(N311="snížená",J311,0)</f>
        <v>0</v>
      </c>
      <c r="BG311" s="218">
        <f>IF(N311="zákl. přenesená",J311,0)</f>
        <v>0</v>
      </c>
      <c r="BH311" s="218">
        <f>IF(N311="sníž. přenesená",J311,0)</f>
        <v>0</v>
      </c>
      <c r="BI311" s="218">
        <f>IF(N311="nulová",J311,0)</f>
        <v>0</v>
      </c>
      <c r="BJ311" s="19" t="s">
        <v>78</v>
      </c>
      <c r="BK311" s="218">
        <f>ROUND(I311*H311,2)</f>
        <v>0</v>
      </c>
      <c r="BL311" s="19" t="s">
        <v>136</v>
      </c>
      <c r="BM311" s="217" t="s">
        <v>462</v>
      </c>
    </row>
    <row r="312" s="2" customFormat="1">
      <c r="A312" s="40"/>
      <c r="B312" s="41"/>
      <c r="C312" s="42"/>
      <c r="D312" s="219" t="s">
        <v>138</v>
      </c>
      <c r="E312" s="42"/>
      <c r="F312" s="220" t="s">
        <v>463</v>
      </c>
      <c r="G312" s="42"/>
      <c r="H312" s="42"/>
      <c r="I312" s="221"/>
      <c r="J312" s="42"/>
      <c r="K312" s="42"/>
      <c r="L312" s="46"/>
      <c r="M312" s="222"/>
      <c r="N312" s="223"/>
      <c r="O312" s="86"/>
      <c r="P312" s="86"/>
      <c r="Q312" s="86"/>
      <c r="R312" s="86"/>
      <c r="S312" s="86"/>
      <c r="T312" s="87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T312" s="19" t="s">
        <v>138</v>
      </c>
      <c r="AU312" s="19" t="s">
        <v>80</v>
      </c>
    </row>
    <row r="313" s="13" customFormat="1">
      <c r="A313" s="13"/>
      <c r="B313" s="224"/>
      <c r="C313" s="225"/>
      <c r="D313" s="226" t="s">
        <v>140</v>
      </c>
      <c r="E313" s="227" t="s">
        <v>19</v>
      </c>
      <c r="F313" s="228" t="s">
        <v>464</v>
      </c>
      <c r="G313" s="225"/>
      <c r="H313" s="229">
        <v>6.6779999999999999</v>
      </c>
      <c r="I313" s="230"/>
      <c r="J313" s="225"/>
      <c r="K313" s="225"/>
      <c r="L313" s="231"/>
      <c r="M313" s="232"/>
      <c r="N313" s="233"/>
      <c r="O313" s="233"/>
      <c r="P313" s="233"/>
      <c r="Q313" s="233"/>
      <c r="R313" s="233"/>
      <c r="S313" s="233"/>
      <c r="T313" s="234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35" t="s">
        <v>140</v>
      </c>
      <c r="AU313" s="235" t="s">
        <v>80</v>
      </c>
      <c r="AV313" s="13" t="s">
        <v>80</v>
      </c>
      <c r="AW313" s="13" t="s">
        <v>32</v>
      </c>
      <c r="AX313" s="13" t="s">
        <v>70</v>
      </c>
      <c r="AY313" s="235" t="s">
        <v>129</v>
      </c>
    </row>
    <row r="314" s="14" customFormat="1">
      <c r="A314" s="14"/>
      <c r="B314" s="236"/>
      <c r="C314" s="237"/>
      <c r="D314" s="226" t="s">
        <v>140</v>
      </c>
      <c r="E314" s="238" t="s">
        <v>19</v>
      </c>
      <c r="F314" s="239" t="s">
        <v>142</v>
      </c>
      <c r="G314" s="237"/>
      <c r="H314" s="240">
        <v>6.6779999999999999</v>
      </c>
      <c r="I314" s="241"/>
      <c r="J314" s="237"/>
      <c r="K314" s="237"/>
      <c r="L314" s="242"/>
      <c r="M314" s="243"/>
      <c r="N314" s="244"/>
      <c r="O314" s="244"/>
      <c r="P314" s="244"/>
      <c r="Q314" s="244"/>
      <c r="R314" s="244"/>
      <c r="S314" s="244"/>
      <c r="T314" s="245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46" t="s">
        <v>140</v>
      </c>
      <c r="AU314" s="246" t="s">
        <v>80</v>
      </c>
      <c r="AV314" s="14" t="s">
        <v>136</v>
      </c>
      <c r="AW314" s="14" t="s">
        <v>32</v>
      </c>
      <c r="AX314" s="14" t="s">
        <v>78</v>
      </c>
      <c r="AY314" s="246" t="s">
        <v>129</v>
      </c>
    </row>
    <row r="315" s="2" customFormat="1" ht="21.75" customHeight="1">
      <c r="A315" s="40"/>
      <c r="B315" s="41"/>
      <c r="C315" s="206" t="s">
        <v>465</v>
      </c>
      <c r="D315" s="206" t="s">
        <v>131</v>
      </c>
      <c r="E315" s="207" t="s">
        <v>466</v>
      </c>
      <c r="F315" s="208" t="s">
        <v>467</v>
      </c>
      <c r="G315" s="209" t="s">
        <v>195</v>
      </c>
      <c r="H315" s="210">
        <v>6.6779999999999999</v>
      </c>
      <c r="I315" s="211"/>
      <c r="J315" s="212">
        <f>ROUND(I315*H315,2)</f>
        <v>0</v>
      </c>
      <c r="K315" s="208" t="s">
        <v>135</v>
      </c>
      <c r="L315" s="46"/>
      <c r="M315" s="213" t="s">
        <v>19</v>
      </c>
      <c r="N315" s="214" t="s">
        <v>41</v>
      </c>
      <c r="O315" s="86"/>
      <c r="P315" s="215">
        <f>O315*H315</f>
        <v>0</v>
      </c>
      <c r="Q315" s="215">
        <v>0</v>
      </c>
      <c r="R315" s="215">
        <f>Q315*H315</f>
        <v>0</v>
      </c>
      <c r="S315" s="215">
        <v>0</v>
      </c>
      <c r="T315" s="216">
        <f>S315*H315</f>
        <v>0</v>
      </c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R315" s="217" t="s">
        <v>136</v>
      </c>
      <c r="AT315" s="217" t="s">
        <v>131</v>
      </c>
      <c r="AU315" s="217" t="s">
        <v>80</v>
      </c>
      <c r="AY315" s="19" t="s">
        <v>129</v>
      </c>
      <c r="BE315" s="218">
        <f>IF(N315="základní",J315,0)</f>
        <v>0</v>
      </c>
      <c r="BF315" s="218">
        <f>IF(N315="snížená",J315,0)</f>
        <v>0</v>
      </c>
      <c r="BG315" s="218">
        <f>IF(N315="zákl. přenesená",J315,0)</f>
        <v>0</v>
      </c>
      <c r="BH315" s="218">
        <f>IF(N315="sníž. přenesená",J315,0)</f>
        <v>0</v>
      </c>
      <c r="BI315" s="218">
        <f>IF(N315="nulová",J315,0)</f>
        <v>0</v>
      </c>
      <c r="BJ315" s="19" t="s">
        <v>78</v>
      </c>
      <c r="BK315" s="218">
        <f>ROUND(I315*H315,2)</f>
        <v>0</v>
      </c>
      <c r="BL315" s="19" t="s">
        <v>136</v>
      </c>
      <c r="BM315" s="217" t="s">
        <v>468</v>
      </c>
    </row>
    <row r="316" s="2" customFormat="1">
      <c r="A316" s="40"/>
      <c r="B316" s="41"/>
      <c r="C316" s="42"/>
      <c r="D316" s="219" t="s">
        <v>138</v>
      </c>
      <c r="E316" s="42"/>
      <c r="F316" s="220" t="s">
        <v>469</v>
      </c>
      <c r="G316" s="42"/>
      <c r="H316" s="42"/>
      <c r="I316" s="221"/>
      <c r="J316" s="42"/>
      <c r="K316" s="42"/>
      <c r="L316" s="46"/>
      <c r="M316" s="222"/>
      <c r="N316" s="223"/>
      <c r="O316" s="86"/>
      <c r="P316" s="86"/>
      <c r="Q316" s="86"/>
      <c r="R316" s="86"/>
      <c r="S316" s="86"/>
      <c r="T316" s="87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T316" s="19" t="s">
        <v>138</v>
      </c>
      <c r="AU316" s="19" t="s">
        <v>80</v>
      </c>
    </row>
    <row r="317" s="2" customFormat="1" ht="16.5" customHeight="1">
      <c r="A317" s="40"/>
      <c r="B317" s="41"/>
      <c r="C317" s="206" t="s">
        <v>470</v>
      </c>
      <c r="D317" s="206" t="s">
        <v>131</v>
      </c>
      <c r="E317" s="207" t="s">
        <v>471</v>
      </c>
      <c r="F317" s="208" t="s">
        <v>472</v>
      </c>
      <c r="G317" s="209" t="s">
        <v>134</v>
      </c>
      <c r="H317" s="210">
        <v>0.23999999999999999</v>
      </c>
      <c r="I317" s="211"/>
      <c r="J317" s="212">
        <f>ROUND(I317*H317,2)</f>
        <v>0</v>
      </c>
      <c r="K317" s="208" t="s">
        <v>135</v>
      </c>
      <c r="L317" s="46"/>
      <c r="M317" s="213" t="s">
        <v>19</v>
      </c>
      <c r="N317" s="214" t="s">
        <v>41</v>
      </c>
      <c r="O317" s="86"/>
      <c r="P317" s="215">
        <f>O317*H317</f>
        <v>0</v>
      </c>
      <c r="Q317" s="215">
        <v>0.016070000000000001</v>
      </c>
      <c r="R317" s="215">
        <f>Q317*H317</f>
        <v>0.0038568000000000001</v>
      </c>
      <c r="S317" s="215">
        <v>0</v>
      </c>
      <c r="T317" s="216">
        <f>S317*H317</f>
        <v>0</v>
      </c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R317" s="217" t="s">
        <v>136</v>
      </c>
      <c r="AT317" s="217" t="s">
        <v>131</v>
      </c>
      <c r="AU317" s="217" t="s">
        <v>80</v>
      </c>
      <c r="AY317" s="19" t="s">
        <v>129</v>
      </c>
      <c r="BE317" s="218">
        <f>IF(N317="základní",J317,0)</f>
        <v>0</v>
      </c>
      <c r="BF317" s="218">
        <f>IF(N317="snížená",J317,0)</f>
        <v>0</v>
      </c>
      <c r="BG317" s="218">
        <f>IF(N317="zákl. přenesená",J317,0)</f>
        <v>0</v>
      </c>
      <c r="BH317" s="218">
        <f>IF(N317="sníž. přenesená",J317,0)</f>
        <v>0</v>
      </c>
      <c r="BI317" s="218">
        <f>IF(N317="nulová",J317,0)</f>
        <v>0</v>
      </c>
      <c r="BJ317" s="19" t="s">
        <v>78</v>
      </c>
      <c r="BK317" s="218">
        <f>ROUND(I317*H317,2)</f>
        <v>0</v>
      </c>
      <c r="BL317" s="19" t="s">
        <v>136</v>
      </c>
      <c r="BM317" s="217" t="s">
        <v>473</v>
      </c>
    </row>
    <row r="318" s="2" customFormat="1">
      <c r="A318" s="40"/>
      <c r="B318" s="41"/>
      <c r="C318" s="42"/>
      <c r="D318" s="219" t="s">
        <v>138</v>
      </c>
      <c r="E318" s="42"/>
      <c r="F318" s="220" t="s">
        <v>474</v>
      </c>
      <c r="G318" s="42"/>
      <c r="H318" s="42"/>
      <c r="I318" s="221"/>
      <c r="J318" s="42"/>
      <c r="K318" s="42"/>
      <c r="L318" s="46"/>
      <c r="M318" s="222"/>
      <c r="N318" s="223"/>
      <c r="O318" s="86"/>
      <c r="P318" s="86"/>
      <c r="Q318" s="86"/>
      <c r="R318" s="86"/>
      <c r="S318" s="86"/>
      <c r="T318" s="87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T318" s="19" t="s">
        <v>138</v>
      </c>
      <c r="AU318" s="19" t="s">
        <v>80</v>
      </c>
    </row>
    <row r="319" s="13" customFormat="1">
      <c r="A319" s="13"/>
      <c r="B319" s="224"/>
      <c r="C319" s="225"/>
      <c r="D319" s="226" t="s">
        <v>140</v>
      </c>
      <c r="E319" s="227" t="s">
        <v>19</v>
      </c>
      <c r="F319" s="228" t="s">
        <v>475</v>
      </c>
      <c r="G319" s="225"/>
      <c r="H319" s="229">
        <v>0.23999999999999999</v>
      </c>
      <c r="I319" s="230"/>
      <c r="J319" s="225"/>
      <c r="K319" s="225"/>
      <c r="L319" s="231"/>
      <c r="M319" s="232"/>
      <c r="N319" s="233"/>
      <c r="O319" s="233"/>
      <c r="P319" s="233"/>
      <c r="Q319" s="233"/>
      <c r="R319" s="233"/>
      <c r="S319" s="233"/>
      <c r="T319" s="234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35" t="s">
        <v>140</v>
      </c>
      <c r="AU319" s="235" t="s">
        <v>80</v>
      </c>
      <c r="AV319" s="13" t="s">
        <v>80</v>
      </c>
      <c r="AW319" s="13" t="s">
        <v>32</v>
      </c>
      <c r="AX319" s="13" t="s">
        <v>70</v>
      </c>
      <c r="AY319" s="235" t="s">
        <v>129</v>
      </c>
    </row>
    <row r="320" s="14" customFormat="1">
      <c r="A320" s="14"/>
      <c r="B320" s="236"/>
      <c r="C320" s="237"/>
      <c r="D320" s="226" t="s">
        <v>140</v>
      </c>
      <c r="E320" s="238" t="s">
        <v>19</v>
      </c>
      <c r="F320" s="239" t="s">
        <v>142</v>
      </c>
      <c r="G320" s="237"/>
      <c r="H320" s="240">
        <v>0.23999999999999999</v>
      </c>
      <c r="I320" s="241"/>
      <c r="J320" s="237"/>
      <c r="K320" s="237"/>
      <c r="L320" s="242"/>
      <c r="M320" s="243"/>
      <c r="N320" s="244"/>
      <c r="O320" s="244"/>
      <c r="P320" s="244"/>
      <c r="Q320" s="244"/>
      <c r="R320" s="244"/>
      <c r="S320" s="244"/>
      <c r="T320" s="245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46" t="s">
        <v>140</v>
      </c>
      <c r="AU320" s="246" t="s">
        <v>80</v>
      </c>
      <c r="AV320" s="14" t="s">
        <v>136</v>
      </c>
      <c r="AW320" s="14" t="s">
        <v>32</v>
      </c>
      <c r="AX320" s="14" t="s">
        <v>78</v>
      </c>
      <c r="AY320" s="246" t="s">
        <v>129</v>
      </c>
    </row>
    <row r="321" s="2" customFormat="1" ht="16.5" customHeight="1">
      <c r="A321" s="40"/>
      <c r="B321" s="41"/>
      <c r="C321" s="206" t="s">
        <v>476</v>
      </c>
      <c r="D321" s="206" t="s">
        <v>131</v>
      </c>
      <c r="E321" s="207" t="s">
        <v>477</v>
      </c>
      <c r="F321" s="208" t="s">
        <v>478</v>
      </c>
      <c r="G321" s="209" t="s">
        <v>134</v>
      </c>
      <c r="H321" s="210">
        <v>0.23999999999999999</v>
      </c>
      <c r="I321" s="211"/>
      <c r="J321" s="212">
        <f>ROUND(I321*H321,2)</f>
        <v>0</v>
      </c>
      <c r="K321" s="208" t="s">
        <v>135</v>
      </c>
      <c r="L321" s="46"/>
      <c r="M321" s="213" t="s">
        <v>19</v>
      </c>
      <c r="N321" s="214" t="s">
        <v>41</v>
      </c>
      <c r="O321" s="86"/>
      <c r="P321" s="215">
        <f>O321*H321</f>
        <v>0</v>
      </c>
      <c r="Q321" s="215">
        <v>0</v>
      </c>
      <c r="R321" s="215">
        <f>Q321*H321</f>
        <v>0</v>
      </c>
      <c r="S321" s="215">
        <v>0</v>
      </c>
      <c r="T321" s="216">
        <f>S321*H321</f>
        <v>0</v>
      </c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R321" s="217" t="s">
        <v>136</v>
      </c>
      <c r="AT321" s="217" t="s">
        <v>131</v>
      </c>
      <c r="AU321" s="217" t="s">
        <v>80</v>
      </c>
      <c r="AY321" s="19" t="s">
        <v>129</v>
      </c>
      <c r="BE321" s="218">
        <f>IF(N321="základní",J321,0)</f>
        <v>0</v>
      </c>
      <c r="BF321" s="218">
        <f>IF(N321="snížená",J321,0)</f>
        <v>0</v>
      </c>
      <c r="BG321" s="218">
        <f>IF(N321="zákl. přenesená",J321,0)</f>
        <v>0</v>
      </c>
      <c r="BH321" s="218">
        <f>IF(N321="sníž. přenesená",J321,0)</f>
        <v>0</v>
      </c>
      <c r="BI321" s="218">
        <f>IF(N321="nulová",J321,0)</f>
        <v>0</v>
      </c>
      <c r="BJ321" s="19" t="s">
        <v>78</v>
      </c>
      <c r="BK321" s="218">
        <f>ROUND(I321*H321,2)</f>
        <v>0</v>
      </c>
      <c r="BL321" s="19" t="s">
        <v>136</v>
      </c>
      <c r="BM321" s="217" t="s">
        <v>479</v>
      </c>
    </row>
    <row r="322" s="2" customFormat="1">
      <c r="A322" s="40"/>
      <c r="B322" s="41"/>
      <c r="C322" s="42"/>
      <c r="D322" s="219" t="s">
        <v>138</v>
      </c>
      <c r="E322" s="42"/>
      <c r="F322" s="220" t="s">
        <v>480</v>
      </c>
      <c r="G322" s="42"/>
      <c r="H322" s="42"/>
      <c r="I322" s="221"/>
      <c r="J322" s="42"/>
      <c r="K322" s="42"/>
      <c r="L322" s="46"/>
      <c r="M322" s="222"/>
      <c r="N322" s="223"/>
      <c r="O322" s="86"/>
      <c r="P322" s="86"/>
      <c r="Q322" s="86"/>
      <c r="R322" s="86"/>
      <c r="S322" s="86"/>
      <c r="T322" s="87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T322" s="19" t="s">
        <v>138</v>
      </c>
      <c r="AU322" s="19" t="s">
        <v>80</v>
      </c>
    </row>
    <row r="323" s="12" customFormat="1" ht="22.8" customHeight="1">
      <c r="A323" s="12"/>
      <c r="B323" s="190"/>
      <c r="C323" s="191"/>
      <c r="D323" s="192" t="s">
        <v>69</v>
      </c>
      <c r="E323" s="204" t="s">
        <v>179</v>
      </c>
      <c r="F323" s="204" t="s">
        <v>481</v>
      </c>
      <c r="G323" s="191"/>
      <c r="H323" s="191"/>
      <c r="I323" s="194"/>
      <c r="J323" s="205">
        <f>BK323</f>
        <v>0</v>
      </c>
      <c r="K323" s="191"/>
      <c r="L323" s="196"/>
      <c r="M323" s="197"/>
      <c r="N323" s="198"/>
      <c r="O323" s="198"/>
      <c r="P323" s="199">
        <f>SUM(P324:P338)</f>
        <v>0</v>
      </c>
      <c r="Q323" s="198"/>
      <c r="R323" s="199">
        <f>SUM(R324:R338)</f>
        <v>0.54051000000000005</v>
      </c>
      <c r="S323" s="198"/>
      <c r="T323" s="200">
        <f>SUM(T324:T338)</f>
        <v>0</v>
      </c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R323" s="201" t="s">
        <v>78</v>
      </c>
      <c r="AT323" s="202" t="s">
        <v>69</v>
      </c>
      <c r="AU323" s="202" t="s">
        <v>78</v>
      </c>
      <c r="AY323" s="201" t="s">
        <v>129</v>
      </c>
      <c r="BK323" s="203">
        <f>SUM(BK324:BK338)</f>
        <v>0</v>
      </c>
    </row>
    <row r="324" s="2" customFormat="1" ht="24.15" customHeight="1">
      <c r="A324" s="40"/>
      <c r="B324" s="41"/>
      <c r="C324" s="206" t="s">
        <v>482</v>
      </c>
      <c r="D324" s="206" t="s">
        <v>131</v>
      </c>
      <c r="E324" s="207" t="s">
        <v>483</v>
      </c>
      <c r="F324" s="208" t="s">
        <v>484</v>
      </c>
      <c r="G324" s="209" t="s">
        <v>217</v>
      </c>
      <c r="H324" s="210">
        <v>2</v>
      </c>
      <c r="I324" s="211"/>
      <c r="J324" s="212">
        <f>ROUND(I324*H324,2)</f>
        <v>0</v>
      </c>
      <c r="K324" s="208" t="s">
        <v>135</v>
      </c>
      <c r="L324" s="46"/>
      <c r="M324" s="213" t="s">
        <v>19</v>
      </c>
      <c r="N324" s="214" t="s">
        <v>41</v>
      </c>
      <c r="O324" s="86"/>
      <c r="P324" s="215">
        <f>O324*H324</f>
        <v>0</v>
      </c>
      <c r="Q324" s="215">
        <v>0.1056</v>
      </c>
      <c r="R324" s="215">
        <f>Q324*H324</f>
        <v>0.2112</v>
      </c>
      <c r="S324" s="215">
        <v>0</v>
      </c>
      <c r="T324" s="216">
        <f>S324*H324</f>
        <v>0</v>
      </c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R324" s="217" t="s">
        <v>136</v>
      </c>
      <c r="AT324" s="217" t="s">
        <v>131</v>
      </c>
      <c r="AU324" s="217" t="s">
        <v>80</v>
      </c>
      <c r="AY324" s="19" t="s">
        <v>129</v>
      </c>
      <c r="BE324" s="218">
        <f>IF(N324="základní",J324,0)</f>
        <v>0</v>
      </c>
      <c r="BF324" s="218">
        <f>IF(N324="snížená",J324,0)</f>
        <v>0</v>
      </c>
      <c r="BG324" s="218">
        <f>IF(N324="zákl. přenesená",J324,0)</f>
        <v>0</v>
      </c>
      <c r="BH324" s="218">
        <f>IF(N324="sníž. přenesená",J324,0)</f>
        <v>0</v>
      </c>
      <c r="BI324" s="218">
        <f>IF(N324="nulová",J324,0)</f>
        <v>0</v>
      </c>
      <c r="BJ324" s="19" t="s">
        <v>78</v>
      </c>
      <c r="BK324" s="218">
        <f>ROUND(I324*H324,2)</f>
        <v>0</v>
      </c>
      <c r="BL324" s="19" t="s">
        <v>136</v>
      </c>
      <c r="BM324" s="217" t="s">
        <v>485</v>
      </c>
    </row>
    <row r="325" s="2" customFormat="1">
      <c r="A325" s="40"/>
      <c r="B325" s="41"/>
      <c r="C325" s="42"/>
      <c r="D325" s="219" t="s">
        <v>138</v>
      </c>
      <c r="E325" s="42"/>
      <c r="F325" s="220" t="s">
        <v>486</v>
      </c>
      <c r="G325" s="42"/>
      <c r="H325" s="42"/>
      <c r="I325" s="221"/>
      <c r="J325" s="42"/>
      <c r="K325" s="42"/>
      <c r="L325" s="46"/>
      <c r="M325" s="222"/>
      <c r="N325" s="223"/>
      <c r="O325" s="86"/>
      <c r="P325" s="86"/>
      <c r="Q325" s="86"/>
      <c r="R325" s="86"/>
      <c r="S325" s="86"/>
      <c r="T325" s="87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T325" s="19" t="s">
        <v>138</v>
      </c>
      <c r="AU325" s="19" t="s">
        <v>80</v>
      </c>
    </row>
    <row r="326" s="13" customFormat="1">
      <c r="A326" s="13"/>
      <c r="B326" s="224"/>
      <c r="C326" s="225"/>
      <c r="D326" s="226" t="s">
        <v>140</v>
      </c>
      <c r="E326" s="227" t="s">
        <v>19</v>
      </c>
      <c r="F326" s="228" t="s">
        <v>487</v>
      </c>
      <c r="G326" s="225"/>
      <c r="H326" s="229">
        <v>2</v>
      </c>
      <c r="I326" s="230"/>
      <c r="J326" s="225"/>
      <c r="K326" s="225"/>
      <c r="L326" s="231"/>
      <c r="M326" s="232"/>
      <c r="N326" s="233"/>
      <c r="O326" s="233"/>
      <c r="P326" s="233"/>
      <c r="Q326" s="233"/>
      <c r="R326" s="233"/>
      <c r="S326" s="233"/>
      <c r="T326" s="234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5" t="s">
        <v>140</v>
      </c>
      <c r="AU326" s="235" t="s">
        <v>80</v>
      </c>
      <c r="AV326" s="13" t="s">
        <v>80</v>
      </c>
      <c r="AW326" s="13" t="s">
        <v>32</v>
      </c>
      <c r="AX326" s="13" t="s">
        <v>70</v>
      </c>
      <c r="AY326" s="235" t="s">
        <v>129</v>
      </c>
    </row>
    <row r="327" s="14" customFormat="1">
      <c r="A327" s="14"/>
      <c r="B327" s="236"/>
      <c r="C327" s="237"/>
      <c r="D327" s="226" t="s">
        <v>140</v>
      </c>
      <c r="E327" s="238" t="s">
        <v>19</v>
      </c>
      <c r="F327" s="239" t="s">
        <v>142</v>
      </c>
      <c r="G327" s="237"/>
      <c r="H327" s="240">
        <v>2</v>
      </c>
      <c r="I327" s="241"/>
      <c r="J327" s="237"/>
      <c r="K327" s="237"/>
      <c r="L327" s="242"/>
      <c r="M327" s="243"/>
      <c r="N327" s="244"/>
      <c r="O327" s="244"/>
      <c r="P327" s="244"/>
      <c r="Q327" s="244"/>
      <c r="R327" s="244"/>
      <c r="S327" s="244"/>
      <c r="T327" s="245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46" t="s">
        <v>140</v>
      </c>
      <c r="AU327" s="246" t="s">
        <v>80</v>
      </c>
      <c r="AV327" s="14" t="s">
        <v>136</v>
      </c>
      <c r="AW327" s="14" t="s">
        <v>32</v>
      </c>
      <c r="AX327" s="14" t="s">
        <v>78</v>
      </c>
      <c r="AY327" s="246" t="s">
        <v>129</v>
      </c>
    </row>
    <row r="328" s="2" customFormat="1" ht="24.15" customHeight="1">
      <c r="A328" s="40"/>
      <c r="B328" s="41"/>
      <c r="C328" s="206" t="s">
        <v>488</v>
      </c>
      <c r="D328" s="206" t="s">
        <v>131</v>
      </c>
      <c r="E328" s="207" t="s">
        <v>489</v>
      </c>
      <c r="F328" s="208" t="s">
        <v>490</v>
      </c>
      <c r="G328" s="209" t="s">
        <v>217</v>
      </c>
      <c r="H328" s="210">
        <v>2</v>
      </c>
      <c r="I328" s="211"/>
      <c r="J328" s="212">
        <f>ROUND(I328*H328,2)</f>
        <v>0</v>
      </c>
      <c r="K328" s="208" t="s">
        <v>135</v>
      </c>
      <c r="L328" s="46"/>
      <c r="M328" s="213" t="s">
        <v>19</v>
      </c>
      <c r="N328" s="214" t="s">
        <v>41</v>
      </c>
      <c r="O328" s="86"/>
      <c r="P328" s="215">
        <f>O328*H328</f>
        <v>0</v>
      </c>
      <c r="Q328" s="215">
        <v>0.012120000000000001</v>
      </c>
      <c r="R328" s="215">
        <f>Q328*H328</f>
        <v>0.024240000000000001</v>
      </c>
      <c r="S328" s="215">
        <v>0</v>
      </c>
      <c r="T328" s="216">
        <f>S328*H328</f>
        <v>0</v>
      </c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R328" s="217" t="s">
        <v>136</v>
      </c>
      <c r="AT328" s="217" t="s">
        <v>131</v>
      </c>
      <c r="AU328" s="217" t="s">
        <v>80</v>
      </c>
      <c r="AY328" s="19" t="s">
        <v>129</v>
      </c>
      <c r="BE328" s="218">
        <f>IF(N328="základní",J328,0)</f>
        <v>0</v>
      </c>
      <c r="BF328" s="218">
        <f>IF(N328="snížená",J328,0)</f>
        <v>0</v>
      </c>
      <c r="BG328" s="218">
        <f>IF(N328="zákl. přenesená",J328,0)</f>
        <v>0</v>
      </c>
      <c r="BH328" s="218">
        <f>IF(N328="sníž. přenesená",J328,0)</f>
        <v>0</v>
      </c>
      <c r="BI328" s="218">
        <f>IF(N328="nulová",J328,0)</f>
        <v>0</v>
      </c>
      <c r="BJ328" s="19" t="s">
        <v>78</v>
      </c>
      <c r="BK328" s="218">
        <f>ROUND(I328*H328,2)</f>
        <v>0</v>
      </c>
      <c r="BL328" s="19" t="s">
        <v>136</v>
      </c>
      <c r="BM328" s="217" t="s">
        <v>491</v>
      </c>
    </row>
    <row r="329" s="2" customFormat="1">
      <c r="A329" s="40"/>
      <c r="B329" s="41"/>
      <c r="C329" s="42"/>
      <c r="D329" s="219" t="s">
        <v>138</v>
      </c>
      <c r="E329" s="42"/>
      <c r="F329" s="220" t="s">
        <v>492</v>
      </c>
      <c r="G329" s="42"/>
      <c r="H329" s="42"/>
      <c r="I329" s="221"/>
      <c r="J329" s="42"/>
      <c r="K329" s="42"/>
      <c r="L329" s="46"/>
      <c r="M329" s="222"/>
      <c r="N329" s="223"/>
      <c r="O329" s="86"/>
      <c r="P329" s="86"/>
      <c r="Q329" s="86"/>
      <c r="R329" s="86"/>
      <c r="S329" s="86"/>
      <c r="T329" s="87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T329" s="19" t="s">
        <v>138</v>
      </c>
      <c r="AU329" s="19" t="s">
        <v>80</v>
      </c>
    </row>
    <row r="330" s="2" customFormat="1" ht="24.15" customHeight="1">
      <c r="A330" s="40"/>
      <c r="B330" s="41"/>
      <c r="C330" s="206" t="s">
        <v>493</v>
      </c>
      <c r="D330" s="206" t="s">
        <v>131</v>
      </c>
      <c r="E330" s="207" t="s">
        <v>494</v>
      </c>
      <c r="F330" s="208" t="s">
        <v>495</v>
      </c>
      <c r="G330" s="209" t="s">
        <v>217</v>
      </c>
      <c r="H330" s="210">
        <v>1</v>
      </c>
      <c r="I330" s="211"/>
      <c r="J330" s="212">
        <f>ROUND(I330*H330,2)</f>
        <v>0</v>
      </c>
      <c r="K330" s="208" t="s">
        <v>135</v>
      </c>
      <c r="L330" s="46"/>
      <c r="M330" s="213" t="s">
        <v>19</v>
      </c>
      <c r="N330" s="214" t="s">
        <v>41</v>
      </c>
      <c r="O330" s="86"/>
      <c r="P330" s="215">
        <f>O330*H330</f>
        <v>0</v>
      </c>
      <c r="Q330" s="215">
        <v>0.089999999999999997</v>
      </c>
      <c r="R330" s="215">
        <f>Q330*H330</f>
        <v>0.089999999999999997</v>
      </c>
      <c r="S330" s="215">
        <v>0</v>
      </c>
      <c r="T330" s="216">
        <f>S330*H330</f>
        <v>0</v>
      </c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R330" s="217" t="s">
        <v>136</v>
      </c>
      <c r="AT330" s="217" t="s">
        <v>131</v>
      </c>
      <c r="AU330" s="217" t="s">
        <v>80</v>
      </c>
      <c r="AY330" s="19" t="s">
        <v>129</v>
      </c>
      <c r="BE330" s="218">
        <f>IF(N330="základní",J330,0)</f>
        <v>0</v>
      </c>
      <c r="BF330" s="218">
        <f>IF(N330="snížená",J330,0)</f>
        <v>0</v>
      </c>
      <c r="BG330" s="218">
        <f>IF(N330="zákl. přenesená",J330,0)</f>
        <v>0</v>
      </c>
      <c r="BH330" s="218">
        <f>IF(N330="sníž. přenesená",J330,0)</f>
        <v>0</v>
      </c>
      <c r="BI330" s="218">
        <f>IF(N330="nulová",J330,0)</f>
        <v>0</v>
      </c>
      <c r="BJ330" s="19" t="s">
        <v>78</v>
      </c>
      <c r="BK330" s="218">
        <f>ROUND(I330*H330,2)</f>
        <v>0</v>
      </c>
      <c r="BL330" s="19" t="s">
        <v>136</v>
      </c>
      <c r="BM330" s="217" t="s">
        <v>496</v>
      </c>
    </row>
    <row r="331" s="2" customFormat="1">
      <c r="A331" s="40"/>
      <c r="B331" s="41"/>
      <c r="C331" s="42"/>
      <c r="D331" s="219" t="s">
        <v>138</v>
      </c>
      <c r="E331" s="42"/>
      <c r="F331" s="220" t="s">
        <v>497</v>
      </c>
      <c r="G331" s="42"/>
      <c r="H331" s="42"/>
      <c r="I331" s="221"/>
      <c r="J331" s="42"/>
      <c r="K331" s="42"/>
      <c r="L331" s="46"/>
      <c r="M331" s="222"/>
      <c r="N331" s="223"/>
      <c r="O331" s="86"/>
      <c r="P331" s="86"/>
      <c r="Q331" s="86"/>
      <c r="R331" s="86"/>
      <c r="S331" s="86"/>
      <c r="T331" s="87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T331" s="19" t="s">
        <v>138</v>
      </c>
      <c r="AU331" s="19" t="s">
        <v>80</v>
      </c>
    </row>
    <row r="332" s="13" customFormat="1">
      <c r="A332" s="13"/>
      <c r="B332" s="224"/>
      <c r="C332" s="225"/>
      <c r="D332" s="226" t="s">
        <v>140</v>
      </c>
      <c r="E332" s="227" t="s">
        <v>19</v>
      </c>
      <c r="F332" s="228" t="s">
        <v>498</v>
      </c>
      <c r="G332" s="225"/>
      <c r="H332" s="229">
        <v>1</v>
      </c>
      <c r="I332" s="230"/>
      <c r="J332" s="225"/>
      <c r="K332" s="225"/>
      <c r="L332" s="231"/>
      <c r="M332" s="232"/>
      <c r="N332" s="233"/>
      <c r="O332" s="233"/>
      <c r="P332" s="233"/>
      <c r="Q332" s="233"/>
      <c r="R332" s="233"/>
      <c r="S332" s="233"/>
      <c r="T332" s="234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5" t="s">
        <v>140</v>
      </c>
      <c r="AU332" s="235" t="s">
        <v>80</v>
      </c>
      <c r="AV332" s="13" t="s">
        <v>80</v>
      </c>
      <c r="AW332" s="13" t="s">
        <v>32</v>
      </c>
      <c r="AX332" s="13" t="s">
        <v>70</v>
      </c>
      <c r="AY332" s="235" t="s">
        <v>129</v>
      </c>
    </row>
    <row r="333" s="14" customFormat="1">
      <c r="A333" s="14"/>
      <c r="B333" s="236"/>
      <c r="C333" s="237"/>
      <c r="D333" s="226" t="s">
        <v>140</v>
      </c>
      <c r="E333" s="238" t="s">
        <v>19</v>
      </c>
      <c r="F333" s="239" t="s">
        <v>142</v>
      </c>
      <c r="G333" s="237"/>
      <c r="H333" s="240">
        <v>1</v>
      </c>
      <c r="I333" s="241"/>
      <c r="J333" s="237"/>
      <c r="K333" s="237"/>
      <c r="L333" s="242"/>
      <c r="M333" s="243"/>
      <c r="N333" s="244"/>
      <c r="O333" s="244"/>
      <c r="P333" s="244"/>
      <c r="Q333" s="244"/>
      <c r="R333" s="244"/>
      <c r="S333" s="244"/>
      <c r="T333" s="245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46" t="s">
        <v>140</v>
      </c>
      <c r="AU333" s="246" t="s">
        <v>80</v>
      </c>
      <c r="AV333" s="14" t="s">
        <v>136</v>
      </c>
      <c r="AW333" s="14" t="s">
        <v>32</v>
      </c>
      <c r="AX333" s="14" t="s">
        <v>78</v>
      </c>
      <c r="AY333" s="246" t="s">
        <v>129</v>
      </c>
    </row>
    <row r="334" s="2" customFormat="1" ht="24.15" customHeight="1">
      <c r="A334" s="40"/>
      <c r="B334" s="41"/>
      <c r="C334" s="247" t="s">
        <v>499</v>
      </c>
      <c r="D334" s="247" t="s">
        <v>234</v>
      </c>
      <c r="E334" s="248" t="s">
        <v>500</v>
      </c>
      <c r="F334" s="249" t="s">
        <v>501</v>
      </c>
      <c r="G334" s="250" t="s">
        <v>217</v>
      </c>
      <c r="H334" s="251">
        <v>1</v>
      </c>
      <c r="I334" s="252"/>
      <c r="J334" s="253">
        <f>ROUND(I334*H334,2)</f>
        <v>0</v>
      </c>
      <c r="K334" s="249" t="s">
        <v>19</v>
      </c>
      <c r="L334" s="254"/>
      <c r="M334" s="255" t="s">
        <v>19</v>
      </c>
      <c r="N334" s="256" t="s">
        <v>41</v>
      </c>
      <c r="O334" s="86"/>
      <c r="P334" s="215">
        <f>O334*H334</f>
        <v>0</v>
      </c>
      <c r="Q334" s="215">
        <v>0.20000000000000001</v>
      </c>
      <c r="R334" s="215">
        <f>Q334*H334</f>
        <v>0.20000000000000001</v>
      </c>
      <c r="S334" s="215">
        <v>0</v>
      </c>
      <c r="T334" s="216">
        <f>S334*H334</f>
        <v>0</v>
      </c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R334" s="217" t="s">
        <v>179</v>
      </c>
      <c r="AT334" s="217" t="s">
        <v>234</v>
      </c>
      <c r="AU334" s="217" t="s">
        <v>80</v>
      </c>
      <c r="AY334" s="19" t="s">
        <v>129</v>
      </c>
      <c r="BE334" s="218">
        <f>IF(N334="základní",J334,0)</f>
        <v>0</v>
      </c>
      <c r="BF334" s="218">
        <f>IF(N334="snížená",J334,0)</f>
        <v>0</v>
      </c>
      <c r="BG334" s="218">
        <f>IF(N334="zákl. přenesená",J334,0)</f>
        <v>0</v>
      </c>
      <c r="BH334" s="218">
        <f>IF(N334="sníž. přenesená",J334,0)</f>
        <v>0</v>
      </c>
      <c r="BI334" s="218">
        <f>IF(N334="nulová",J334,0)</f>
        <v>0</v>
      </c>
      <c r="BJ334" s="19" t="s">
        <v>78</v>
      </c>
      <c r="BK334" s="218">
        <f>ROUND(I334*H334,2)</f>
        <v>0</v>
      </c>
      <c r="BL334" s="19" t="s">
        <v>136</v>
      </c>
      <c r="BM334" s="217" t="s">
        <v>502</v>
      </c>
    </row>
    <row r="335" s="2" customFormat="1" ht="21.75" customHeight="1">
      <c r="A335" s="40"/>
      <c r="B335" s="41"/>
      <c r="C335" s="206" t="s">
        <v>503</v>
      </c>
      <c r="D335" s="206" t="s">
        <v>131</v>
      </c>
      <c r="E335" s="207" t="s">
        <v>504</v>
      </c>
      <c r="F335" s="208" t="s">
        <v>505</v>
      </c>
      <c r="G335" s="209" t="s">
        <v>217</v>
      </c>
      <c r="H335" s="210">
        <v>11</v>
      </c>
      <c r="I335" s="211"/>
      <c r="J335" s="212">
        <f>ROUND(I335*H335,2)</f>
        <v>0</v>
      </c>
      <c r="K335" s="208" t="s">
        <v>135</v>
      </c>
      <c r="L335" s="46"/>
      <c r="M335" s="213" t="s">
        <v>19</v>
      </c>
      <c r="N335" s="214" t="s">
        <v>41</v>
      </c>
      <c r="O335" s="86"/>
      <c r="P335" s="215">
        <f>O335*H335</f>
        <v>0</v>
      </c>
      <c r="Q335" s="215">
        <v>0.0013699999999999999</v>
      </c>
      <c r="R335" s="215">
        <f>Q335*H335</f>
        <v>0.015069999999999998</v>
      </c>
      <c r="S335" s="215">
        <v>0</v>
      </c>
      <c r="T335" s="216">
        <f>S335*H335</f>
        <v>0</v>
      </c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R335" s="217" t="s">
        <v>136</v>
      </c>
      <c r="AT335" s="217" t="s">
        <v>131</v>
      </c>
      <c r="AU335" s="217" t="s">
        <v>80</v>
      </c>
      <c r="AY335" s="19" t="s">
        <v>129</v>
      </c>
      <c r="BE335" s="218">
        <f>IF(N335="základní",J335,0)</f>
        <v>0</v>
      </c>
      <c r="BF335" s="218">
        <f>IF(N335="snížená",J335,0)</f>
        <v>0</v>
      </c>
      <c r="BG335" s="218">
        <f>IF(N335="zákl. přenesená",J335,0)</f>
        <v>0</v>
      </c>
      <c r="BH335" s="218">
        <f>IF(N335="sníž. přenesená",J335,0)</f>
        <v>0</v>
      </c>
      <c r="BI335" s="218">
        <f>IF(N335="nulová",J335,0)</f>
        <v>0</v>
      </c>
      <c r="BJ335" s="19" t="s">
        <v>78</v>
      </c>
      <c r="BK335" s="218">
        <f>ROUND(I335*H335,2)</f>
        <v>0</v>
      </c>
      <c r="BL335" s="19" t="s">
        <v>136</v>
      </c>
      <c r="BM335" s="217" t="s">
        <v>506</v>
      </c>
    </row>
    <row r="336" s="2" customFormat="1">
      <c r="A336" s="40"/>
      <c r="B336" s="41"/>
      <c r="C336" s="42"/>
      <c r="D336" s="219" t="s">
        <v>138</v>
      </c>
      <c r="E336" s="42"/>
      <c r="F336" s="220" t="s">
        <v>507</v>
      </c>
      <c r="G336" s="42"/>
      <c r="H336" s="42"/>
      <c r="I336" s="221"/>
      <c r="J336" s="42"/>
      <c r="K336" s="42"/>
      <c r="L336" s="46"/>
      <c r="M336" s="222"/>
      <c r="N336" s="223"/>
      <c r="O336" s="86"/>
      <c r="P336" s="86"/>
      <c r="Q336" s="86"/>
      <c r="R336" s="86"/>
      <c r="S336" s="86"/>
      <c r="T336" s="87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T336" s="19" t="s">
        <v>138</v>
      </c>
      <c r="AU336" s="19" t="s">
        <v>80</v>
      </c>
    </row>
    <row r="337" s="13" customFormat="1">
      <c r="A337" s="13"/>
      <c r="B337" s="224"/>
      <c r="C337" s="225"/>
      <c r="D337" s="226" t="s">
        <v>140</v>
      </c>
      <c r="E337" s="227" t="s">
        <v>19</v>
      </c>
      <c r="F337" s="228" t="s">
        <v>508</v>
      </c>
      <c r="G337" s="225"/>
      <c r="H337" s="229">
        <v>11</v>
      </c>
      <c r="I337" s="230"/>
      <c r="J337" s="225"/>
      <c r="K337" s="225"/>
      <c r="L337" s="231"/>
      <c r="M337" s="232"/>
      <c r="N337" s="233"/>
      <c r="O337" s="233"/>
      <c r="P337" s="233"/>
      <c r="Q337" s="233"/>
      <c r="R337" s="233"/>
      <c r="S337" s="233"/>
      <c r="T337" s="234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5" t="s">
        <v>140</v>
      </c>
      <c r="AU337" s="235" t="s">
        <v>80</v>
      </c>
      <c r="AV337" s="13" t="s">
        <v>80</v>
      </c>
      <c r="AW337" s="13" t="s">
        <v>32</v>
      </c>
      <c r="AX337" s="13" t="s">
        <v>70</v>
      </c>
      <c r="AY337" s="235" t="s">
        <v>129</v>
      </c>
    </row>
    <row r="338" s="14" customFormat="1">
      <c r="A338" s="14"/>
      <c r="B338" s="236"/>
      <c r="C338" s="237"/>
      <c r="D338" s="226" t="s">
        <v>140</v>
      </c>
      <c r="E338" s="238" t="s">
        <v>19</v>
      </c>
      <c r="F338" s="239" t="s">
        <v>142</v>
      </c>
      <c r="G338" s="237"/>
      <c r="H338" s="240">
        <v>11</v>
      </c>
      <c r="I338" s="241"/>
      <c r="J338" s="237"/>
      <c r="K338" s="237"/>
      <c r="L338" s="242"/>
      <c r="M338" s="243"/>
      <c r="N338" s="244"/>
      <c r="O338" s="244"/>
      <c r="P338" s="244"/>
      <c r="Q338" s="244"/>
      <c r="R338" s="244"/>
      <c r="S338" s="244"/>
      <c r="T338" s="245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46" t="s">
        <v>140</v>
      </c>
      <c r="AU338" s="246" t="s">
        <v>80</v>
      </c>
      <c r="AV338" s="14" t="s">
        <v>136</v>
      </c>
      <c r="AW338" s="14" t="s">
        <v>32</v>
      </c>
      <c r="AX338" s="14" t="s">
        <v>78</v>
      </c>
      <c r="AY338" s="246" t="s">
        <v>129</v>
      </c>
    </row>
    <row r="339" s="12" customFormat="1" ht="22.8" customHeight="1">
      <c r="A339" s="12"/>
      <c r="B339" s="190"/>
      <c r="C339" s="191"/>
      <c r="D339" s="192" t="s">
        <v>69</v>
      </c>
      <c r="E339" s="204" t="s">
        <v>509</v>
      </c>
      <c r="F339" s="204" t="s">
        <v>510</v>
      </c>
      <c r="G339" s="191"/>
      <c r="H339" s="191"/>
      <c r="I339" s="194"/>
      <c r="J339" s="205">
        <f>BK339</f>
        <v>0</v>
      </c>
      <c r="K339" s="191"/>
      <c r="L339" s="196"/>
      <c r="M339" s="197"/>
      <c r="N339" s="198"/>
      <c r="O339" s="198"/>
      <c r="P339" s="199">
        <f>SUM(P340:P345)</f>
        <v>0</v>
      </c>
      <c r="Q339" s="198"/>
      <c r="R339" s="199">
        <f>SUM(R340:R345)</f>
        <v>0.48659999999999998</v>
      </c>
      <c r="S339" s="198"/>
      <c r="T339" s="200">
        <f>SUM(T340:T345)</f>
        <v>0</v>
      </c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R339" s="201" t="s">
        <v>78</v>
      </c>
      <c r="AT339" s="202" t="s">
        <v>69</v>
      </c>
      <c r="AU339" s="202" t="s">
        <v>78</v>
      </c>
      <c r="AY339" s="201" t="s">
        <v>129</v>
      </c>
      <c r="BK339" s="203">
        <f>SUM(BK340:BK345)</f>
        <v>0</v>
      </c>
    </row>
    <row r="340" s="2" customFormat="1" ht="16.5" customHeight="1">
      <c r="A340" s="40"/>
      <c r="B340" s="41"/>
      <c r="C340" s="206" t="s">
        <v>511</v>
      </c>
      <c r="D340" s="206" t="s">
        <v>131</v>
      </c>
      <c r="E340" s="207" t="s">
        <v>512</v>
      </c>
      <c r="F340" s="208" t="s">
        <v>513</v>
      </c>
      <c r="G340" s="209" t="s">
        <v>217</v>
      </c>
      <c r="H340" s="210">
        <v>6</v>
      </c>
      <c r="I340" s="211"/>
      <c r="J340" s="212">
        <f>ROUND(I340*H340,2)</f>
        <v>0</v>
      </c>
      <c r="K340" s="208" t="s">
        <v>19</v>
      </c>
      <c r="L340" s="46"/>
      <c r="M340" s="213" t="s">
        <v>19</v>
      </c>
      <c r="N340" s="214" t="s">
        <v>41</v>
      </c>
      <c r="O340" s="86"/>
      <c r="P340" s="215">
        <f>O340*H340</f>
        <v>0</v>
      </c>
      <c r="Q340" s="215">
        <v>0.040000000000000001</v>
      </c>
      <c r="R340" s="215">
        <f>Q340*H340</f>
        <v>0.23999999999999999</v>
      </c>
      <c r="S340" s="215">
        <v>0</v>
      </c>
      <c r="T340" s="216">
        <f>S340*H340</f>
        <v>0</v>
      </c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R340" s="217" t="s">
        <v>136</v>
      </c>
      <c r="AT340" s="217" t="s">
        <v>131</v>
      </c>
      <c r="AU340" s="217" t="s">
        <v>80</v>
      </c>
      <c r="AY340" s="19" t="s">
        <v>129</v>
      </c>
      <c r="BE340" s="218">
        <f>IF(N340="základní",J340,0)</f>
        <v>0</v>
      </c>
      <c r="BF340" s="218">
        <f>IF(N340="snížená",J340,0)</f>
        <v>0</v>
      </c>
      <c r="BG340" s="218">
        <f>IF(N340="zákl. přenesená",J340,0)</f>
        <v>0</v>
      </c>
      <c r="BH340" s="218">
        <f>IF(N340="sníž. přenesená",J340,0)</f>
        <v>0</v>
      </c>
      <c r="BI340" s="218">
        <f>IF(N340="nulová",J340,0)</f>
        <v>0</v>
      </c>
      <c r="BJ340" s="19" t="s">
        <v>78</v>
      </c>
      <c r="BK340" s="218">
        <f>ROUND(I340*H340,2)</f>
        <v>0</v>
      </c>
      <c r="BL340" s="19" t="s">
        <v>136</v>
      </c>
      <c r="BM340" s="217" t="s">
        <v>514</v>
      </c>
    </row>
    <row r="341" s="13" customFormat="1">
      <c r="A341" s="13"/>
      <c r="B341" s="224"/>
      <c r="C341" s="225"/>
      <c r="D341" s="226" t="s">
        <v>140</v>
      </c>
      <c r="E341" s="227" t="s">
        <v>19</v>
      </c>
      <c r="F341" s="228" t="s">
        <v>515</v>
      </c>
      <c r="G341" s="225"/>
      <c r="H341" s="229">
        <v>6</v>
      </c>
      <c r="I341" s="230"/>
      <c r="J341" s="225"/>
      <c r="K341" s="225"/>
      <c r="L341" s="231"/>
      <c r="M341" s="232"/>
      <c r="N341" s="233"/>
      <c r="O341" s="233"/>
      <c r="P341" s="233"/>
      <c r="Q341" s="233"/>
      <c r="R341" s="233"/>
      <c r="S341" s="233"/>
      <c r="T341" s="234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5" t="s">
        <v>140</v>
      </c>
      <c r="AU341" s="235" t="s">
        <v>80</v>
      </c>
      <c r="AV341" s="13" t="s">
        <v>80</v>
      </c>
      <c r="AW341" s="13" t="s">
        <v>32</v>
      </c>
      <c r="AX341" s="13" t="s">
        <v>70</v>
      </c>
      <c r="AY341" s="235" t="s">
        <v>129</v>
      </c>
    </row>
    <row r="342" s="14" customFormat="1">
      <c r="A342" s="14"/>
      <c r="B342" s="236"/>
      <c r="C342" s="237"/>
      <c r="D342" s="226" t="s">
        <v>140</v>
      </c>
      <c r="E342" s="238" t="s">
        <v>19</v>
      </c>
      <c r="F342" s="239" t="s">
        <v>142</v>
      </c>
      <c r="G342" s="237"/>
      <c r="H342" s="240">
        <v>6</v>
      </c>
      <c r="I342" s="241"/>
      <c r="J342" s="237"/>
      <c r="K342" s="237"/>
      <c r="L342" s="242"/>
      <c r="M342" s="243"/>
      <c r="N342" s="244"/>
      <c r="O342" s="244"/>
      <c r="P342" s="244"/>
      <c r="Q342" s="244"/>
      <c r="R342" s="244"/>
      <c r="S342" s="244"/>
      <c r="T342" s="245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46" t="s">
        <v>140</v>
      </c>
      <c r="AU342" s="246" t="s">
        <v>80</v>
      </c>
      <c r="AV342" s="14" t="s">
        <v>136</v>
      </c>
      <c r="AW342" s="14" t="s">
        <v>32</v>
      </c>
      <c r="AX342" s="14" t="s">
        <v>78</v>
      </c>
      <c r="AY342" s="246" t="s">
        <v>129</v>
      </c>
    </row>
    <row r="343" s="2" customFormat="1" ht="16.5" customHeight="1">
      <c r="A343" s="40"/>
      <c r="B343" s="41"/>
      <c r="C343" s="247" t="s">
        <v>516</v>
      </c>
      <c r="D343" s="247" t="s">
        <v>234</v>
      </c>
      <c r="E343" s="248" t="s">
        <v>517</v>
      </c>
      <c r="F343" s="249" t="s">
        <v>518</v>
      </c>
      <c r="G343" s="250" t="s">
        <v>217</v>
      </c>
      <c r="H343" s="251">
        <v>6</v>
      </c>
      <c r="I343" s="252"/>
      <c r="J343" s="253">
        <f>ROUND(I343*H343,2)</f>
        <v>0</v>
      </c>
      <c r="K343" s="249" t="s">
        <v>135</v>
      </c>
      <c r="L343" s="254"/>
      <c r="M343" s="255" t="s">
        <v>19</v>
      </c>
      <c r="N343" s="256" t="s">
        <v>41</v>
      </c>
      <c r="O343" s="86"/>
      <c r="P343" s="215">
        <f>O343*H343</f>
        <v>0</v>
      </c>
      <c r="Q343" s="215">
        <v>0.041099999999999998</v>
      </c>
      <c r="R343" s="215">
        <f>Q343*H343</f>
        <v>0.24659999999999999</v>
      </c>
      <c r="S343" s="215">
        <v>0</v>
      </c>
      <c r="T343" s="216">
        <f>S343*H343</f>
        <v>0</v>
      </c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R343" s="217" t="s">
        <v>179</v>
      </c>
      <c r="AT343" s="217" t="s">
        <v>234</v>
      </c>
      <c r="AU343" s="217" t="s">
        <v>80</v>
      </c>
      <c r="AY343" s="19" t="s">
        <v>129</v>
      </c>
      <c r="BE343" s="218">
        <f>IF(N343="základní",J343,0)</f>
        <v>0</v>
      </c>
      <c r="BF343" s="218">
        <f>IF(N343="snížená",J343,0)</f>
        <v>0</v>
      </c>
      <c r="BG343" s="218">
        <f>IF(N343="zákl. přenesená",J343,0)</f>
        <v>0</v>
      </c>
      <c r="BH343" s="218">
        <f>IF(N343="sníž. přenesená",J343,0)</f>
        <v>0</v>
      </c>
      <c r="BI343" s="218">
        <f>IF(N343="nulová",J343,0)</f>
        <v>0</v>
      </c>
      <c r="BJ343" s="19" t="s">
        <v>78</v>
      </c>
      <c r="BK343" s="218">
        <f>ROUND(I343*H343,2)</f>
        <v>0</v>
      </c>
      <c r="BL343" s="19" t="s">
        <v>136</v>
      </c>
      <c r="BM343" s="217" t="s">
        <v>519</v>
      </c>
    </row>
    <row r="344" s="13" customFormat="1">
      <c r="A344" s="13"/>
      <c r="B344" s="224"/>
      <c r="C344" s="225"/>
      <c r="D344" s="226" t="s">
        <v>140</v>
      </c>
      <c r="E344" s="227" t="s">
        <v>19</v>
      </c>
      <c r="F344" s="228" t="s">
        <v>515</v>
      </c>
      <c r="G344" s="225"/>
      <c r="H344" s="229">
        <v>6</v>
      </c>
      <c r="I344" s="230"/>
      <c r="J344" s="225"/>
      <c r="K344" s="225"/>
      <c r="L344" s="231"/>
      <c r="M344" s="232"/>
      <c r="N344" s="233"/>
      <c r="O344" s="233"/>
      <c r="P344" s="233"/>
      <c r="Q344" s="233"/>
      <c r="R344" s="233"/>
      <c r="S344" s="233"/>
      <c r="T344" s="234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35" t="s">
        <v>140</v>
      </c>
      <c r="AU344" s="235" t="s">
        <v>80</v>
      </c>
      <c r="AV344" s="13" t="s">
        <v>80</v>
      </c>
      <c r="AW344" s="13" t="s">
        <v>32</v>
      </c>
      <c r="AX344" s="13" t="s">
        <v>70</v>
      </c>
      <c r="AY344" s="235" t="s">
        <v>129</v>
      </c>
    </row>
    <row r="345" s="14" customFormat="1">
      <c r="A345" s="14"/>
      <c r="B345" s="236"/>
      <c r="C345" s="237"/>
      <c r="D345" s="226" t="s">
        <v>140</v>
      </c>
      <c r="E345" s="238" t="s">
        <v>19</v>
      </c>
      <c r="F345" s="239" t="s">
        <v>142</v>
      </c>
      <c r="G345" s="237"/>
      <c r="H345" s="240">
        <v>6</v>
      </c>
      <c r="I345" s="241"/>
      <c r="J345" s="237"/>
      <c r="K345" s="237"/>
      <c r="L345" s="242"/>
      <c r="M345" s="243"/>
      <c r="N345" s="244"/>
      <c r="O345" s="244"/>
      <c r="P345" s="244"/>
      <c r="Q345" s="244"/>
      <c r="R345" s="244"/>
      <c r="S345" s="244"/>
      <c r="T345" s="245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46" t="s">
        <v>140</v>
      </c>
      <c r="AU345" s="246" t="s">
        <v>80</v>
      </c>
      <c r="AV345" s="14" t="s">
        <v>136</v>
      </c>
      <c r="AW345" s="14" t="s">
        <v>32</v>
      </c>
      <c r="AX345" s="14" t="s">
        <v>78</v>
      </c>
      <c r="AY345" s="246" t="s">
        <v>129</v>
      </c>
    </row>
    <row r="346" s="12" customFormat="1" ht="22.8" customHeight="1">
      <c r="A346" s="12"/>
      <c r="B346" s="190"/>
      <c r="C346" s="191"/>
      <c r="D346" s="192" t="s">
        <v>69</v>
      </c>
      <c r="E346" s="204" t="s">
        <v>186</v>
      </c>
      <c r="F346" s="204" t="s">
        <v>520</v>
      </c>
      <c r="G346" s="191"/>
      <c r="H346" s="191"/>
      <c r="I346" s="194"/>
      <c r="J346" s="205">
        <f>BK346</f>
        <v>0</v>
      </c>
      <c r="K346" s="191"/>
      <c r="L346" s="196"/>
      <c r="M346" s="197"/>
      <c r="N346" s="198"/>
      <c r="O346" s="198"/>
      <c r="P346" s="199">
        <f>SUM(P347:P410)</f>
        <v>0</v>
      </c>
      <c r="Q346" s="198"/>
      <c r="R346" s="199">
        <f>SUM(R347:R410)</f>
        <v>4.6356878729999993</v>
      </c>
      <c r="S346" s="198"/>
      <c r="T346" s="200">
        <f>SUM(T347:T410)</f>
        <v>84.191999999999993</v>
      </c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R346" s="201" t="s">
        <v>78</v>
      </c>
      <c r="AT346" s="202" t="s">
        <v>69</v>
      </c>
      <c r="AU346" s="202" t="s">
        <v>78</v>
      </c>
      <c r="AY346" s="201" t="s">
        <v>129</v>
      </c>
      <c r="BK346" s="203">
        <f>SUM(BK347:BK410)</f>
        <v>0</v>
      </c>
    </row>
    <row r="347" s="2" customFormat="1" ht="24.15" customHeight="1">
      <c r="A347" s="40"/>
      <c r="B347" s="41"/>
      <c r="C347" s="206" t="s">
        <v>521</v>
      </c>
      <c r="D347" s="206" t="s">
        <v>131</v>
      </c>
      <c r="E347" s="207" t="s">
        <v>522</v>
      </c>
      <c r="F347" s="208" t="s">
        <v>523</v>
      </c>
      <c r="G347" s="209" t="s">
        <v>168</v>
      </c>
      <c r="H347" s="210">
        <v>18.699999999999999</v>
      </c>
      <c r="I347" s="211"/>
      <c r="J347" s="212">
        <f>ROUND(I347*H347,2)</f>
        <v>0</v>
      </c>
      <c r="K347" s="208" t="s">
        <v>135</v>
      </c>
      <c r="L347" s="46"/>
      <c r="M347" s="213" t="s">
        <v>19</v>
      </c>
      <c r="N347" s="214" t="s">
        <v>41</v>
      </c>
      <c r="O347" s="86"/>
      <c r="P347" s="215">
        <f>O347*H347</f>
        <v>0</v>
      </c>
      <c r="Q347" s="215">
        <v>0.2195</v>
      </c>
      <c r="R347" s="215">
        <f>Q347*H347</f>
        <v>4.1046499999999995</v>
      </c>
      <c r="S347" s="215">
        <v>0</v>
      </c>
      <c r="T347" s="216">
        <f>S347*H347</f>
        <v>0</v>
      </c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R347" s="217" t="s">
        <v>136</v>
      </c>
      <c r="AT347" s="217" t="s">
        <v>131</v>
      </c>
      <c r="AU347" s="217" t="s">
        <v>80</v>
      </c>
      <c r="AY347" s="19" t="s">
        <v>129</v>
      </c>
      <c r="BE347" s="218">
        <f>IF(N347="základní",J347,0)</f>
        <v>0</v>
      </c>
      <c r="BF347" s="218">
        <f>IF(N347="snížená",J347,0)</f>
        <v>0</v>
      </c>
      <c r="BG347" s="218">
        <f>IF(N347="zákl. přenesená",J347,0)</f>
        <v>0</v>
      </c>
      <c r="BH347" s="218">
        <f>IF(N347="sníž. přenesená",J347,0)</f>
        <v>0</v>
      </c>
      <c r="BI347" s="218">
        <f>IF(N347="nulová",J347,0)</f>
        <v>0</v>
      </c>
      <c r="BJ347" s="19" t="s">
        <v>78</v>
      </c>
      <c r="BK347" s="218">
        <f>ROUND(I347*H347,2)</f>
        <v>0</v>
      </c>
      <c r="BL347" s="19" t="s">
        <v>136</v>
      </c>
      <c r="BM347" s="217" t="s">
        <v>524</v>
      </c>
    </row>
    <row r="348" s="2" customFormat="1">
      <c r="A348" s="40"/>
      <c r="B348" s="41"/>
      <c r="C348" s="42"/>
      <c r="D348" s="219" t="s">
        <v>138</v>
      </c>
      <c r="E348" s="42"/>
      <c r="F348" s="220" t="s">
        <v>525</v>
      </c>
      <c r="G348" s="42"/>
      <c r="H348" s="42"/>
      <c r="I348" s="221"/>
      <c r="J348" s="42"/>
      <c r="K348" s="42"/>
      <c r="L348" s="46"/>
      <c r="M348" s="222"/>
      <c r="N348" s="223"/>
      <c r="O348" s="86"/>
      <c r="P348" s="86"/>
      <c r="Q348" s="86"/>
      <c r="R348" s="86"/>
      <c r="S348" s="86"/>
      <c r="T348" s="87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T348" s="19" t="s">
        <v>138</v>
      </c>
      <c r="AU348" s="19" t="s">
        <v>80</v>
      </c>
    </row>
    <row r="349" s="13" customFormat="1">
      <c r="A349" s="13"/>
      <c r="B349" s="224"/>
      <c r="C349" s="225"/>
      <c r="D349" s="226" t="s">
        <v>140</v>
      </c>
      <c r="E349" s="227" t="s">
        <v>19</v>
      </c>
      <c r="F349" s="228" t="s">
        <v>526</v>
      </c>
      <c r="G349" s="225"/>
      <c r="H349" s="229">
        <v>18.699999999999999</v>
      </c>
      <c r="I349" s="230"/>
      <c r="J349" s="225"/>
      <c r="K349" s="225"/>
      <c r="L349" s="231"/>
      <c r="M349" s="232"/>
      <c r="N349" s="233"/>
      <c r="O349" s="233"/>
      <c r="P349" s="233"/>
      <c r="Q349" s="233"/>
      <c r="R349" s="233"/>
      <c r="S349" s="233"/>
      <c r="T349" s="234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35" t="s">
        <v>140</v>
      </c>
      <c r="AU349" s="235" t="s">
        <v>80</v>
      </c>
      <c r="AV349" s="13" t="s">
        <v>80</v>
      </c>
      <c r="AW349" s="13" t="s">
        <v>32</v>
      </c>
      <c r="AX349" s="13" t="s">
        <v>70</v>
      </c>
      <c r="AY349" s="235" t="s">
        <v>129</v>
      </c>
    </row>
    <row r="350" s="14" customFormat="1">
      <c r="A350" s="14"/>
      <c r="B350" s="236"/>
      <c r="C350" s="237"/>
      <c r="D350" s="226" t="s">
        <v>140</v>
      </c>
      <c r="E350" s="238" t="s">
        <v>19</v>
      </c>
      <c r="F350" s="239" t="s">
        <v>142</v>
      </c>
      <c r="G350" s="237"/>
      <c r="H350" s="240">
        <v>18.699999999999999</v>
      </c>
      <c r="I350" s="241"/>
      <c r="J350" s="237"/>
      <c r="K350" s="237"/>
      <c r="L350" s="242"/>
      <c r="M350" s="243"/>
      <c r="N350" s="244"/>
      <c r="O350" s="244"/>
      <c r="P350" s="244"/>
      <c r="Q350" s="244"/>
      <c r="R350" s="244"/>
      <c r="S350" s="244"/>
      <c r="T350" s="245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46" t="s">
        <v>140</v>
      </c>
      <c r="AU350" s="246" t="s">
        <v>80</v>
      </c>
      <c r="AV350" s="14" t="s">
        <v>136</v>
      </c>
      <c r="AW350" s="14" t="s">
        <v>32</v>
      </c>
      <c r="AX350" s="14" t="s">
        <v>78</v>
      </c>
      <c r="AY350" s="246" t="s">
        <v>129</v>
      </c>
    </row>
    <row r="351" s="2" customFormat="1" ht="21.75" customHeight="1">
      <c r="A351" s="40"/>
      <c r="B351" s="41"/>
      <c r="C351" s="206" t="s">
        <v>527</v>
      </c>
      <c r="D351" s="206" t="s">
        <v>131</v>
      </c>
      <c r="E351" s="207" t="s">
        <v>528</v>
      </c>
      <c r="F351" s="208" t="s">
        <v>529</v>
      </c>
      <c r="G351" s="209" t="s">
        <v>168</v>
      </c>
      <c r="H351" s="210">
        <v>8.1999999999999993</v>
      </c>
      <c r="I351" s="211"/>
      <c r="J351" s="212">
        <f>ROUND(I351*H351,2)</f>
        <v>0</v>
      </c>
      <c r="K351" s="208" t="s">
        <v>135</v>
      </c>
      <c r="L351" s="46"/>
      <c r="M351" s="213" t="s">
        <v>19</v>
      </c>
      <c r="N351" s="214" t="s">
        <v>41</v>
      </c>
      <c r="O351" s="86"/>
      <c r="P351" s="215">
        <f>O351*H351</f>
        <v>0</v>
      </c>
      <c r="Q351" s="215">
        <v>4.3699999999999997E-06</v>
      </c>
      <c r="R351" s="215">
        <f>Q351*H351</f>
        <v>3.5833999999999996E-05</v>
      </c>
      <c r="S351" s="215">
        <v>0</v>
      </c>
      <c r="T351" s="216">
        <f>S351*H351</f>
        <v>0</v>
      </c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R351" s="217" t="s">
        <v>136</v>
      </c>
      <c r="AT351" s="217" t="s">
        <v>131</v>
      </c>
      <c r="AU351" s="217" t="s">
        <v>80</v>
      </c>
      <c r="AY351" s="19" t="s">
        <v>129</v>
      </c>
      <c r="BE351" s="218">
        <f>IF(N351="základní",J351,0)</f>
        <v>0</v>
      </c>
      <c r="BF351" s="218">
        <f>IF(N351="snížená",J351,0)</f>
        <v>0</v>
      </c>
      <c r="BG351" s="218">
        <f>IF(N351="zákl. přenesená",J351,0)</f>
        <v>0</v>
      </c>
      <c r="BH351" s="218">
        <f>IF(N351="sníž. přenesená",J351,0)</f>
        <v>0</v>
      </c>
      <c r="BI351" s="218">
        <f>IF(N351="nulová",J351,0)</f>
        <v>0</v>
      </c>
      <c r="BJ351" s="19" t="s">
        <v>78</v>
      </c>
      <c r="BK351" s="218">
        <f>ROUND(I351*H351,2)</f>
        <v>0</v>
      </c>
      <c r="BL351" s="19" t="s">
        <v>136</v>
      </c>
      <c r="BM351" s="217" t="s">
        <v>530</v>
      </c>
    </row>
    <row r="352" s="2" customFormat="1">
      <c r="A352" s="40"/>
      <c r="B352" s="41"/>
      <c r="C352" s="42"/>
      <c r="D352" s="219" t="s">
        <v>138</v>
      </c>
      <c r="E352" s="42"/>
      <c r="F352" s="220" t="s">
        <v>531</v>
      </c>
      <c r="G352" s="42"/>
      <c r="H352" s="42"/>
      <c r="I352" s="221"/>
      <c r="J352" s="42"/>
      <c r="K352" s="42"/>
      <c r="L352" s="46"/>
      <c r="M352" s="222"/>
      <c r="N352" s="223"/>
      <c r="O352" s="86"/>
      <c r="P352" s="86"/>
      <c r="Q352" s="86"/>
      <c r="R352" s="86"/>
      <c r="S352" s="86"/>
      <c r="T352" s="87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T352" s="19" t="s">
        <v>138</v>
      </c>
      <c r="AU352" s="19" t="s">
        <v>80</v>
      </c>
    </row>
    <row r="353" s="13" customFormat="1">
      <c r="A353" s="13"/>
      <c r="B353" s="224"/>
      <c r="C353" s="225"/>
      <c r="D353" s="226" t="s">
        <v>140</v>
      </c>
      <c r="E353" s="227" t="s">
        <v>19</v>
      </c>
      <c r="F353" s="228" t="s">
        <v>532</v>
      </c>
      <c r="G353" s="225"/>
      <c r="H353" s="229">
        <v>8.1999999999999993</v>
      </c>
      <c r="I353" s="230"/>
      <c r="J353" s="225"/>
      <c r="K353" s="225"/>
      <c r="L353" s="231"/>
      <c r="M353" s="232"/>
      <c r="N353" s="233"/>
      <c r="O353" s="233"/>
      <c r="P353" s="233"/>
      <c r="Q353" s="233"/>
      <c r="R353" s="233"/>
      <c r="S353" s="233"/>
      <c r="T353" s="234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35" t="s">
        <v>140</v>
      </c>
      <c r="AU353" s="235" t="s">
        <v>80</v>
      </c>
      <c r="AV353" s="13" t="s">
        <v>80</v>
      </c>
      <c r="AW353" s="13" t="s">
        <v>32</v>
      </c>
      <c r="AX353" s="13" t="s">
        <v>70</v>
      </c>
      <c r="AY353" s="235" t="s">
        <v>129</v>
      </c>
    </row>
    <row r="354" s="14" customFormat="1">
      <c r="A354" s="14"/>
      <c r="B354" s="236"/>
      <c r="C354" s="237"/>
      <c r="D354" s="226" t="s">
        <v>140</v>
      </c>
      <c r="E354" s="238" t="s">
        <v>19</v>
      </c>
      <c r="F354" s="239" t="s">
        <v>142</v>
      </c>
      <c r="G354" s="237"/>
      <c r="H354" s="240">
        <v>8.1999999999999993</v>
      </c>
      <c r="I354" s="241"/>
      <c r="J354" s="237"/>
      <c r="K354" s="237"/>
      <c r="L354" s="242"/>
      <c r="M354" s="243"/>
      <c r="N354" s="244"/>
      <c r="O354" s="244"/>
      <c r="P354" s="244"/>
      <c r="Q354" s="244"/>
      <c r="R354" s="244"/>
      <c r="S354" s="244"/>
      <c r="T354" s="245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46" t="s">
        <v>140</v>
      </c>
      <c r="AU354" s="246" t="s">
        <v>80</v>
      </c>
      <c r="AV354" s="14" t="s">
        <v>136</v>
      </c>
      <c r="AW354" s="14" t="s">
        <v>32</v>
      </c>
      <c r="AX354" s="14" t="s">
        <v>78</v>
      </c>
      <c r="AY354" s="246" t="s">
        <v>129</v>
      </c>
    </row>
    <row r="355" s="2" customFormat="1" ht="21.75" customHeight="1">
      <c r="A355" s="40"/>
      <c r="B355" s="41"/>
      <c r="C355" s="206" t="s">
        <v>533</v>
      </c>
      <c r="D355" s="206" t="s">
        <v>131</v>
      </c>
      <c r="E355" s="207" t="s">
        <v>534</v>
      </c>
      <c r="F355" s="208" t="s">
        <v>535</v>
      </c>
      <c r="G355" s="209" t="s">
        <v>168</v>
      </c>
      <c r="H355" s="210">
        <v>8.1999999999999993</v>
      </c>
      <c r="I355" s="211"/>
      <c r="J355" s="212">
        <f>ROUND(I355*H355,2)</f>
        <v>0</v>
      </c>
      <c r="K355" s="208" t="s">
        <v>135</v>
      </c>
      <c r="L355" s="46"/>
      <c r="M355" s="213" t="s">
        <v>19</v>
      </c>
      <c r="N355" s="214" t="s">
        <v>41</v>
      </c>
      <c r="O355" s="86"/>
      <c r="P355" s="215">
        <f>O355*H355</f>
        <v>0</v>
      </c>
      <c r="Q355" s="215">
        <v>1.4950000000000001E-06</v>
      </c>
      <c r="R355" s="215">
        <f>Q355*H355</f>
        <v>1.2258999999999999E-05</v>
      </c>
      <c r="S355" s="215">
        <v>0</v>
      </c>
      <c r="T355" s="216">
        <f>S355*H355</f>
        <v>0</v>
      </c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R355" s="217" t="s">
        <v>136</v>
      </c>
      <c r="AT355" s="217" t="s">
        <v>131</v>
      </c>
      <c r="AU355" s="217" t="s">
        <v>80</v>
      </c>
      <c r="AY355" s="19" t="s">
        <v>129</v>
      </c>
      <c r="BE355" s="218">
        <f>IF(N355="základní",J355,0)</f>
        <v>0</v>
      </c>
      <c r="BF355" s="218">
        <f>IF(N355="snížená",J355,0)</f>
        <v>0</v>
      </c>
      <c r="BG355" s="218">
        <f>IF(N355="zákl. přenesená",J355,0)</f>
        <v>0</v>
      </c>
      <c r="BH355" s="218">
        <f>IF(N355="sníž. přenesená",J355,0)</f>
        <v>0</v>
      </c>
      <c r="BI355" s="218">
        <f>IF(N355="nulová",J355,0)</f>
        <v>0</v>
      </c>
      <c r="BJ355" s="19" t="s">
        <v>78</v>
      </c>
      <c r="BK355" s="218">
        <f>ROUND(I355*H355,2)</f>
        <v>0</v>
      </c>
      <c r="BL355" s="19" t="s">
        <v>136</v>
      </c>
      <c r="BM355" s="217" t="s">
        <v>536</v>
      </c>
    </row>
    <row r="356" s="2" customFormat="1">
      <c r="A356" s="40"/>
      <c r="B356" s="41"/>
      <c r="C356" s="42"/>
      <c r="D356" s="219" t="s">
        <v>138</v>
      </c>
      <c r="E356" s="42"/>
      <c r="F356" s="220" t="s">
        <v>537</v>
      </c>
      <c r="G356" s="42"/>
      <c r="H356" s="42"/>
      <c r="I356" s="221"/>
      <c r="J356" s="42"/>
      <c r="K356" s="42"/>
      <c r="L356" s="46"/>
      <c r="M356" s="222"/>
      <c r="N356" s="223"/>
      <c r="O356" s="86"/>
      <c r="P356" s="86"/>
      <c r="Q356" s="86"/>
      <c r="R356" s="86"/>
      <c r="S356" s="86"/>
      <c r="T356" s="87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T356" s="19" t="s">
        <v>138</v>
      </c>
      <c r="AU356" s="19" t="s">
        <v>80</v>
      </c>
    </row>
    <row r="357" s="2" customFormat="1" ht="24.15" customHeight="1">
      <c r="A357" s="40"/>
      <c r="B357" s="41"/>
      <c r="C357" s="206" t="s">
        <v>538</v>
      </c>
      <c r="D357" s="206" t="s">
        <v>131</v>
      </c>
      <c r="E357" s="207" t="s">
        <v>539</v>
      </c>
      <c r="F357" s="208" t="s">
        <v>540</v>
      </c>
      <c r="G357" s="209" t="s">
        <v>168</v>
      </c>
      <c r="H357" s="210">
        <v>8.1999999999999993</v>
      </c>
      <c r="I357" s="211"/>
      <c r="J357" s="212">
        <f>ROUND(I357*H357,2)</f>
        <v>0</v>
      </c>
      <c r="K357" s="208" t="s">
        <v>135</v>
      </c>
      <c r="L357" s="46"/>
      <c r="M357" s="213" t="s">
        <v>19</v>
      </c>
      <c r="N357" s="214" t="s">
        <v>41</v>
      </c>
      <c r="O357" s="86"/>
      <c r="P357" s="215">
        <f>O357*H357</f>
        <v>0</v>
      </c>
      <c r="Q357" s="215">
        <v>0.00034089999999999999</v>
      </c>
      <c r="R357" s="215">
        <f>Q357*H357</f>
        <v>0.0027953799999999997</v>
      </c>
      <c r="S357" s="215">
        <v>0</v>
      </c>
      <c r="T357" s="216">
        <f>S357*H357</f>
        <v>0</v>
      </c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R357" s="217" t="s">
        <v>136</v>
      </c>
      <c r="AT357" s="217" t="s">
        <v>131</v>
      </c>
      <c r="AU357" s="217" t="s">
        <v>80</v>
      </c>
      <c r="AY357" s="19" t="s">
        <v>129</v>
      </c>
      <c r="BE357" s="218">
        <f>IF(N357="základní",J357,0)</f>
        <v>0</v>
      </c>
      <c r="BF357" s="218">
        <f>IF(N357="snížená",J357,0)</f>
        <v>0</v>
      </c>
      <c r="BG357" s="218">
        <f>IF(N357="zákl. přenesená",J357,0)</f>
        <v>0</v>
      </c>
      <c r="BH357" s="218">
        <f>IF(N357="sníž. přenesená",J357,0)</f>
        <v>0</v>
      </c>
      <c r="BI357" s="218">
        <f>IF(N357="nulová",J357,0)</f>
        <v>0</v>
      </c>
      <c r="BJ357" s="19" t="s">
        <v>78</v>
      </c>
      <c r="BK357" s="218">
        <f>ROUND(I357*H357,2)</f>
        <v>0</v>
      </c>
      <c r="BL357" s="19" t="s">
        <v>136</v>
      </c>
      <c r="BM357" s="217" t="s">
        <v>541</v>
      </c>
    </row>
    <row r="358" s="2" customFormat="1">
      <c r="A358" s="40"/>
      <c r="B358" s="41"/>
      <c r="C358" s="42"/>
      <c r="D358" s="219" t="s">
        <v>138</v>
      </c>
      <c r="E358" s="42"/>
      <c r="F358" s="220" t="s">
        <v>542</v>
      </c>
      <c r="G358" s="42"/>
      <c r="H358" s="42"/>
      <c r="I358" s="221"/>
      <c r="J358" s="42"/>
      <c r="K358" s="42"/>
      <c r="L358" s="46"/>
      <c r="M358" s="222"/>
      <c r="N358" s="223"/>
      <c r="O358" s="86"/>
      <c r="P358" s="86"/>
      <c r="Q358" s="86"/>
      <c r="R358" s="86"/>
      <c r="S358" s="86"/>
      <c r="T358" s="87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T358" s="19" t="s">
        <v>138</v>
      </c>
      <c r="AU358" s="19" t="s">
        <v>80</v>
      </c>
    </row>
    <row r="359" s="2" customFormat="1" ht="16.5" customHeight="1">
      <c r="A359" s="40"/>
      <c r="B359" s="41"/>
      <c r="C359" s="206" t="s">
        <v>543</v>
      </c>
      <c r="D359" s="206" t="s">
        <v>131</v>
      </c>
      <c r="E359" s="207" t="s">
        <v>544</v>
      </c>
      <c r="F359" s="208" t="s">
        <v>545</v>
      </c>
      <c r="G359" s="209" t="s">
        <v>168</v>
      </c>
      <c r="H359" s="210">
        <v>8.1999999999999993</v>
      </c>
      <c r="I359" s="211"/>
      <c r="J359" s="212">
        <f>ROUND(I359*H359,2)</f>
        <v>0</v>
      </c>
      <c r="K359" s="208" t="s">
        <v>135</v>
      </c>
      <c r="L359" s="46"/>
      <c r="M359" s="213" t="s">
        <v>19</v>
      </c>
      <c r="N359" s="214" t="s">
        <v>41</v>
      </c>
      <c r="O359" s="86"/>
      <c r="P359" s="215">
        <f>O359*H359</f>
        <v>0</v>
      </c>
      <c r="Q359" s="215">
        <v>0</v>
      </c>
      <c r="R359" s="215">
        <f>Q359*H359</f>
        <v>0</v>
      </c>
      <c r="S359" s="215">
        <v>0</v>
      </c>
      <c r="T359" s="216">
        <f>S359*H359</f>
        <v>0</v>
      </c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R359" s="217" t="s">
        <v>136</v>
      </c>
      <c r="AT359" s="217" t="s">
        <v>131</v>
      </c>
      <c r="AU359" s="217" t="s">
        <v>80</v>
      </c>
      <c r="AY359" s="19" t="s">
        <v>129</v>
      </c>
      <c r="BE359" s="218">
        <f>IF(N359="základní",J359,0)</f>
        <v>0</v>
      </c>
      <c r="BF359" s="218">
        <f>IF(N359="snížená",J359,0)</f>
        <v>0</v>
      </c>
      <c r="BG359" s="218">
        <f>IF(N359="zákl. přenesená",J359,0)</f>
        <v>0</v>
      </c>
      <c r="BH359" s="218">
        <f>IF(N359="sníž. přenesená",J359,0)</f>
        <v>0</v>
      </c>
      <c r="BI359" s="218">
        <f>IF(N359="nulová",J359,0)</f>
        <v>0</v>
      </c>
      <c r="BJ359" s="19" t="s">
        <v>78</v>
      </c>
      <c r="BK359" s="218">
        <f>ROUND(I359*H359,2)</f>
        <v>0</v>
      </c>
      <c r="BL359" s="19" t="s">
        <v>136</v>
      </c>
      <c r="BM359" s="217" t="s">
        <v>546</v>
      </c>
    </row>
    <row r="360" s="2" customFormat="1">
      <c r="A360" s="40"/>
      <c r="B360" s="41"/>
      <c r="C360" s="42"/>
      <c r="D360" s="219" t="s">
        <v>138</v>
      </c>
      <c r="E360" s="42"/>
      <c r="F360" s="220" t="s">
        <v>547</v>
      </c>
      <c r="G360" s="42"/>
      <c r="H360" s="42"/>
      <c r="I360" s="221"/>
      <c r="J360" s="42"/>
      <c r="K360" s="42"/>
      <c r="L360" s="46"/>
      <c r="M360" s="222"/>
      <c r="N360" s="223"/>
      <c r="O360" s="86"/>
      <c r="P360" s="86"/>
      <c r="Q360" s="86"/>
      <c r="R360" s="86"/>
      <c r="S360" s="86"/>
      <c r="T360" s="87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T360" s="19" t="s">
        <v>138</v>
      </c>
      <c r="AU360" s="19" t="s">
        <v>80</v>
      </c>
    </row>
    <row r="361" s="13" customFormat="1">
      <c r="A361" s="13"/>
      <c r="B361" s="224"/>
      <c r="C361" s="225"/>
      <c r="D361" s="226" t="s">
        <v>140</v>
      </c>
      <c r="E361" s="227" t="s">
        <v>19</v>
      </c>
      <c r="F361" s="228" t="s">
        <v>532</v>
      </c>
      <c r="G361" s="225"/>
      <c r="H361" s="229">
        <v>8.1999999999999993</v>
      </c>
      <c r="I361" s="230"/>
      <c r="J361" s="225"/>
      <c r="K361" s="225"/>
      <c r="L361" s="231"/>
      <c r="M361" s="232"/>
      <c r="N361" s="233"/>
      <c r="O361" s="233"/>
      <c r="P361" s="233"/>
      <c r="Q361" s="233"/>
      <c r="R361" s="233"/>
      <c r="S361" s="233"/>
      <c r="T361" s="234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35" t="s">
        <v>140</v>
      </c>
      <c r="AU361" s="235" t="s">
        <v>80</v>
      </c>
      <c r="AV361" s="13" t="s">
        <v>80</v>
      </c>
      <c r="AW361" s="13" t="s">
        <v>32</v>
      </c>
      <c r="AX361" s="13" t="s">
        <v>70</v>
      </c>
      <c r="AY361" s="235" t="s">
        <v>129</v>
      </c>
    </row>
    <row r="362" s="14" customFormat="1">
      <c r="A362" s="14"/>
      <c r="B362" s="236"/>
      <c r="C362" s="237"/>
      <c r="D362" s="226" t="s">
        <v>140</v>
      </c>
      <c r="E362" s="238" t="s">
        <v>19</v>
      </c>
      <c r="F362" s="239" t="s">
        <v>142</v>
      </c>
      <c r="G362" s="237"/>
      <c r="H362" s="240">
        <v>8.1999999999999993</v>
      </c>
      <c r="I362" s="241"/>
      <c r="J362" s="237"/>
      <c r="K362" s="237"/>
      <c r="L362" s="242"/>
      <c r="M362" s="243"/>
      <c r="N362" s="244"/>
      <c r="O362" s="244"/>
      <c r="P362" s="244"/>
      <c r="Q362" s="244"/>
      <c r="R362" s="244"/>
      <c r="S362" s="244"/>
      <c r="T362" s="245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46" t="s">
        <v>140</v>
      </c>
      <c r="AU362" s="246" t="s">
        <v>80</v>
      </c>
      <c r="AV362" s="14" t="s">
        <v>136</v>
      </c>
      <c r="AW362" s="14" t="s">
        <v>32</v>
      </c>
      <c r="AX362" s="14" t="s">
        <v>78</v>
      </c>
      <c r="AY362" s="246" t="s">
        <v>129</v>
      </c>
    </row>
    <row r="363" s="2" customFormat="1" ht="16.5" customHeight="1">
      <c r="A363" s="40"/>
      <c r="B363" s="41"/>
      <c r="C363" s="206" t="s">
        <v>548</v>
      </c>
      <c r="D363" s="206" t="s">
        <v>131</v>
      </c>
      <c r="E363" s="207" t="s">
        <v>549</v>
      </c>
      <c r="F363" s="208" t="s">
        <v>550</v>
      </c>
      <c r="G363" s="209" t="s">
        <v>168</v>
      </c>
      <c r="H363" s="210">
        <v>14</v>
      </c>
      <c r="I363" s="211"/>
      <c r="J363" s="212">
        <f>ROUND(I363*H363,2)</f>
        <v>0</v>
      </c>
      <c r="K363" s="208" t="s">
        <v>135</v>
      </c>
      <c r="L363" s="46"/>
      <c r="M363" s="213" t="s">
        <v>19</v>
      </c>
      <c r="N363" s="214" t="s">
        <v>41</v>
      </c>
      <c r="O363" s="86"/>
      <c r="P363" s="215">
        <f>O363*H363</f>
        <v>0</v>
      </c>
      <c r="Q363" s="215">
        <v>0</v>
      </c>
      <c r="R363" s="215">
        <f>Q363*H363</f>
        <v>0</v>
      </c>
      <c r="S363" s="215">
        <v>0</v>
      </c>
      <c r="T363" s="216">
        <f>S363*H363</f>
        <v>0</v>
      </c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R363" s="217" t="s">
        <v>136</v>
      </c>
      <c r="AT363" s="217" t="s">
        <v>131</v>
      </c>
      <c r="AU363" s="217" t="s">
        <v>80</v>
      </c>
      <c r="AY363" s="19" t="s">
        <v>129</v>
      </c>
      <c r="BE363" s="218">
        <f>IF(N363="základní",J363,0)</f>
        <v>0</v>
      </c>
      <c r="BF363" s="218">
        <f>IF(N363="snížená",J363,0)</f>
        <v>0</v>
      </c>
      <c r="BG363" s="218">
        <f>IF(N363="zákl. přenesená",J363,0)</f>
        <v>0</v>
      </c>
      <c r="BH363" s="218">
        <f>IF(N363="sníž. přenesená",J363,0)</f>
        <v>0</v>
      </c>
      <c r="BI363" s="218">
        <f>IF(N363="nulová",J363,0)</f>
        <v>0</v>
      </c>
      <c r="BJ363" s="19" t="s">
        <v>78</v>
      </c>
      <c r="BK363" s="218">
        <f>ROUND(I363*H363,2)</f>
        <v>0</v>
      </c>
      <c r="BL363" s="19" t="s">
        <v>136</v>
      </c>
      <c r="BM363" s="217" t="s">
        <v>551</v>
      </c>
    </row>
    <row r="364" s="2" customFormat="1">
      <c r="A364" s="40"/>
      <c r="B364" s="41"/>
      <c r="C364" s="42"/>
      <c r="D364" s="219" t="s">
        <v>138</v>
      </c>
      <c r="E364" s="42"/>
      <c r="F364" s="220" t="s">
        <v>552</v>
      </c>
      <c r="G364" s="42"/>
      <c r="H364" s="42"/>
      <c r="I364" s="221"/>
      <c r="J364" s="42"/>
      <c r="K364" s="42"/>
      <c r="L364" s="46"/>
      <c r="M364" s="222"/>
      <c r="N364" s="223"/>
      <c r="O364" s="86"/>
      <c r="P364" s="86"/>
      <c r="Q364" s="86"/>
      <c r="R364" s="86"/>
      <c r="S364" s="86"/>
      <c r="T364" s="87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T364" s="19" t="s">
        <v>138</v>
      </c>
      <c r="AU364" s="19" t="s">
        <v>80</v>
      </c>
    </row>
    <row r="365" s="13" customFormat="1">
      <c r="A365" s="13"/>
      <c r="B365" s="224"/>
      <c r="C365" s="225"/>
      <c r="D365" s="226" t="s">
        <v>140</v>
      </c>
      <c r="E365" s="227" t="s">
        <v>19</v>
      </c>
      <c r="F365" s="228" t="s">
        <v>553</v>
      </c>
      <c r="G365" s="225"/>
      <c r="H365" s="229">
        <v>14</v>
      </c>
      <c r="I365" s="230"/>
      <c r="J365" s="225"/>
      <c r="K365" s="225"/>
      <c r="L365" s="231"/>
      <c r="M365" s="232"/>
      <c r="N365" s="233"/>
      <c r="O365" s="233"/>
      <c r="P365" s="233"/>
      <c r="Q365" s="233"/>
      <c r="R365" s="233"/>
      <c r="S365" s="233"/>
      <c r="T365" s="234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5" t="s">
        <v>140</v>
      </c>
      <c r="AU365" s="235" t="s">
        <v>80</v>
      </c>
      <c r="AV365" s="13" t="s">
        <v>80</v>
      </c>
      <c r="AW365" s="13" t="s">
        <v>32</v>
      </c>
      <c r="AX365" s="13" t="s">
        <v>70</v>
      </c>
      <c r="AY365" s="235" t="s">
        <v>129</v>
      </c>
    </row>
    <row r="366" s="14" customFormat="1">
      <c r="A366" s="14"/>
      <c r="B366" s="236"/>
      <c r="C366" s="237"/>
      <c r="D366" s="226" t="s">
        <v>140</v>
      </c>
      <c r="E366" s="238" t="s">
        <v>19</v>
      </c>
      <c r="F366" s="239" t="s">
        <v>142</v>
      </c>
      <c r="G366" s="237"/>
      <c r="H366" s="240">
        <v>14</v>
      </c>
      <c r="I366" s="241"/>
      <c r="J366" s="237"/>
      <c r="K366" s="237"/>
      <c r="L366" s="242"/>
      <c r="M366" s="243"/>
      <c r="N366" s="244"/>
      <c r="O366" s="244"/>
      <c r="P366" s="244"/>
      <c r="Q366" s="244"/>
      <c r="R366" s="244"/>
      <c r="S366" s="244"/>
      <c r="T366" s="245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46" t="s">
        <v>140</v>
      </c>
      <c r="AU366" s="246" t="s">
        <v>80</v>
      </c>
      <c r="AV366" s="14" t="s">
        <v>136</v>
      </c>
      <c r="AW366" s="14" t="s">
        <v>32</v>
      </c>
      <c r="AX366" s="14" t="s">
        <v>78</v>
      </c>
      <c r="AY366" s="246" t="s">
        <v>129</v>
      </c>
    </row>
    <row r="367" s="2" customFormat="1" ht="24.15" customHeight="1">
      <c r="A367" s="40"/>
      <c r="B367" s="41"/>
      <c r="C367" s="206" t="s">
        <v>554</v>
      </c>
      <c r="D367" s="206" t="s">
        <v>131</v>
      </c>
      <c r="E367" s="207" t="s">
        <v>555</v>
      </c>
      <c r="F367" s="208" t="s">
        <v>556</v>
      </c>
      <c r="G367" s="209" t="s">
        <v>134</v>
      </c>
      <c r="H367" s="210">
        <v>20</v>
      </c>
      <c r="I367" s="211"/>
      <c r="J367" s="212">
        <f>ROUND(I367*H367,2)</f>
        <v>0</v>
      </c>
      <c r="K367" s="208" t="s">
        <v>135</v>
      </c>
      <c r="L367" s="46"/>
      <c r="M367" s="213" t="s">
        <v>19</v>
      </c>
      <c r="N367" s="214" t="s">
        <v>41</v>
      </c>
      <c r="O367" s="86"/>
      <c r="P367" s="215">
        <f>O367*H367</f>
        <v>0</v>
      </c>
      <c r="Q367" s="215">
        <v>0</v>
      </c>
      <c r="R367" s="215">
        <f>Q367*H367</f>
        <v>0</v>
      </c>
      <c r="S367" s="215">
        <v>0</v>
      </c>
      <c r="T367" s="216">
        <f>S367*H367</f>
        <v>0</v>
      </c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R367" s="217" t="s">
        <v>136</v>
      </c>
      <c r="AT367" s="217" t="s">
        <v>131</v>
      </c>
      <c r="AU367" s="217" t="s">
        <v>80</v>
      </c>
      <c r="AY367" s="19" t="s">
        <v>129</v>
      </c>
      <c r="BE367" s="218">
        <f>IF(N367="základní",J367,0)</f>
        <v>0</v>
      </c>
      <c r="BF367" s="218">
        <f>IF(N367="snížená",J367,0)</f>
        <v>0</v>
      </c>
      <c r="BG367" s="218">
        <f>IF(N367="zákl. přenesená",J367,0)</f>
        <v>0</v>
      </c>
      <c r="BH367" s="218">
        <f>IF(N367="sníž. přenesená",J367,0)</f>
        <v>0</v>
      </c>
      <c r="BI367" s="218">
        <f>IF(N367="nulová",J367,0)</f>
        <v>0</v>
      </c>
      <c r="BJ367" s="19" t="s">
        <v>78</v>
      </c>
      <c r="BK367" s="218">
        <f>ROUND(I367*H367,2)</f>
        <v>0</v>
      </c>
      <c r="BL367" s="19" t="s">
        <v>136</v>
      </c>
      <c r="BM367" s="217" t="s">
        <v>557</v>
      </c>
    </row>
    <row r="368" s="2" customFormat="1">
      <c r="A368" s="40"/>
      <c r="B368" s="41"/>
      <c r="C368" s="42"/>
      <c r="D368" s="219" t="s">
        <v>138</v>
      </c>
      <c r="E368" s="42"/>
      <c r="F368" s="220" t="s">
        <v>558</v>
      </c>
      <c r="G368" s="42"/>
      <c r="H368" s="42"/>
      <c r="I368" s="221"/>
      <c r="J368" s="42"/>
      <c r="K368" s="42"/>
      <c r="L368" s="46"/>
      <c r="M368" s="222"/>
      <c r="N368" s="223"/>
      <c r="O368" s="86"/>
      <c r="P368" s="86"/>
      <c r="Q368" s="86"/>
      <c r="R368" s="86"/>
      <c r="S368" s="86"/>
      <c r="T368" s="87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T368" s="19" t="s">
        <v>138</v>
      </c>
      <c r="AU368" s="19" t="s">
        <v>80</v>
      </c>
    </row>
    <row r="369" s="13" customFormat="1">
      <c r="A369" s="13"/>
      <c r="B369" s="224"/>
      <c r="C369" s="225"/>
      <c r="D369" s="226" t="s">
        <v>140</v>
      </c>
      <c r="E369" s="227" t="s">
        <v>19</v>
      </c>
      <c r="F369" s="228" t="s">
        <v>559</v>
      </c>
      <c r="G369" s="225"/>
      <c r="H369" s="229">
        <v>20</v>
      </c>
      <c r="I369" s="230"/>
      <c r="J369" s="225"/>
      <c r="K369" s="225"/>
      <c r="L369" s="231"/>
      <c r="M369" s="232"/>
      <c r="N369" s="233"/>
      <c r="O369" s="233"/>
      <c r="P369" s="233"/>
      <c r="Q369" s="233"/>
      <c r="R369" s="233"/>
      <c r="S369" s="233"/>
      <c r="T369" s="234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35" t="s">
        <v>140</v>
      </c>
      <c r="AU369" s="235" t="s">
        <v>80</v>
      </c>
      <c r="AV369" s="13" t="s">
        <v>80</v>
      </c>
      <c r="AW369" s="13" t="s">
        <v>32</v>
      </c>
      <c r="AX369" s="13" t="s">
        <v>70</v>
      </c>
      <c r="AY369" s="235" t="s">
        <v>129</v>
      </c>
    </row>
    <row r="370" s="14" customFormat="1">
      <c r="A370" s="14"/>
      <c r="B370" s="236"/>
      <c r="C370" s="237"/>
      <c r="D370" s="226" t="s">
        <v>140</v>
      </c>
      <c r="E370" s="238" t="s">
        <v>19</v>
      </c>
      <c r="F370" s="239" t="s">
        <v>142</v>
      </c>
      <c r="G370" s="237"/>
      <c r="H370" s="240">
        <v>20</v>
      </c>
      <c r="I370" s="241"/>
      <c r="J370" s="237"/>
      <c r="K370" s="237"/>
      <c r="L370" s="242"/>
      <c r="M370" s="243"/>
      <c r="N370" s="244"/>
      <c r="O370" s="244"/>
      <c r="P370" s="244"/>
      <c r="Q370" s="244"/>
      <c r="R370" s="244"/>
      <c r="S370" s="244"/>
      <c r="T370" s="245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46" t="s">
        <v>140</v>
      </c>
      <c r="AU370" s="246" t="s">
        <v>80</v>
      </c>
      <c r="AV370" s="14" t="s">
        <v>136</v>
      </c>
      <c r="AW370" s="14" t="s">
        <v>32</v>
      </c>
      <c r="AX370" s="14" t="s">
        <v>78</v>
      </c>
      <c r="AY370" s="246" t="s">
        <v>129</v>
      </c>
    </row>
    <row r="371" s="2" customFormat="1" ht="24.15" customHeight="1">
      <c r="A371" s="40"/>
      <c r="B371" s="41"/>
      <c r="C371" s="206" t="s">
        <v>560</v>
      </c>
      <c r="D371" s="206" t="s">
        <v>131</v>
      </c>
      <c r="E371" s="207" t="s">
        <v>561</v>
      </c>
      <c r="F371" s="208" t="s">
        <v>562</v>
      </c>
      <c r="G371" s="209" t="s">
        <v>134</v>
      </c>
      <c r="H371" s="210">
        <v>39.68</v>
      </c>
      <c r="I371" s="211"/>
      <c r="J371" s="212">
        <f>ROUND(I371*H371,2)</f>
        <v>0</v>
      </c>
      <c r="K371" s="208" t="s">
        <v>135</v>
      </c>
      <c r="L371" s="46"/>
      <c r="M371" s="213" t="s">
        <v>19</v>
      </c>
      <c r="N371" s="214" t="s">
        <v>41</v>
      </c>
      <c r="O371" s="86"/>
      <c r="P371" s="215">
        <f>O371*H371</f>
        <v>0</v>
      </c>
      <c r="Q371" s="215">
        <v>0</v>
      </c>
      <c r="R371" s="215">
        <f>Q371*H371</f>
        <v>0</v>
      </c>
      <c r="S371" s="215">
        <v>0</v>
      </c>
      <c r="T371" s="216">
        <f>S371*H371</f>
        <v>0</v>
      </c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R371" s="217" t="s">
        <v>136</v>
      </c>
      <c r="AT371" s="217" t="s">
        <v>131</v>
      </c>
      <c r="AU371" s="217" t="s">
        <v>80</v>
      </c>
      <c r="AY371" s="19" t="s">
        <v>129</v>
      </c>
      <c r="BE371" s="218">
        <f>IF(N371="základní",J371,0)</f>
        <v>0</v>
      </c>
      <c r="BF371" s="218">
        <f>IF(N371="snížená",J371,0)</f>
        <v>0</v>
      </c>
      <c r="BG371" s="218">
        <f>IF(N371="zákl. přenesená",J371,0)</f>
        <v>0</v>
      </c>
      <c r="BH371" s="218">
        <f>IF(N371="sníž. přenesená",J371,0)</f>
        <v>0</v>
      </c>
      <c r="BI371" s="218">
        <f>IF(N371="nulová",J371,0)</f>
        <v>0</v>
      </c>
      <c r="BJ371" s="19" t="s">
        <v>78</v>
      </c>
      <c r="BK371" s="218">
        <f>ROUND(I371*H371,2)</f>
        <v>0</v>
      </c>
      <c r="BL371" s="19" t="s">
        <v>136</v>
      </c>
      <c r="BM371" s="217" t="s">
        <v>563</v>
      </c>
    </row>
    <row r="372" s="2" customFormat="1">
      <c r="A372" s="40"/>
      <c r="B372" s="41"/>
      <c r="C372" s="42"/>
      <c r="D372" s="219" t="s">
        <v>138</v>
      </c>
      <c r="E372" s="42"/>
      <c r="F372" s="220" t="s">
        <v>564</v>
      </c>
      <c r="G372" s="42"/>
      <c r="H372" s="42"/>
      <c r="I372" s="221"/>
      <c r="J372" s="42"/>
      <c r="K372" s="42"/>
      <c r="L372" s="46"/>
      <c r="M372" s="222"/>
      <c r="N372" s="223"/>
      <c r="O372" s="86"/>
      <c r="P372" s="86"/>
      <c r="Q372" s="86"/>
      <c r="R372" s="86"/>
      <c r="S372" s="86"/>
      <c r="T372" s="87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T372" s="19" t="s">
        <v>138</v>
      </c>
      <c r="AU372" s="19" t="s">
        <v>80</v>
      </c>
    </row>
    <row r="373" s="13" customFormat="1">
      <c r="A373" s="13"/>
      <c r="B373" s="224"/>
      <c r="C373" s="225"/>
      <c r="D373" s="226" t="s">
        <v>140</v>
      </c>
      <c r="E373" s="227" t="s">
        <v>19</v>
      </c>
      <c r="F373" s="228" t="s">
        <v>565</v>
      </c>
      <c r="G373" s="225"/>
      <c r="H373" s="229">
        <v>39.68</v>
      </c>
      <c r="I373" s="230"/>
      <c r="J373" s="225"/>
      <c r="K373" s="225"/>
      <c r="L373" s="231"/>
      <c r="M373" s="232"/>
      <c r="N373" s="233"/>
      <c r="O373" s="233"/>
      <c r="P373" s="233"/>
      <c r="Q373" s="233"/>
      <c r="R373" s="233"/>
      <c r="S373" s="233"/>
      <c r="T373" s="234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35" t="s">
        <v>140</v>
      </c>
      <c r="AU373" s="235" t="s">
        <v>80</v>
      </c>
      <c r="AV373" s="13" t="s">
        <v>80</v>
      </c>
      <c r="AW373" s="13" t="s">
        <v>32</v>
      </c>
      <c r="AX373" s="13" t="s">
        <v>70</v>
      </c>
      <c r="AY373" s="235" t="s">
        <v>129</v>
      </c>
    </row>
    <row r="374" s="14" customFormat="1">
      <c r="A374" s="14"/>
      <c r="B374" s="236"/>
      <c r="C374" s="237"/>
      <c r="D374" s="226" t="s">
        <v>140</v>
      </c>
      <c r="E374" s="238" t="s">
        <v>19</v>
      </c>
      <c r="F374" s="239" t="s">
        <v>142</v>
      </c>
      <c r="G374" s="237"/>
      <c r="H374" s="240">
        <v>39.68</v>
      </c>
      <c r="I374" s="241"/>
      <c r="J374" s="237"/>
      <c r="K374" s="237"/>
      <c r="L374" s="242"/>
      <c r="M374" s="243"/>
      <c r="N374" s="244"/>
      <c r="O374" s="244"/>
      <c r="P374" s="244"/>
      <c r="Q374" s="244"/>
      <c r="R374" s="244"/>
      <c r="S374" s="244"/>
      <c r="T374" s="245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46" t="s">
        <v>140</v>
      </c>
      <c r="AU374" s="246" t="s">
        <v>80</v>
      </c>
      <c r="AV374" s="14" t="s">
        <v>136</v>
      </c>
      <c r="AW374" s="14" t="s">
        <v>32</v>
      </c>
      <c r="AX374" s="14" t="s">
        <v>78</v>
      </c>
      <c r="AY374" s="246" t="s">
        <v>129</v>
      </c>
    </row>
    <row r="375" s="2" customFormat="1" ht="24.15" customHeight="1">
      <c r="A375" s="40"/>
      <c r="B375" s="41"/>
      <c r="C375" s="206" t="s">
        <v>566</v>
      </c>
      <c r="D375" s="206" t="s">
        <v>131</v>
      </c>
      <c r="E375" s="207" t="s">
        <v>567</v>
      </c>
      <c r="F375" s="208" t="s">
        <v>568</v>
      </c>
      <c r="G375" s="209" t="s">
        <v>168</v>
      </c>
      <c r="H375" s="210">
        <v>20.5</v>
      </c>
      <c r="I375" s="211"/>
      <c r="J375" s="212">
        <f>ROUND(I375*H375,2)</f>
        <v>0</v>
      </c>
      <c r="K375" s="208" t="s">
        <v>135</v>
      </c>
      <c r="L375" s="46"/>
      <c r="M375" s="213" t="s">
        <v>19</v>
      </c>
      <c r="N375" s="214" t="s">
        <v>41</v>
      </c>
      <c r="O375" s="86"/>
      <c r="P375" s="215">
        <f>O375*H375</f>
        <v>0</v>
      </c>
      <c r="Q375" s="215">
        <v>0.0016000000000000001</v>
      </c>
      <c r="R375" s="215">
        <f>Q375*H375</f>
        <v>0.032800000000000003</v>
      </c>
      <c r="S375" s="215">
        <v>0</v>
      </c>
      <c r="T375" s="216">
        <f>S375*H375</f>
        <v>0</v>
      </c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R375" s="217" t="s">
        <v>136</v>
      </c>
      <c r="AT375" s="217" t="s">
        <v>131</v>
      </c>
      <c r="AU375" s="217" t="s">
        <v>80</v>
      </c>
      <c r="AY375" s="19" t="s">
        <v>129</v>
      </c>
      <c r="BE375" s="218">
        <f>IF(N375="základní",J375,0)</f>
        <v>0</v>
      </c>
      <c r="BF375" s="218">
        <f>IF(N375="snížená",J375,0)</f>
        <v>0</v>
      </c>
      <c r="BG375" s="218">
        <f>IF(N375="zákl. přenesená",J375,0)</f>
        <v>0</v>
      </c>
      <c r="BH375" s="218">
        <f>IF(N375="sníž. přenesená",J375,0)</f>
        <v>0</v>
      </c>
      <c r="BI375" s="218">
        <f>IF(N375="nulová",J375,0)</f>
        <v>0</v>
      </c>
      <c r="BJ375" s="19" t="s">
        <v>78</v>
      </c>
      <c r="BK375" s="218">
        <f>ROUND(I375*H375,2)</f>
        <v>0</v>
      </c>
      <c r="BL375" s="19" t="s">
        <v>136</v>
      </c>
      <c r="BM375" s="217" t="s">
        <v>569</v>
      </c>
    </row>
    <row r="376" s="2" customFormat="1">
      <c r="A376" s="40"/>
      <c r="B376" s="41"/>
      <c r="C376" s="42"/>
      <c r="D376" s="219" t="s">
        <v>138</v>
      </c>
      <c r="E376" s="42"/>
      <c r="F376" s="220" t="s">
        <v>570</v>
      </c>
      <c r="G376" s="42"/>
      <c r="H376" s="42"/>
      <c r="I376" s="221"/>
      <c r="J376" s="42"/>
      <c r="K376" s="42"/>
      <c r="L376" s="46"/>
      <c r="M376" s="222"/>
      <c r="N376" s="223"/>
      <c r="O376" s="86"/>
      <c r="P376" s="86"/>
      <c r="Q376" s="86"/>
      <c r="R376" s="86"/>
      <c r="S376" s="86"/>
      <c r="T376" s="87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T376" s="19" t="s">
        <v>138</v>
      </c>
      <c r="AU376" s="19" t="s">
        <v>80</v>
      </c>
    </row>
    <row r="377" s="13" customFormat="1">
      <c r="A377" s="13"/>
      <c r="B377" s="224"/>
      <c r="C377" s="225"/>
      <c r="D377" s="226" t="s">
        <v>140</v>
      </c>
      <c r="E377" s="227" t="s">
        <v>19</v>
      </c>
      <c r="F377" s="228" t="s">
        <v>571</v>
      </c>
      <c r="G377" s="225"/>
      <c r="H377" s="229">
        <v>20.5</v>
      </c>
      <c r="I377" s="230"/>
      <c r="J377" s="225"/>
      <c r="K377" s="225"/>
      <c r="L377" s="231"/>
      <c r="M377" s="232"/>
      <c r="N377" s="233"/>
      <c r="O377" s="233"/>
      <c r="P377" s="233"/>
      <c r="Q377" s="233"/>
      <c r="R377" s="233"/>
      <c r="S377" s="233"/>
      <c r="T377" s="234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35" t="s">
        <v>140</v>
      </c>
      <c r="AU377" s="235" t="s">
        <v>80</v>
      </c>
      <c r="AV377" s="13" t="s">
        <v>80</v>
      </c>
      <c r="AW377" s="13" t="s">
        <v>32</v>
      </c>
      <c r="AX377" s="13" t="s">
        <v>70</v>
      </c>
      <c r="AY377" s="235" t="s">
        <v>129</v>
      </c>
    </row>
    <row r="378" s="14" customFormat="1">
      <c r="A378" s="14"/>
      <c r="B378" s="236"/>
      <c r="C378" s="237"/>
      <c r="D378" s="226" t="s">
        <v>140</v>
      </c>
      <c r="E378" s="238" t="s">
        <v>19</v>
      </c>
      <c r="F378" s="239" t="s">
        <v>142</v>
      </c>
      <c r="G378" s="237"/>
      <c r="H378" s="240">
        <v>20.5</v>
      </c>
      <c r="I378" s="241"/>
      <c r="J378" s="237"/>
      <c r="K378" s="237"/>
      <c r="L378" s="242"/>
      <c r="M378" s="243"/>
      <c r="N378" s="244"/>
      <c r="O378" s="244"/>
      <c r="P378" s="244"/>
      <c r="Q378" s="244"/>
      <c r="R378" s="244"/>
      <c r="S378" s="244"/>
      <c r="T378" s="245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46" t="s">
        <v>140</v>
      </c>
      <c r="AU378" s="246" t="s">
        <v>80</v>
      </c>
      <c r="AV378" s="14" t="s">
        <v>136</v>
      </c>
      <c r="AW378" s="14" t="s">
        <v>32</v>
      </c>
      <c r="AX378" s="14" t="s">
        <v>78</v>
      </c>
      <c r="AY378" s="246" t="s">
        <v>129</v>
      </c>
    </row>
    <row r="379" s="2" customFormat="1" ht="24.15" customHeight="1">
      <c r="A379" s="40"/>
      <c r="B379" s="41"/>
      <c r="C379" s="206" t="s">
        <v>572</v>
      </c>
      <c r="D379" s="206" t="s">
        <v>131</v>
      </c>
      <c r="E379" s="207" t="s">
        <v>573</v>
      </c>
      <c r="F379" s="208" t="s">
        <v>574</v>
      </c>
      <c r="G379" s="209" t="s">
        <v>168</v>
      </c>
      <c r="H379" s="210">
        <v>20.199999999999999</v>
      </c>
      <c r="I379" s="211"/>
      <c r="J379" s="212">
        <f>ROUND(I379*H379,2)</f>
        <v>0</v>
      </c>
      <c r="K379" s="208" t="s">
        <v>135</v>
      </c>
      <c r="L379" s="46"/>
      <c r="M379" s="213" t="s">
        <v>19</v>
      </c>
      <c r="N379" s="214" t="s">
        <v>41</v>
      </c>
      <c r="O379" s="86"/>
      <c r="P379" s="215">
        <f>O379*H379</f>
        <v>0</v>
      </c>
      <c r="Q379" s="215">
        <v>0.019359999999999999</v>
      </c>
      <c r="R379" s="215">
        <f>Q379*H379</f>
        <v>0.39107199999999998</v>
      </c>
      <c r="S379" s="215">
        <v>0</v>
      </c>
      <c r="T379" s="216">
        <f>S379*H379</f>
        <v>0</v>
      </c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R379" s="217" t="s">
        <v>136</v>
      </c>
      <c r="AT379" s="217" t="s">
        <v>131</v>
      </c>
      <c r="AU379" s="217" t="s">
        <v>80</v>
      </c>
      <c r="AY379" s="19" t="s">
        <v>129</v>
      </c>
      <c r="BE379" s="218">
        <f>IF(N379="základní",J379,0)</f>
        <v>0</v>
      </c>
      <c r="BF379" s="218">
        <f>IF(N379="snížená",J379,0)</f>
        <v>0</v>
      </c>
      <c r="BG379" s="218">
        <f>IF(N379="zákl. přenesená",J379,0)</f>
        <v>0</v>
      </c>
      <c r="BH379" s="218">
        <f>IF(N379="sníž. přenesená",J379,0)</f>
        <v>0</v>
      </c>
      <c r="BI379" s="218">
        <f>IF(N379="nulová",J379,0)</f>
        <v>0</v>
      </c>
      <c r="BJ379" s="19" t="s">
        <v>78</v>
      </c>
      <c r="BK379" s="218">
        <f>ROUND(I379*H379,2)</f>
        <v>0</v>
      </c>
      <c r="BL379" s="19" t="s">
        <v>136</v>
      </c>
      <c r="BM379" s="217" t="s">
        <v>575</v>
      </c>
    </row>
    <row r="380" s="2" customFormat="1">
      <c r="A380" s="40"/>
      <c r="B380" s="41"/>
      <c r="C380" s="42"/>
      <c r="D380" s="219" t="s">
        <v>138</v>
      </c>
      <c r="E380" s="42"/>
      <c r="F380" s="220" t="s">
        <v>576</v>
      </c>
      <c r="G380" s="42"/>
      <c r="H380" s="42"/>
      <c r="I380" s="221"/>
      <c r="J380" s="42"/>
      <c r="K380" s="42"/>
      <c r="L380" s="46"/>
      <c r="M380" s="222"/>
      <c r="N380" s="223"/>
      <c r="O380" s="86"/>
      <c r="P380" s="86"/>
      <c r="Q380" s="86"/>
      <c r="R380" s="86"/>
      <c r="S380" s="86"/>
      <c r="T380" s="87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T380" s="19" t="s">
        <v>138</v>
      </c>
      <c r="AU380" s="19" t="s">
        <v>80</v>
      </c>
    </row>
    <row r="381" s="13" customFormat="1">
      <c r="A381" s="13"/>
      <c r="B381" s="224"/>
      <c r="C381" s="225"/>
      <c r="D381" s="226" t="s">
        <v>140</v>
      </c>
      <c r="E381" s="227" t="s">
        <v>19</v>
      </c>
      <c r="F381" s="228" t="s">
        <v>577</v>
      </c>
      <c r="G381" s="225"/>
      <c r="H381" s="229">
        <v>20.199999999999999</v>
      </c>
      <c r="I381" s="230"/>
      <c r="J381" s="225"/>
      <c r="K381" s="225"/>
      <c r="L381" s="231"/>
      <c r="M381" s="232"/>
      <c r="N381" s="233"/>
      <c r="O381" s="233"/>
      <c r="P381" s="233"/>
      <c r="Q381" s="233"/>
      <c r="R381" s="233"/>
      <c r="S381" s="233"/>
      <c r="T381" s="234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35" t="s">
        <v>140</v>
      </c>
      <c r="AU381" s="235" t="s">
        <v>80</v>
      </c>
      <c r="AV381" s="13" t="s">
        <v>80</v>
      </c>
      <c r="AW381" s="13" t="s">
        <v>32</v>
      </c>
      <c r="AX381" s="13" t="s">
        <v>70</v>
      </c>
      <c r="AY381" s="235" t="s">
        <v>129</v>
      </c>
    </row>
    <row r="382" s="14" customFormat="1">
      <c r="A382" s="14"/>
      <c r="B382" s="236"/>
      <c r="C382" s="237"/>
      <c r="D382" s="226" t="s">
        <v>140</v>
      </c>
      <c r="E382" s="238" t="s">
        <v>19</v>
      </c>
      <c r="F382" s="239" t="s">
        <v>142</v>
      </c>
      <c r="G382" s="237"/>
      <c r="H382" s="240">
        <v>20.199999999999999</v>
      </c>
      <c r="I382" s="241"/>
      <c r="J382" s="237"/>
      <c r="K382" s="237"/>
      <c r="L382" s="242"/>
      <c r="M382" s="243"/>
      <c r="N382" s="244"/>
      <c r="O382" s="244"/>
      <c r="P382" s="244"/>
      <c r="Q382" s="244"/>
      <c r="R382" s="244"/>
      <c r="S382" s="244"/>
      <c r="T382" s="245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46" t="s">
        <v>140</v>
      </c>
      <c r="AU382" s="246" t="s">
        <v>80</v>
      </c>
      <c r="AV382" s="14" t="s">
        <v>136</v>
      </c>
      <c r="AW382" s="14" t="s">
        <v>32</v>
      </c>
      <c r="AX382" s="14" t="s">
        <v>78</v>
      </c>
      <c r="AY382" s="246" t="s">
        <v>129</v>
      </c>
    </row>
    <row r="383" s="2" customFormat="1" ht="16.5" customHeight="1">
      <c r="A383" s="40"/>
      <c r="B383" s="41"/>
      <c r="C383" s="206" t="s">
        <v>578</v>
      </c>
      <c r="D383" s="206" t="s">
        <v>131</v>
      </c>
      <c r="E383" s="207" t="s">
        <v>579</v>
      </c>
      <c r="F383" s="208" t="s">
        <v>580</v>
      </c>
      <c r="G383" s="209" t="s">
        <v>195</v>
      </c>
      <c r="H383" s="210">
        <v>35</v>
      </c>
      <c r="I383" s="211"/>
      <c r="J383" s="212">
        <f>ROUND(I383*H383,2)</f>
        <v>0</v>
      </c>
      <c r="K383" s="208" t="s">
        <v>135</v>
      </c>
      <c r="L383" s="46"/>
      <c r="M383" s="213" t="s">
        <v>19</v>
      </c>
      <c r="N383" s="214" t="s">
        <v>41</v>
      </c>
      <c r="O383" s="86"/>
      <c r="P383" s="215">
        <f>O383*H383</f>
        <v>0</v>
      </c>
      <c r="Q383" s="215">
        <v>0</v>
      </c>
      <c r="R383" s="215">
        <f>Q383*H383</f>
        <v>0</v>
      </c>
      <c r="S383" s="215">
        <v>2.3999999999999999</v>
      </c>
      <c r="T383" s="216">
        <f>S383*H383</f>
        <v>84</v>
      </c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R383" s="217" t="s">
        <v>136</v>
      </c>
      <c r="AT383" s="217" t="s">
        <v>131</v>
      </c>
      <c r="AU383" s="217" t="s">
        <v>80</v>
      </c>
      <c r="AY383" s="19" t="s">
        <v>129</v>
      </c>
      <c r="BE383" s="218">
        <f>IF(N383="základní",J383,0)</f>
        <v>0</v>
      </c>
      <c r="BF383" s="218">
        <f>IF(N383="snížená",J383,0)</f>
        <v>0</v>
      </c>
      <c r="BG383" s="218">
        <f>IF(N383="zákl. přenesená",J383,0)</f>
        <v>0</v>
      </c>
      <c r="BH383" s="218">
        <f>IF(N383="sníž. přenesená",J383,0)</f>
        <v>0</v>
      </c>
      <c r="BI383" s="218">
        <f>IF(N383="nulová",J383,0)</f>
        <v>0</v>
      </c>
      <c r="BJ383" s="19" t="s">
        <v>78</v>
      </c>
      <c r="BK383" s="218">
        <f>ROUND(I383*H383,2)</f>
        <v>0</v>
      </c>
      <c r="BL383" s="19" t="s">
        <v>136</v>
      </c>
      <c r="BM383" s="217" t="s">
        <v>581</v>
      </c>
    </row>
    <row r="384" s="2" customFormat="1">
      <c r="A384" s="40"/>
      <c r="B384" s="41"/>
      <c r="C384" s="42"/>
      <c r="D384" s="219" t="s">
        <v>138</v>
      </c>
      <c r="E384" s="42"/>
      <c r="F384" s="220" t="s">
        <v>582</v>
      </c>
      <c r="G384" s="42"/>
      <c r="H384" s="42"/>
      <c r="I384" s="221"/>
      <c r="J384" s="42"/>
      <c r="K384" s="42"/>
      <c r="L384" s="46"/>
      <c r="M384" s="222"/>
      <c r="N384" s="223"/>
      <c r="O384" s="86"/>
      <c r="P384" s="86"/>
      <c r="Q384" s="86"/>
      <c r="R384" s="86"/>
      <c r="S384" s="86"/>
      <c r="T384" s="87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T384" s="19" t="s">
        <v>138</v>
      </c>
      <c r="AU384" s="19" t="s">
        <v>80</v>
      </c>
    </row>
    <row r="385" s="13" customFormat="1">
      <c r="A385" s="13"/>
      <c r="B385" s="224"/>
      <c r="C385" s="225"/>
      <c r="D385" s="226" t="s">
        <v>140</v>
      </c>
      <c r="E385" s="227" t="s">
        <v>19</v>
      </c>
      <c r="F385" s="228" t="s">
        <v>583</v>
      </c>
      <c r="G385" s="225"/>
      <c r="H385" s="229">
        <v>35</v>
      </c>
      <c r="I385" s="230"/>
      <c r="J385" s="225"/>
      <c r="K385" s="225"/>
      <c r="L385" s="231"/>
      <c r="M385" s="232"/>
      <c r="N385" s="233"/>
      <c r="O385" s="233"/>
      <c r="P385" s="233"/>
      <c r="Q385" s="233"/>
      <c r="R385" s="233"/>
      <c r="S385" s="233"/>
      <c r="T385" s="234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35" t="s">
        <v>140</v>
      </c>
      <c r="AU385" s="235" t="s">
        <v>80</v>
      </c>
      <c r="AV385" s="13" t="s">
        <v>80</v>
      </c>
      <c r="AW385" s="13" t="s">
        <v>32</v>
      </c>
      <c r="AX385" s="13" t="s">
        <v>70</v>
      </c>
      <c r="AY385" s="235" t="s">
        <v>129</v>
      </c>
    </row>
    <row r="386" s="14" customFormat="1">
      <c r="A386" s="14"/>
      <c r="B386" s="236"/>
      <c r="C386" s="237"/>
      <c r="D386" s="226" t="s">
        <v>140</v>
      </c>
      <c r="E386" s="238" t="s">
        <v>19</v>
      </c>
      <c r="F386" s="239" t="s">
        <v>142</v>
      </c>
      <c r="G386" s="237"/>
      <c r="H386" s="240">
        <v>35</v>
      </c>
      <c r="I386" s="241"/>
      <c r="J386" s="237"/>
      <c r="K386" s="237"/>
      <c r="L386" s="242"/>
      <c r="M386" s="243"/>
      <c r="N386" s="244"/>
      <c r="O386" s="244"/>
      <c r="P386" s="244"/>
      <c r="Q386" s="244"/>
      <c r="R386" s="244"/>
      <c r="S386" s="244"/>
      <c r="T386" s="245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46" t="s">
        <v>140</v>
      </c>
      <c r="AU386" s="246" t="s">
        <v>80</v>
      </c>
      <c r="AV386" s="14" t="s">
        <v>136</v>
      </c>
      <c r="AW386" s="14" t="s">
        <v>32</v>
      </c>
      <c r="AX386" s="14" t="s">
        <v>78</v>
      </c>
      <c r="AY386" s="246" t="s">
        <v>129</v>
      </c>
    </row>
    <row r="387" s="2" customFormat="1" ht="24.15" customHeight="1">
      <c r="A387" s="40"/>
      <c r="B387" s="41"/>
      <c r="C387" s="206" t="s">
        <v>584</v>
      </c>
      <c r="D387" s="206" t="s">
        <v>131</v>
      </c>
      <c r="E387" s="207" t="s">
        <v>585</v>
      </c>
      <c r="F387" s="208" t="s">
        <v>586</v>
      </c>
      <c r="G387" s="209" t="s">
        <v>168</v>
      </c>
      <c r="H387" s="210">
        <v>1.2</v>
      </c>
      <c r="I387" s="211"/>
      <c r="J387" s="212">
        <f>ROUND(I387*H387,2)</f>
        <v>0</v>
      </c>
      <c r="K387" s="208" t="s">
        <v>135</v>
      </c>
      <c r="L387" s="46"/>
      <c r="M387" s="213" t="s">
        <v>19</v>
      </c>
      <c r="N387" s="214" t="s">
        <v>41</v>
      </c>
      <c r="O387" s="86"/>
      <c r="P387" s="215">
        <f>O387*H387</f>
        <v>0</v>
      </c>
      <c r="Q387" s="215">
        <v>0.0036020000000000002</v>
      </c>
      <c r="R387" s="215">
        <f>Q387*H387</f>
        <v>0.0043223999999999997</v>
      </c>
      <c r="S387" s="215">
        <v>0.16</v>
      </c>
      <c r="T387" s="216">
        <f>S387*H387</f>
        <v>0.192</v>
      </c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R387" s="217" t="s">
        <v>136</v>
      </c>
      <c r="AT387" s="217" t="s">
        <v>131</v>
      </c>
      <c r="AU387" s="217" t="s">
        <v>80</v>
      </c>
      <c r="AY387" s="19" t="s">
        <v>129</v>
      </c>
      <c r="BE387" s="218">
        <f>IF(N387="základní",J387,0)</f>
        <v>0</v>
      </c>
      <c r="BF387" s="218">
        <f>IF(N387="snížená",J387,0)</f>
        <v>0</v>
      </c>
      <c r="BG387" s="218">
        <f>IF(N387="zákl. přenesená",J387,0)</f>
        <v>0</v>
      </c>
      <c r="BH387" s="218">
        <f>IF(N387="sníž. přenesená",J387,0)</f>
        <v>0</v>
      </c>
      <c r="BI387" s="218">
        <f>IF(N387="nulová",J387,0)</f>
        <v>0</v>
      </c>
      <c r="BJ387" s="19" t="s">
        <v>78</v>
      </c>
      <c r="BK387" s="218">
        <f>ROUND(I387*H387,2)</f>
        <v>0</v>
      </c>
      <c r="BL387" s="19" t="s">
        <v>136</v>
      </c>
      <c r="BM387" s="217" t="s">
        <v>587</v>
      </c>
    </row>
    <row r="388" s="2" customFormat="1">
      <c r="A388" s="40"/>
      <c r="B388" s="41"/>
      <c r="C388" s="42"/>
      <c r="D388" s="219" t="s">
        <v>138</v>
      </c>
      <c r="E388" s="42"/>
      <c r="F388" s="220" t="s">
        <v>588</v>
      </c>
      <c r="G388" s="42"/>
      <c r="H388" s="42"/>
      <c r="I388" s="221"/>
      <c r="J388" s="42"/>
      <c r="K388" s="42"/>
      <c r="L388" s="46"/>
      <c r="M388" s="222"/>
      <c r="N388" s="223"/>
      <c r="O388" s="86"/>
      <c r="P388" s="86"/>
      <c r="Q388" s="86"/>
      <c r="R388" s="86"/>
      <c r="S388" s="86"/>
      <c r="T388" s="87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T388" s="19" t="s">
        <v>138</v>
      </c>
      <c r="AU388" s="19" t="s">
        <v>80</v>
      </c>
    </row>
    <row r="389" s="13" customFormat="1">
      <c r="A389" s="13"/>
      <c r="B389" s="224"/>
      <c r="C389" s="225"/>
      <c r="D389" s="226" t="s">
        <v>140</v>
      </c>
      <c r="E389" s="227" t="s">
        <v>19</v>
      </c>
      <c r="F389" s="228" t="s">
        <v>589</v>
      </c>
      <c r="G389" s="225"/>
      <c r="H389" s="229">
        <v>1.2</v>
      </c>
      <c r="I389" s="230"/>
      <c r="J389" s="225"/>
      <c r="K389" s="225"/>
      <c r="L389" s="231"/>
      <c r="M389" s="232"/>
      <c r="N389" s="233"/>
      <c r="O389" s="233"/>
      <c r="P389" s="233"/>
      <c r="Q389" s="233"/>
      <c r="R389" s="233"/>
      <c r="S389" s="233"/>
      <c r="T389" s="234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35" t="s">
        <v>140</v>
      </c>
      <c r="AU389" s="235" t="s">
        <v>80</v>
      </c>
      <c r="AV389" s="13" t="s">
        <v>80</v>
      </c>
      <c r="AW389" s="13" t="s">
        <v>32</v>
      </c>
      <c r="AX389" s="13" t="s">
        <v>70</v>
      </c>
      <c r="AY389" s="235" t="s">
        <v>129</v>
      </c>
    </row>
    <row r="390" s="14" customFormat="1">
      <c r="A390" s="14"/>
      <c r="B390" s="236"/>
      <c r="C390" s="237"/>
      <c r="D390" s="226" t="s">
        <v>140</v>
      </c>
      <c r="E390" s="238" t="s">
        <v>19</v>
      </c>
      <c r="F390" s="239" t="s">
        <v>142</v>
      </c>
      <c r="G390" s="237"/>
      <c r="H390" s="240">
        <v>1.2</v>
      </c>
      <c r="I390" s="241"/>
      <c r="J390" s="237"/>
      <c r="K390" s="237"/>
      <c r="L390" s="242"/>
      <c r="M390" s="243"/>
      <c r="N390" s="244"/>
      <c r="O390" s="244"/>
      <c r="P390" s="244"/>
      <c r="Q390" s="244"/>
      <c r="R390" s="244"/>
      <c r="S390" s="244"/>
      <c r="T390" s="245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46" t="s">
        <v>140</v>
      </c>
      <c r="AU390" s="246" t="s">
        <v>80</v>
      </c>
      <c r="AV390" s="14" t="s">
        <v>136</v>
      </c>
      <c r="AW390" s="14" t="s">
        <v>32</v>
      </c>
      <c r="AX390" s="14" t="s">
        <v>78</v>
      </c>
      <c r="AY390" s="246" t="s">
        <v>129</v>
      </c>
    </row>
    <row r="391" s="2" customFormat="1" ht="44.25" customHeight="1">
      <c r="A391" s="40"/>
      <c r="B391" s="41"/>
      <c r="C391" s="206" t="s">
        <v>590</v>
      </c>
      <c r="D391" s="206" t="s">
        <v>131</v>
      </c>
      <c r="E391" s="207" t="s">
        <v>591</v>
      </c>
      <c r="F391" s="208" t="s">
        <v>592</v>
      </c>
      <c r="G391" s="209" t="s">
        <v>168</v>
      </c>
      <c r="H391" s="210">
        <v>18.699999999999999</v>
      </c>
      <c r="I391" s="211"/>
      <c r="J391" s="212">
        <f>ROUND(I391*H391,2)</f>
        <v>0</v>
      </c>
      <c r="K391" s="208" t="s">
        <v>135</v>
      </c>
      <c r="L391" s="46"/>
      <c r="M391" s="213" t="s">
        <v>19</v>
      </c>
      <c r="N391" s="214" t="s">
        <v>41</v>
      </c>
      <c r="O391" s="86"/>
      <c r="P391" s="215">
        <f>O391*H391</f>
        <v>0</v>
      </c>
      <c r="Q391" s="215">
        <v>0</v>
      </c>
      <c r="R391" s="215">
        <f>Q391*H391</f>
        <v>0</v>
      </c>
      <c r="S391" s="215">
        <v>0</v>
      </c>
      <c r="T391" s="216">
        <f>S391*H391</f>
        <v>0</v>
      </c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R391" s="217" t="s">
        <v>136</v>
      </c>
      <c r="AT391" s="217" t="s">
        <v>131</v>
      </c>
      <c r="AU391" s="217" t="s">
        <v>80</v>
      </c>
      <c r="AY391" s="19" t="s">
        <v>129</v>
      </c>
      <c r="BE391" s="218">
        <f>IF(N391="základní",J391,0)</f>
        <v>0</v>
      </c>
      <c r="BF391" s="218">
        <f>IF(N391="snížená",J391,0)</f>
        <v>0</v>
      </c>
      <c r="BG391" s="218">
        <f>IF(N391="zákl. přenesená",J391,0)</f>
        <v>0</v>
      </c>
      <c r="BH391" s="218">
        <f>IF(N391="sníž. přenesená",J391,0)</f>
        <v>0</v>
      </c>
      <c r="BI391" s="218">
        <f>IF(N391="nulová",J391,0)</f>
        <v>0</v>
      </c>
      <c r="BJ391" s="19" t="s">
        <v>78</v>
      </c>
      <c r="BK391" s="218">
        <f>ROUND(I391*H391,2)</f>
        <v>0</v>
      </c>
      <c r="BL391" s="19" t="s">
        <v>136</v>
      </c>
      <c r="BM391" s="217" t="s">
        <v>593</v>
      </c>
    </row>
    <row r="392" s="2" customFormat="1">
      <c r="A392" s="40"/>
      <c r="B392" s="41"/>
      <c r="C392" s="42"/>
      <c r="D392" s="219" t="s">
        <v>138</v>
      </c>
      <c r="E392" s="42"/>
      <c r="F392" s="220" t="s">
        <v>594</v>
      </c>
      <c r="G392" s="42"/>
      <c r="H392" s="42"/>
      <c r="I392" s="221"/>
      <c r="J392" s="42"/>
      <c r="K392" s="42"/>
      <c r="L392" s="46"/>
      <c r="M392" s="222"/>
      <c r="N392" s="223"/>
      <c r="O392" s="86"/>
      <c r="P392" s="86"/>
      <c r="Q392" s="86"/>
      <c r="R392" s="86"/>
      <c r="S392" s="86"/>
      <c r="T392" s="87"/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T392" s="19" t="s">
        <v>138</v>
      </c>
      <c r="AU392" s="19" t="s">
        <v>80</v>
      </c>
    </row>
    <row r="393" s="13" customFormat="1">
      <c r="A393" s="13"/>
      <c r="B393" s="224"/>
      <c r="C393" s="225"/>
      <c r="D393" s="226" t="s">
        <v>140</v>
      </c>
      <c r="E393" s="227" t="s">
        <v>19</v>
      </c>
      <c r="F393" s="228" t="s">
        <v>526</v>
      </c>
      <c r="G393" s="225"/>
      <c r="H393" s="229">
        <v>18.699999999999999</v>
      </c>
      <c r="I393" s="230"/>
      <c r="J393" s="225"/>
      <c r="K393" s="225"/>
      <c r="L393" s="231"/>
      <c r="M393" s="232"/>
      <c r="N393" s="233"/>
      <c r="O393" s="233"/>
      <c r="P393" s="233"/>
      <c r="Q393" s="233"/>
      <c r="R393" s="233"/>
      <c r="S393" s="233"/>
      <c r="T393" s="234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35" t="s">
        <v>140</v>
      </c>
      <c r="AU393" s="235" t="s">
        <v>80</v>
      </c>
      <c r="AV393" s="13" t="s">
        <v>80</v>
      </c>
      <c r="AW393" s="13" t="s">
        <v>32</v>
      </c>
      <c r="AX393" s="13" t="s">
        <v>70</v>
      </c>
      <c r="AY393" s="235" t="s">
        <v>129</v>
      </c>
    </row>
    <row r="394" s="14" customFormat="1">
      <c r="A394" s="14"/>
      <c r="B394" s="236"/>
      <c r="C394" s="237"/>
      <c r="D394" s="226" t="s">
        <v>140</v>
      </c>
      <c r="E394" s="238" t="s">
        <v>19</v>
      </c>
      <c r="F394" s="239" t="s">
        <v>142</v>
      </c>
      <c r="G394" s="237"/>
      <c r="H394" s="240">
        <v>18.699999999999999</v>
      </c>
      <c r="I394" s="241"/>
      <c r="J394" s="237"/>
      <c r="K394" s="237"/>
      <c r="L394" s="242"/>
      <c r="M394" s="243"/>
      <c r="N394" s="244"/>
      <c r="O394" s="244"/>
      <c r="P394" s="244"/>
      <c r="Q394" s="244"/>
      <c r="R394" s="244"/>
      <c r="S394" s="244"/>
      <c r="T394" s="245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46" t="s">
        <v>140</v>
      </c>
      <c r="AU394" s="246" t="s">
        <v>80</v>
      </c>
      <c r="AV394" s="14" t="s">
        <v>136</v>
      </c>
      <c r="AW394" s="14" t="s">
        <v>32</v>
      </c>
      <c r="AX394" s="14" t="s">
        <v>78</v>
      </c>
      <c r="AY394" s="246" t="s">
        <v>129</v>
      </c>
    </row>
    <row r="395" s="2" customFormat="1" ht="44.25" customHeight="1">
      <c r="A395" s="40"/>
      <c r="B395" s="41"/>
      <c r="C395" s="206" t="s">
        <v>595</v>
      </c>
      <c r="D395" s="206" t="s">
        <v>131</v>
      </c>
      <c r="E395" s="207" t="s">
        <v>596</v>
      </c>
      <c r="F395" s="208" t="s">
        <v>597</v>
      </c>
      <c r="G395" s="209" t="s">
        <v>134</v>
      </c>
      <c r="H395" s="210">
        <v>93.700000000000003</v>
      </c>
      <c r="I395" s="211"/>
      <c r="J395" s="212">
        <f>ROUND(I395*H395,2)</f>
        <v>0</v>
      </c>
      <c r="K395" s="208" t="s">
        <v>135</v>
      </c>
      <c r="L395" s="46"/>
      <c r="M395" s="213" t="s">
        <v>19</v>
      </c>
      <c r="N395" s="214" t="s">
        <v>41</v>
      </c>
      <c r="O395" s="86"/>
      <c r="P395" s="215">
        <f>O395*H395</f>
        <v>0</v>
      </c>
      <c r="Q395" s="215">
        <v>0</v>
      </c>
      <c r="R395" s="215">
        <f>Q395*H395</f>
        <v>0</v>
      </c>
      <c r="S395" s="215">
        <v>0</v>
      </c>
      <c r="T395" s="216">
        <f>S395*H395</f>
        <v>0</v>
      </c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R395" s="217" t="s">
        <v>136</v>
      </c>
      <c r="AT395" s="217" t="s">
        <v>131</v>
      </c>
      <c r="AU395" s="217" t="s">
        <v>80</v>
      </c>
      <c r="AY395" s="19" t="s">
        <v>129</v>
      </c>
      <c r="BE395" s="218">
        <f>IF(N395="základní",J395,0)</f>
        <v>0</v>
      </c>
      <c r="BF395" s="218">
        <f>IF(N395="snížená",J395,0)</f>
        <v>0</v>
      </c>
      <c r="BG395" s="218">
        <f>IF(N395="zákl. přenesená",J395,0)</f>
        <v>0</v>
      </c>
      <c r="BH395" s="218">
        <f>IF(N395="sníž. přenesená",J395,0)</f>
        <v>0</v>
      </c>
      <c r="BI395" s="218">
        <f>IF(N395="nulová",J395,0)</f>
        <v>0</v>
      </c>
      <c r="BJ395" s="19" t="s">
        <v>78</v>
      </c>
      <c r="BK395" s="218">
        <f>ROUND(I395*H395,2)</f>
        <v>0</v>
      </c>
      <c r="BL395" s="19" t="s">
        <v>136</v>
      </c>
      <c r="BM395" s="217" t="s">
        <v>598</v>
      </c>
    </row>
    <row r="396" s="2" customFormat="1">
      <c r="A396" s="40"/>
      <c r="B396" s="41"/>
      <c r="C396" s="42"/>
      <c r="D396" s="219" t="s">
        <v>138</v>
      </c>
      <c r="E396" s="42"/>
      <c r="F396" s="220" t="s">
        <v>599</v>
      </c>
      <c r="G396" s="42"/>
      <c r="H396" s="42"/>
      <c r="I396" s="221"/>
      <c r="J396" s="42"/>
      <c r="K396" s="42"/>
      <c r="L396" s="46"/>
      <c r="M396" s="222"/>
      <c r="N396" s="223"/>
      <c r="O396" s="86"/>
      <c r="P396" s="86"/>
      <c r="Q396" s="86"/>
      <c r="R396" s="86"/>
      <c r="S396" s="86"/>
      <c r="T396" s="87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T396" s="19" t="s">
        <v>138</v>
      </c>
      <c r="AU396" s="19" t="s">
        <v>80</v>
      </c>
    </row>
    <row r="397" s="13" customFormat="1">
      <c r="A397" s="13"/>
      <c r="B397" s="224"/>
      <c r="C397" s="225"/>
      <c r="D397" s="226" t="s">
        <v>140</v>
      </c>
      <c r="E397" s="227" t="s">
        <v>19</v>
      </c>
      <c r="F397" s="228" t="s">
        <v>141</v>
      </c>
      <c r="G397" s="225"/>
      <c r="H397" s="229">
        <v>93.700000000000003</v>
      </c>
      <c r="I397" s="230"/>
      <c r="J397" s="225"/>
      <c r="K397" s="225"/>
      <c r="L397" s="231"/>
      <c r="M397" s="232"/>
      <c r="N397" s="233"/>
      <c r="O397" s="233"/>
      <c r="P397" s="233"/>
      <c r="Q397" s="233"/>
      <c r="R397" s="233"/>
      <c r="S397" s="233"/>
      <c r="T397" s="234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35" t="s">
        <v>140</v>
      </c>
      <c r="AU397" s="235" t="s">
        <v>80</v>
      </c>
      <c r="AV397" s="13" t="s">
        <v>80</v>
      </c>
      <c r="AW397" s="13" t="s">
        <v>32</v>
      </c>
      <c r="AX397" s="13" t="s">
        <v>70</v>
      </c>
      <c r="AY397" s="235" t="s">
        <v>129</v>
      </c>
    </row>
    <row r="398" s="14" customFormat="1">
      <c r="A398" s="14"/>
      <c r="B398" s="236"/>
      <c r="C398" s="237"/>
      <c r="D398" s="226" t="s">
        <v>140</v>
      </c>
      <c r="E398" s="238" t="s">
        <v>19</v>
      </c>
      <c r="F398" s="239" t="s">
        <v>142</v>
      </c>
      <c r="G398" s="237"/>
      <c r="H398" s="240">
        <v>93.700000000000003</v>
      </c>
      <c r="I398" s="241"/>
      <c r="J398" s="237"/>
      <c r="K398" s="237"/>
      <c r="L398" s="242"/>
      <c r="M398" s="243"/>
      <c r="N398" s="244"/>
      <c r="O398" s="244"/>
      <c r="P398" s="244"/>
      <c r="Q398" s="244"/>
      <c r="R398" s="244"/>
      <c r="S398" s="244"/>
      <c r="T398" s="245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46" t="s">
        <v>140</v>
      </c>
      <c r="AU398" s="246" t="s">
        <v>80</v>
      </c>
      <c r="AV398" s="14" t="s">
        <v>136</v>
      </c>
      <c r="AW398" s="14" t="s">
        <v>32</v>
      </c>
      <c r="AX398" s="14" t="s">
        <v>78</v>
      </c>
      <c r="AY398" s="246" t="s">
        <v>129</v>
      </c>
    </row>
    <row r="399" s="2" customFormat="1" ht="24.15" customHeight="1">
      <c r="A399" s="40"/>
      <c r="B399" s="41"/>
      <c r="C399" s="206" t="s">
        <v>600</v>
      </c>
      <c r="D399" s="206" t="s">
        <v>131</v>
      </c>
      <c r="E399" s="207" t="s">
        <v>601</v>
      </c>
      <c r="F399" s="208" t="s">
        <v>602</v>
      </c>
      <c r="G399" s="209" t="s">
        <v>217</v>
      </c>
      <c r="H399" s="210">
        <v>6</v>
      </c>
      <c r="I399" s="211"/>
      <c r="J399" s="212">
        <f>ROUND(I399*H399,2)</f>
        <v>0</v>
      </c>
      <c r="K399" s="208" t="s">
        <v>19</v>
      </c>
      <c r="L399" s="46"/>
      <c r="M399" s="213" t="s">
        <v>19</v>
      </c>
      <c r="N399" s="214" t="s">
        <v>41</v>
      </c>
      <c r="O399" s="86"/>
      <c r="P399" s="215">
        <f>O399*H399</f>
        <v>0</v>
      </c>
      <c r="Q399" s="215">
        <v>0</v>
      </c>
      <c r="R399" s="215">
        <f>Q399*H399</f>
        <v>0</v>
      </c>
      <c r="S399" s="215">
        <v>0</v>
      </c>
      <c r="T399" s="216">
        <f>S399*H399</f>
        <v>0</v>
      </c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R399" s="217" t="s">
        <v>136</v>
      </c>
      <c r="AT399" s="217" t="s">
        <v>131</v>
      </c>
      <c r="AU399" s="217" t="s">
        <v>80</v>
      </c>
      <c r="AY399" s="19" t="s">
        <v>129</v>
      </c>
      <c r="BE399" s="218">
        <f>IF(N399="základní",J399,0)</f>
        <v>0</v>
      </c>
      <c r="BF399" s="218">
        <f>IF(N399="snížená",J399,0)</f>
        <v>0</v>
      </c>
      <c r="BG399" s="218">
        <f>IF(N399="zákl. přenesená",J399,0)</f>
        <v>0</v>
      </c>
      <c r="BH399" s="218">
        <f>IF(N399="sníž. přenesená",J399,0)</f>
        <v>0</v>
      </c>
      <c r="BI399" s="218">
        <f>IF(N399="nulová",J399,0)</f>
        <v>0</v>
      </c>
      <c r="BJ399" s="19" t="s">
        <v>78</v>
      </c>
      <c r="BK399" s="218">
        <f>ROUND(I399*H399,2)</f>
        <v>0</v>
      </c>
      <c r="BL399" s="19" t="s">
        <v>136</v>
      </c>
      <c r="BM399" s="217" t="s">
        <v>603</v>
      </c>
    </row>
    <row r="400" s="13" customFormat="1">
      <c r="A400" s="13"/>
      <c r="B400" s="224"/>
      <c r="C400" s="225"/>
      <c r="D400" s="226" t="s">
        <v>140</v>
      </c>
      <c r="E400" s="227" t="s">
        <v>19</v>
      </c>
      <c r="F400" s="228" t="s">
        <v>604</v>
      </c>
      <c r="G400" s="225"/>
      <c r="H400" s="229">
        <v>6</v>
      </c>
      <c r="I400" s="230"/>
      <c r="J400" s="225"/>
      <c r="K400" s="225"/>
      <c r="L400" s="231"/>
      <c r="M400" s="232"/>
      <c r="N400" s="233"/>
      <c r="O400" s="233"/>
      <c r="P400" s="233"/>
      <c r="Q400" s="233"/>
      <c r="R400" s="233"/>
      <c r="S400" s="233"/>
      <c r="T400" s="234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35" t="s">
        <v>140</v>
      </c>
      <c r="AU400" s="235" t="s">
        <v>80</v>
      </c>
      <c r="AV400" s="13" t="s">
        <v>80</v>
      </c>
      <c r="AW400" s="13" t="s">
        <v>32</v>
      </c>
      <c r="AX400" s="13" t="s">
        <v>70</v>
      </c>
      <c r="AY400" s="235" t="s">
        <v>129</v>
      </c>
    </row>
    <row r="401" s="14" customFormat="1">
      <c r="A401" s="14"/>
      <c r="B401" s="236"/>
      <c r="C401" s="237"/>
      <c r="D401" s="226" t="s">
        <v>140</v>
      </c>
      <c r="E401" s="238" t="s">
        <v>19</v>
      </c>
      <c r="F401" s="239" t="s">
        <v>142</v>
      </c>
      <c r="G401" s="237"/>
      <c r="H401" s="240">
        <v>6</v>
      </c>
      <c r="I401" s="241"/>
      <c r="J401" s="237"/>
      <c r="K401" s="237"/>
      <c r="L401" s="242"/>
      <c r="M401" s="243"/>
      <c r="N401" s="244"/>
      <c r="O401" s="244"/>
      <c r="P401" s="244"/>
      <c r="Q401" s="244"/>
      <c r="R401" s="244"/>
      <c r="S401" s="244"/>
      <c r="T401" s="245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46" t="s">
        <v>140</v>
      </c>
      <c r="AU401" s="246" t="s">
        <v>80</v>
      </c>
      <c r="AV401" s="14" t="s">
        <v>136</v>
      </c>
      <c r="AW401" s="14" t="s">
        <v>32</v>
      </c>
      <c r="AX401" s="14" t="s">
        <v>78</v>
      </c>
      <c r="AY401" s="246" t="s">
        <v>129</v>
      </c>
    </row>
    <row r="402" s="2" customFormat="1" ht="24.15" customHeight="1">
      <c r="A402" s="40"/>
      <c r="B402" s="41"/>
      <c r="C402" s="206" t="s">
        <v>605</v>
      </c>
      <c r="D402" s="206" t="s">
        <v>131</v>
      </c>
      <c r="E402" s="207" t="s">
        <v>606</v>
      </c>
      <c r="F402" s="208" t="s">
        <v>607</v>
      </c>
      <c r="G402" s="209" t="s">
        <v>217</v>
      </c>
      <c r="H402" s="210">
        <v>1</v>
      </c>
      <c r="I402" s="211"/>
      <c r="J402" s="212">
        <f>ROUND(I402*H402,2)</f>
        <v>0</v>
      </c>
      <c r="K402" s="208" t="s">
        <v>19</v>
      </c>
      <c r="L402" s="46"/>
      <c r="M402" s="213" t="s">
        <v>19</v>
      </c>
      <c r="N402" s="214" t="s">
        <v>41</v>
      </c>
      <c r="O402" s="86"/>
      <c r="P402" s="215">
        <f>O402*H402</f>
        <v>0</v>
      </c>
      <c r="Q402" s="215">
        <v>0</v>
      </c>
      <c r="R402" s="215">
        <f>Q402*H402</f>
        <v>0</v>
      </c>
      <c r="S402" s="215">
        <v>0</v>
      </c>
      <c r="T402" s="216">
        <f>S402*H402</f>
        <v>0</v>
      </c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R402" s="217" t="s">
        <v>136</v>
      </c>
      <c r="AT402" s="217" t="s">
        <v>131</v>
      </c>
      <c r="AU402" s="217" t="s">
        <v>80</v>
      </c>
      <c r="AY402" s="19" t="s">
        <v>129</v>
      </c>
      <c r="BE402" s="218">
        <f>IF(N402="základní",J402,0)</f>
        <v>0</v>
      </c>
      <c r="BF402" s="218">
        <f>IF(N402="snížená",J402,0)</f>
        <v>0</v>
      </c>
      <c r="BG402" s="218">
        <f>IF(N402="zákl. přenesená",J402,0)</f>
        <v>0</v>
      </c>
      <c r="BH402" s="218">
        <f>IF(N402="sníž. přenesená",J402,0)</f>
        <v>0</v>
      </c>
      <c r="BI402" s="218">
        <f>IF(N402="nulová",J402,0)</f>
        <v>0</v>
      </c>
      <c r="BJ402" s="19" t="s">
        <v>78</v>
      </c>
      <c r="BK402" s="218">
        <f>ROUND(I402*H402,2)</f>
        <v>0</v>
      </c>
      <c r="BL402" s="19" t="s">
        <v>136</v>
      </c>
      <c r="BM402" s="217" t="s">
        <v>608</v>
      </c>
    </row>
    <row r="403" s="13" customFormat="1">
      <c r="A403" s="13"/>
      <c r="B403" s="224"/>
      <c r="C403" s="225"/>
      <c r="D403" s="226" t="s">
        <v>140</v>
      </c>
      <c r="E403" s="227" t="s">
        <v>19</v>
      </c>
      <c r="F403" s="228" t="s">
        <v>609</v>
      </c>
      <c r="G403" s="225"/>
      <c r="H403" s="229">
        <v>1</v>
      </c>
      <c r="I403" s="230"/>
      <c r="J403" s="225"/>
      <c r="K403" s="225"/>
      <c r="L403" s="231"/>
      <c r="M403" s="232"/>
      <c r="N403" s="233"/>
      <c r="O403" s="233"/>
      <c r="P403" s="233"/>
      <c r="Q403" s="233"/>
      <c r="R403" s="233"/>
      <c r="S403" s="233"/>
      <c r="T403" s="234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35" t="s">
        <v>140</v>
      </c>
      <c r="AU403" s="235" t="s">
        <v>80</v>
      </c>
      <c r="AV403" s="13" t="s">
        <v>80</v>
      </c>
      <c r="AW403" s="13" t="s">
        <v>32</v>
      </c>
      <c r="AX403" s="13" t="s">
        <v>70</v>
      </c>
      <c r="AY403" s="235" t="s">
        <v>129</v>
      </c>
    </row>
    <row r="404" s="14" customFormat="1">
      <c r="A404" s="14"/>
      <c r="B404" s="236"/>
      <c r="C404" s="237"/>
      <c r="D404" s="226" t="s">
        <v>140</v>
      </c>
      <c r="E404" s="238" t="s">
        <v>19</v>
      </c>
      <c r="F404" s="239" t="s">
        <v>142</v>
      </c>
      <c r="G404" s="237"/>
      <c r="H404" s="240">
        <v>1</v>
      </c>
      <c r="I404" s="241"/>
      <c r="J404" s="237"/>
      <c r="K404" s="237"/>
      <c r="L404" s="242"/>
      <c r="M404" s="243"/>
      <c r="N404" s="244"/>
      <c r="O404" s="244"/>
      <c r="P404" s="244"/>
      <c r="Q404" s="244"/>
      <c r="R404" s="244"/>
      <c r="S404" s="244"/>
      <c r="T404" s="245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46" t="s">
        <v>140</v>
      </c>
      <c r="AU404" s="246" t="s">
        <v>80</v>
      </c>
      <c r="AV404" s="14" t="s">
        <v>136</v>
      </c>
      <c r="AW404" s="14" t="s">
        <v>32</v>
      </c>
      <c r="AX404" s="14" t="s">
        <v>78</v>
      </c>
      <c r="AY404" s="246" t="s">
        <v>129</v>
      </c>
    </row>
    <row r="405" s="2" customFormat="1" ht="24.15" customHeight="1">
      <c r="A405" s="40"/>
      <c r="B405" s="41"/>
      <c r="C405" s="206" t="s">
        <v>610</v>
      </c>
      <c r="D405" s="206" t="s">
        <v>131</v>
      </c>
      <c r="E405" s="207" t="s">
        <v>611</v>
      </c>
      <c r="F405" s="208" t="s">
        <v>612</v>
      </c>
      <c r="G405" s="209" t="s">
        <v>217</v>
      </c>
      <c r="H405" s="210">
        <v>2</v>
      </c>
      <c r="I405" s="211"/>
      <c r="J405" s="212">
        <f>ROUND(I405*H405,2)</f>
        <v>0</v>
      </c>
      <c r="K405" s="208" t="s">
        <v>19</v>
      </c>
      <c r="L405" s="46"/>
      <c r="M405" s="213" t="s">
        <v>19</v>
      </c>
      <c r="N405" s="214" t="s">
        <v>41</v>
      </c>
      <c r="O405" s="86"/>
      <c r="P405" s="215">
        <f>O405*H405</f>
        <v>0</v>
      </c>
      <c r="Q405" s="215">
        <v>0.050000000000000003</v>
      </c>
      <c r="R405" s="215">
        <f>Q405*H405</f>
        <v>0.10000000000000001</v>
      </c>
      <c r="S405" s="215">
        <v>0</v>
      </c>
      <c r="T405" s="216">
        <f>S405*H405</f>
        <v>0</v>
      </c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R405" s="217" t="s">
        <v>136</v>
      </c>
      <c r="AT405" s="217" t="s">
        <v>131</v>
      </c>
      <c r="AU405" s="217" t="s">
        <v>80</v>
      </c>
      <c r="AY405" s="19" t="s">
        <v>129</v>
      </c>
      <c r="BE405" s="218">
        <f>IF(N405="základní",J405,0)</f>
        <v>0</v>
      </c>
      <c r="BF405" s="218">
        <f>IF(N405="snížená",J405,0)</f>
        <v>0</v>
      </c>
      <c r="BG405" s="218">
        <f>IF(N405="zákl. přenesená",J405,0)</f>
        <v>0</v>
      </c>
      <c r="BH405" s="218">
        <f>IF(N405="sníž. přenesená",J405,0)</f>
        <v>0</v>
      </c>
      <c r="BI405" s="218">
        <f>IF(N405="nulová",J405,0)</f>
        <v>0</v>
      </c>
      <c r="BJ405" s="19" t="s">
        <v>78</v>
      </c>
      <c r="BK405" s="218">
        <f>ROUND(I405*H405,2)</f>
        <v>0</v>
      </c>
      <c r="BL405" s="19" t="s">
        <v>136</v>
      </c>
      <c r="BM405" s="217" t="s">
        <v>613</v>
      </c>
    </row>
    <row r="406" s="13" customFormat="1">
      <c r="A406" s="13"/>
      <c r="B406" s="224"/>
      <c r="C406" s="225"/>
      <c r="D406" s="226" t="s">
        <v>140</v>
      </c>
      <c r="E406" s="227" t="s">
        <v>19</v>
      </c>
      <c r="F406" s="228" t="s">
        <v>614</v>
      </c>
      <c r="G406" s="225"/>
      <c r="H406" s="229">
        <v>2</v>
      </c>
      <c r="I406" s="230"/>
      <c r="J406" s="225"/>
      <c r="K406" s="225"/>
      <c r="L406" s="231"/>
      <c r="M406" s="232"/>
      <c r="N406" s="233"/>
      <c r="O406" s="233"/>
      <c r="P406" s="233"/>
      <c r="Q406" s="233"/>
      <c r="R406" s="233"/>
      <c r="S406" s="233"/>
      <c r="T406" s="234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35" t="s">
        <v>140</v>
      </c>
      <c r="AU406" s="235" t="s">
        <v>80</v>
      </c>
      <c r="AV406" s="13" t="s">
        <v>80</v>
      </c>
      <c r="AW406" s="13" t="s">
        <v>32</v>
      </c>
      <c r="AX406" s="13" t="s">
        <v>70</v>
      </c>
      <c r="AY406" s="235" t="s">
        <v>129</v>
      </c>
    </row>
    <row r="407" s="14" customFormat="1">
      <c r="A407" s="14"/>
      <c r="B407" s="236"/>
      <c r="C407" s="237"/>
      <c r="D407" s="226" t="s">
        <v>140</v>
      </c>
      <c r="E407" s="238" t="s">
        <v>19</v>
      </c>
      <c r="F407" s="239" t="s">
        <v>142</v>
      </c>
      <c r="G407" s="237"/>
      <c r="H407" s="240">
        <v>2</v>
      </c>
      <c r="I407" s="241"/>
      <c r="J407" s="237"/>
      <c r="K407" s="237"/>
      <c r="L407" s="242"/>
      <c r="M407" s="243"/>
      <c r="N407" s="244"/>
      <c r="O407" s="244"/>
      <c r="P407" s="244"/>
      <c r="Q407" s="244"/>
      <c r="R407" s="244"/>
      <c r="S407" s="244"/>
      <c r="T407" s="245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46" t="s">
        <v>140</v>
      </c>
      <c r="AU407" s="246" t="s">
        <v>80</v>
      </c>
      <c r="AV407" s="14" t="s">
        <v>136</v>
      </c>
      <c r="AW407" s="14" t="s">
        <v>32</v>
      </c>
      <c r="AX407" s="14" t="s">
        <v>78</v>
      </c>
      <c r="AY407" s="246" t="s">
        <v>129</v>
      </c>
    </row>
    <row r="408" s="2" customFormat="1" ht="21.75" customHeight="1">
      <c r="A408" s="40"/>
      <c r="B408" s="41"/>
      <c r="C408" s="206" t="s">
        <v>615</v>
      </c>
      <c r="D408" s="206" t="s">
        <v>131</v>
      </c>
      <c r="E408" s="207" t="s">
        <v>616</v>
      </c>
      <c r="F408" s="208" t="s">
        <v>617</v>
      </c>
      <c r="G408" s="209" t="s">
        <v>217</v>
      </c>
      <c r="H408" s="210">
        <v>1</v>
      </c>
      <c r="I408" s="211"/>
      <c r="J408" s="212">
        <f>ROUND(I408*H408,2)</f>
        <v>0</v>
      </c>
      <c r="K408" s="208" t="s">
        <v>19</v>
      </c>
      <c r="L408" s="46"/>
      <c r="M408" s="213" t="s">
        <v>19</v>
      </c>
      <c r="N408" s="214" t="s">
        <v>41</v>
      </c>
      <c r="O408" s="86"/>
      <c r="P408" s="215">
        <f>O408*H408</f>
        <v>0</v>
      </c>
      <c r="Q408" s="215">
        <v>0</v>
      </c>
      <c r="R408" s="215">
        <f>Q408*H408</f>
        <v>0</v>
      </c>
      <c r="S408" s="215">
        <v>0</v>
      </c>
      <c r="T408" s="216">
        <f>S408*H408</f>
        <v>0</v>
      </c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R408" s="217" t="s">
        <v>136</v>
      </c>
      <c r="AT408" s="217" t="s">
        <v>131</v>
      </c>
      <c r="AU408" s="217" t="s">
        <v>80</v>
      </c>
      <c r="AY408" s="19" t="s">
        <v>129</v>
      </c>
      <c r="BE408" s="218">
        <f>IF(N408="základní",J408,0)</f>
        <v>0</v>
      </c>
      <c r="BF408" s="218">
        <f>IF(N408="snížená",J408,0)</f>
        <v>0</v>
      </c>
      <c r="BG408" s="218">
        <f>IF(N408="zákl. přenesená",J408,0)</f>
        <v>0</v>
      </c>
      <c r="BH408" s="218">
        <f>IF(N408="sníž. přenesená",J408,0)</f>
        <v>0</v>
      </c>
      <c r="BI408" s="218">
        <f>IF(N408="nulová",J408,0)</f>
        <v>0</v>
      </c>
      <c r="BJ408" s="19" t="s">
        <v>78</v>
      </c>
      <c r="BK408" s="218">
        <f>ROUND(I408*H408,2)</f>
        <v>0</v>
      </c>
      <c r="BL408" s="19" t="s">
        <v>136</v>
      </c>
      <c r="BM408" s="217" t="s">
        <v>618</v>
      </c>
    </row>
    <row r="409" s="13" customFormat="1">
      <c r="A409" s="13"/>
      <c r="B409" s="224"/>
      <c r="C409" s="225"/>
      <c r="D409" s="226" t="s">
        <v>140</v>
      </c>
      <c r="E409" s="227" t="s">
        <v>19</v>
      </c>
      <c r="F409" s="228" t="s">
        <v>619</v>
      </c>
      <c r="G409" s="225"/>
      <c r="H409" s="229">
        <v>1</v>
      </c>
      <c r="I409" s="230"/>
      <c r="J409" s="225"/>
      <c r="K409" s="225"/>
      <c r="L409" s="231"/>
      <c r="M409" s="232"/>
      <c r="N409" s="233"/>
      <c r="O409" s="233"/>
      <c r="P409" s="233"/>
      <c r="Q409" s="233"/>
      <c r="R409" s="233"/>
      <c r="S409" s="233"/>
      <c r="T409" s="234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35" t="s">
        <v>140</v>
      </c>
      <c r="AU409" s="235" t="s">
        <v>80</v>
      </c>
      <c r="AV409" s="13" t="s">
        <v>80</v>
      </c>
      <c r="AW409" s="13" t="s">
        <v>32</v>
      </c>
      <c r="AX409" s="13" t="s">
        <v>70</v>
      </c>
      <c r="AY409" s="235" t="s">
        <v>129</v>
      </c>
    </row>
    <row r="410" s="14" customFormat="1">
      <c r="A410" s="14"/>
      <c r="B410" s="236"/>
      <c r="C410" s="237"/>
      <c r="D410" s="226" t="s">
        <v>140</v>
      </c>
      <c r="E410" s="238" t="s">
        <v>19</v>
      </c>
      <c r="F410" s="239" t="s">
        <v>142</v>
      </c>
      <c r="G410" s="237"/>
      <c r="H410" s="240">
        <v>1</v>
      </c>
      <c r="I410" s="241"/>
      <c r="J410" s="237"/>
      <c r="K410" s="237"/>
      <c r="L410" s="242"/>
      <c r="M410" s="243"/>
      <c r="N410" s="244"/>
      <c r="O410" s="244"/>
      <c r="P410" s="244"/>
      <c r="Q410" s="244"/>
      <c r="R410" s="244"/>
      <c r="S410" s="244"/>
      <c r="T410" s="245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46" t="s">
        <v>140</v>
      </c>
      <c r="AU410" s="246" t="s">
        <v>80</v>
      </c>
      <c r="AV410" s="14" t="s">
        <v>136</v>
      </c>
      <c r="AW410" s="14" t="s">
        <v>32</v>
      </c>
      <c r="AX410" s="14" t="s">
        <v>78</v>
      </c>
      <c r="AY410" s="246" t="s">
        <v>129</v>
      </c>
    </row>
    <row r="411" s="12" customFormat="1" ht="22.8" customHeight="1">
      <c r="A411" s="12"/>
      <c r="B411" s="190"/>
      <c r="C411" s="191"/>
      <c r="D411" s="192" t="s">
        <v>69</v>
      </c>
      <c r="E411" s="204" t="s">
        <v>620</v>
      </c>
      <c r="F411" s="204" t="s">
        <v>621</v>
      </c>
      <c r="G411" s="191"/>
      <c r="H411" s="191"/>
      <c r="I411" s="194"/>
      <c r="J411" s="205">
        <f>BK411</f>
        <v>0</v>
      </c>
      <c r="K411" s="191"/>
      <c r="L411" s="196"/>
      <c r="M411" s="197"/>
      <c r="N411" s="198"/>
      <c r="O411" s="198"/>
      <c r="P411" s="199">
        <f>SUM(P412:P467)</f>
        <v>0</v>
      </c>
      <c r="Q411" s="198"/>
      <c r="R411" s="199">
        <f>SUM(R412:R467)</f>
        <v>0</v>
      </c>
      <c r="S411" s="198"/>
      <c r="T411" s="200">
        <f>SUM(T412:T467)</f>
        <v>0</v>
      </c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R411" s="201" t="s">
        <v>78</v>
      </c>
      <c r="AT411" s="202" t="s">
        <v>69</v>
      </c>
      <c r="AU411" s="202" t="s">
        <v>78</v>
      </c>
      <c r="AY411" s="201" t="s">
        <v>129</v>
      </c>
      <c r="BK411" s="203">
        <f>SUM(BK412:BK467)</f>
        <v>0</v>
      </c>
    </row>
    <row r="412" s="2" customFormat="1" ht="24.15" customHeight="1">
      <c r="A412" s="40"/>
      <c r="B412" s="41"/>
      <c r="C412" s="206" t="s">
        <v>622</v>
      </c>
      <c r="D412" s="206" t="s">
        <v>131</v>
      </c>
      <c r="E412" s="207" t="s">
        <v>623</v>
      </c>
      <c r="F412" s="208" t="s">
        <v>624</v>
      </c>
      <c r="G412" s="209" t="s">
        <v>237</v>
      </c>
      <c r="H412" s="210">
        <v>84</v>
      </c>
      <c r="I412" s="211"/>
      <c r="J412" s="212">
        <f>ROUND(I412*H412,2)</f>
        <v>0</v>
      </c>
      <c r="K412" s="208" t="s">
        <v>135</v>
      </c>
      <c r="L412" s="46"/>
      <c r="M412" s="213" t="s">
        <v>19</v>
      </c>
      <c r="N412" s="214" t="s">
        <v>41</v>
      </c>
      <c r="O412" s="86"/>
      <c r="P412" s="215">
        <f>O412*H412</f>
        <v>0</v>
      </c>
      <c r="Q412" s="215">
        <v>0</v>
      </c>
      <c r="R412" s="215">
        <f>Q412*H412</f>
        <v>0</v>
      </c>
      <c r="S412" s="215">
        <v>0</v>
      </c>
      <c r="T412" s="216">
        <f>S412*H412</f>
        <v>0</v>
      </c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R412" s="217" t="s">
        <v>136</v>
      </c>
      <c r="AT412" s="217" t="s">
        <v>131</v>
      </c>
      <c r="AU412" s="217" t="s">
        <v>80</v>
      </c>
      <c r="AY412" s="19" t="s">
        <v>129</v>
      </c>
      <c r="BE412" s="218">
        <f>IF(N412="základní",J412,0)</f>
        <v>0</v>
      </c>
      <c r="BF412" s="218">
        <f>IF(N412="snížená",J412,0)</f>
        <v>0</v>
      </c>
      <c r="BG412" s="218">
        <f>IF(N412="zákl. přenesená",J412,0)</f>
        <v>0</v>
      </c>
      <c r="BH412" s="218">
        <f>IF(N412="sníž. přenesená",J412,0)</f>
        <v>0</v>
      </c>
      <c r="BI412" s="218">
        <f>IF(N412="nulová",J412,0)</f>
        <v>0</v>
      </c>
      <c r="BJ412" s="19" t="s">
        <v>78</v>
      </c>
      <c r="BK412" s="218">
        <f>ROUND(I412*H412,2)</f>
        <v>0</v>
      </c>
      <c r="BL412" s="19" t="s">
        <v>136</v>
      </c>
      <c r="BM412" s="217" t="s">
        <v>625</v>
      </c>
    </row>
    <row r="413" s="2" customFormat="1">
      <c r="A413" s="40"/>
      <c r="B413" s="41"/>
      <c r="C413" s="42"/>
      <c r="D413" s="219" t="s">
        <v>138</v>
      </c>
      <c r="E413" s="42"/>
      <c r="F413" s="220" t="s">
        <v>626</v>
      </c>
      <c r="G413" s="42"/>
      <c r="H413" s="42"/>
      <c r="I413" s="221"/>
      <c r="J413" s="42"/>
      <c r="K413" s="42"/>
      <c r="L413" s="46"/>
      <c r="M413" s="222"/>
      <c r="N413" s="223"/>
      <c r="O413" s="86"/>
      <c r="P413" s="86"/>
      <c r="Q413" s="86"/>
      <c r="R413" s="86"/>
      <c r="S413" s="86"/>
      <c r="T413" s="87"/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T413" s="19" t="s">
        <v>138</v>
      </c>
      <c r="AU413" s="19" t="s">
        <v>80</v>
      </c>
    </row>
    <row r="414" s="15" customFormat="1">
      <c r="A414" s="15"/>
      <c r="B414" s="257"/>
      <c r="C414" s="258"/>
      <c r="D414" s="226" t="s">
        <v>140</v>
      </c>
      <c r="E414" s="259" t="s">
        <v>19</v>
      </c>
      <c r="F414" s="260" t="s">
        <v>627</v>
      </c>
      <c r="G414" s="258"/>
      <c r="H414" s="259" t="s">
        <v>19</v>
      </c>
      <c r="I414" s="261"/>
      <c r="J414" s="258"/>
      <c r="K414" s="258"/>
      <c r="L414" s="262"/>
      <c r="M414" s="263"/>
      <c r="N414" s="264"/>
      <c r="O414" s="264"/>
      <c r="P414" s="264"/>
      <c r="Q414" s="264"/>
      <c r="R414" s="264"/>
      <c r="S414" s="264"/>
      <c r="T414" s="26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T414" s="266" t="s">
        <v>140</v>
      </c>
      <c r="AU414" s="266" t="s">
        <v>80</v>
      </c>
      <c r="AV414" s="15" t="s">
        <v>78</v>
      </c>
      <c r="AW414" s="15" t="s">
        <v>32</v>
      </c>
      <c r="AX414" s="15" t="s">
        <v>70</v>
      </c>
      <c r="AY414" s="266" t="s">
        <v>129</v>
      </c>
    </row>
    <row r="415" s="13" customFormat="1">
      <c r="A415" s="13"/>
      <c r="B415" s="224"/>
      <c r="C415" s="225"/>
      <c r="D415" s="226" t="s">
        <v>140</v>
      </c>
      <c r="E415" s="227" t="s">
        <v>19</v>
      </c>
      <c r="F415" s="228" t="s">
        <v>628</v>
      </c>
      <c r="G415" s="225"/>
      <c r="H415" s="229">
        <v>84</v>
      </c>
      <c r="I415" s="230"/>
      <c r="J415" s="225"/>
      <c r="K415" s="225"/>
      <c r="L415" s="231"/>
      <c r="M415" s="232"/>
      <c r="N415" s="233"/>
      <c r="O415" s="233"/>
      <c r="P415" s="233"/>
      <c r="Q415" s="233"/>
      <c r="R415" s="233"/>
      <c r="S415" s="233"/>
      <c r="T415" s="234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35" t="s">
        <v>140</v>
      </c>
      <c r="AU415" s="235" t="s">
        <v>80</v>
      </c>
      <c r="AV415" s="13" t="s">
        <v>80</v>
      </c>
      <c r="AW415" s="13" t="s">
        <v>32</v>
      </c>
      <c r="AX415" s="13" t="s">
        <v>70</v>
      </c>
      <c r="AY415" s="235" t="s">
        <v>129</v>
      </c>
    </row>
    <row r="416" s="14" customFormat="1">
      <c r="A416" s="14"/>
      <c r="B416" s="236"/>
      <c r="C416" s="237"/>
      <c r="D416" s="226" t="s">
        <v>140</v>
      </c>
      <c r="E416" s="238" t="s">
        <v>19</v>
      </c>
      <c r="F416" s="239" t="s">
        <v>142</v>
      </c>
      <c r="G416" s="237"/>
      <c r="H416" s="240">
        <v>84</v>
      </c>
      <c r="I416" s="241"/>
      <c r="J416" s="237"/>
      <c r="K416" s="237"/>
      <c r="L416" s="242"/>
      <c r="M416" s="243"/>
      <c r="N416" s="244"/>
      <c r="O416" s="244"/>
      <c r="P416" s="244"/>
      <c r="Q416" s="244"/>
      <c r="R416" s="244"/>
      <c r="S416" s="244"/>
      <c r="T416" s="245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46" t="s">
        <v>140</v>
      </c>
      <c r="AU416" s="246" t="s">
        <v>80</v>
      </c>
      <c r="AV416" s="14" t="s">
        <v>136</v>
      </c>
      <c r="AW416" s="14" t="s">
        <v>32</v>
      </c>
      <c r="AX416" s="14" t="s">
        <v>78</v>
      </c>
      <c r="AY416" s="246" t="s">
        <v>129</v>
      </c>
    </row>
    <row r="417" s="2" customFormat="1" ht="24.15" customHeight="1">
      <c r="A417" s="40"/>
      <c r="B417" s="41"/>
      <c r="C417" s="206" t="s">
        <v>629</v>
      </c>
      <c r="D417" s="206" t="s">
        <v>131</v>
      </c>
      <c r="E417" s="207" t="s">
        <v>630</v>
      </c>
      <c r="F417" s="208" t="s">
        <v>631</v>
      </c>
      <c r="G417" s="209" t="s">
        <v>237</v>
      </c>
      <c r="H417" s="210">
        <v>84</v>
      </c>
      <c r="I417" s="211"/>
      <c r="J417" s="212">
        <f>ROUND(I417*H417,2)</f>
        <v>0</v>
      </c>
      <c r="K417" s="208" t="s">
        <v>135</v>
      </c>
      <c r="L417" s="46"/>
      <c r="M417" s="213" t="s">
        <v>19</v>
      </c>
      <c r="N417" s="214" t="s">
        <v>41</v>
      </c>
      <c r="O417" s="86"/>
      <c r="P417" s="215">
        <f>O417*H417</f>
        <v>0</v>
      </c>
      <c r="Q417" s="215">
        <v>0</v>
      </c>
      <c r="R417" s="215">
        <f>Q417*H417</f>
        <v>0</v>
      </c>
      <c r="S417" s="215">
        <v>0</v>
      </c>
      <c r="T417" s="216">
        <f>S417*H417</f>
        <v>0</v>
      </c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R417" s="217" t="s">
        <v>136</v>
      </c>
      <c r="AT417" s="217" t="s">
        <v>131</v>
      </c>
      <c r="AU417" s="217" t="s">
        <v>80</v>
      </c>
      <c r="AY417" s="19" t="s">
        <v>129</v>
      </c>
      <c r="BE417" s="218">
        <f>IF(N417="základní",J417,0)</f>
        <v>0</v>
      </c>
      <c r="BF417" s="218">
        <f>IF(N417="snížená",J417,0)</f>
        <v>0</v>
      </c>
      <c r="BG417" s="218">
        <f>IF(N417="zákl. přenesená",J417,0)</f>
        <v>0</v>
      </c>
      <c r="BH417" s="218">
        <f>IF(N417="sníž. přenesená",J417,0)</f>
        <v>0</v>
      </c>
      <c r="BI417" s="218">
        <f>IF(N417="nulová",J417,0)</f>
        <v>0</v>
      </c>
      <c r="BJ417" s="19" t="s">
        <v>78</v>
      </c>
      <c r="BK417" s="218">
        <f>ROUND(I417*H417,2)</f>
        <v>0</v>
      </c>
      <c r="BL417" s="19" t="s">
        <v>136</v>
      </c>
      <c r="BM417" s="217" t="s">
        <v>632</v>
      </c>
    </row>
    <row r="418" s="2" customFormat="1">
      <c r="A418" s="40"/>
      <c r="B418" s="41"/>
      <c r="C418" s="42"/>
      <c r="D418" s="219" t="s">
        <v>138</v>
      </c>
      <c r="E418" s="42"/>
      <c r="F418" s="220" t="s">
        <v>633</v>
      </c>
      <c r="G418" s="42"/>
      <c r="H418" s="42"/>
      <c r="I418" s="221"/>
      <c r="J418" s="42"/>
      <c r="K418" s="42"/>
      <c r="L418" s="46"/>
      <c r="M418" s="222"/>
      <c r="N418" s="223"/>
      <c r="O418" s="86"/>
      <c r="P418" s="86"/>
      <c r="Q418" s="86"/>
      <c r="R418" s="86"/>
      <c r="S418" s="86"/>
      <c r="T418" s="87"/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T418" s="19" t="s">
        <v>138</v>
      </c>
      <c r="AU418" s="19" t="s">
        <v>80</v>
      </c>
    </row>
    <row r="419" s="15" customFormat="1">
      <c r="A419" s="15"/>
      <c r="B419" s="257"/>
      <c r="C419" s="258"/>
      <c r="D419" s="226" t="s">
        <v>140</v>
      </c>
      <c r="E419" s="259" t="s">
        <v>19</v>
      </c>
      <c r="F419" s="260" t="s">
        <v>627</v>
      </c>
      <c r="G419" s="258"/>
      <c r="H419" s="259" t="s">
        <v>19</v>
      </c>
      <c r="I419" s="261"/>
      <c r="J419" s="258"/>
      <c r="K419" s="258"/>
      <c r="L419" s="262"/>
      <c r="M419" s="263"/>
      <c r="N419" s="264"/>
      <c r="O419" s="264"/>
      <c r="P419" s="264"/>
      <c r="Q419" s="264"/>
      <c r="R419" s="264"/>
      <c r="S419" s="264"/>
      <c r="T419" s="26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T419" s="266" t="s">
        <v>140</v>
      </c>
      <c r="AU419" s="266" t="s">
        <v>80</v>
      </c>
      <c r="AV419" s="15" t="s">
        <v>78</v>
      </c>
      <c r="AW419" s="15" t="s">
        <v>32</v>
      </c>
      <c r="AX419" s="15" t="s">
        <v>70</v>
      </c>
      <c r="AY419" s="266" t="s">
        <v>129</v>
      </c>
    </row>
    <row r="420" s="13" customFormat="1">
      <c r="A420" s="13"/>
      <c r="B420" s="224"/>
      <c r="C420" s="225"/>
      <c r="D420" s="226" t="s">
        <v>140</v>
      </c>
      <c r="E420" s="227" t="s">
        <v>19</v>
      </c>
      <c r="F420" s="228" t="s">
        <v>628</v>
      </c>
      <c r="G420" s="225"/>
      <c r="H420" s="229">
        <v>84</v>
      </c>
      <c r="I420" s="230"/>
      <c r="J420" s="225"/>
      <c r="K420" s="225"/>
      <c r="L420" s="231"/>
      <c r="M420" s="232"/>
      <c r="N420" s="233"/>
      <c r="O420" s="233"/>
      <c r="P420" s="233"/>
      <c r="Q420" s="233"/>
      <c r="R420" s="233"/>
      <c r="S420" s="233"/>
      <c r="T420" s="234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35" t="s">
        <v>140</v>
      </c>
      <c r="AU420" s="235" t="s">
        <v>80</v>
      </c>
      <c r="AV420" s="13" t="s">
        <v>80</v>
      </c>
      <c r="AW420" s="13" t="s">
        <v>32</v>
      </c>
      <c r="AX420" s="13" t="s">
        <v>70</v>
      </c>
      <c r="AY420" s="235" t="s">
        <v>129</v>
      </c>
    </row>
    <row r="421" s="14" customFormat="1">
      <c r="A421" s="14"/>
      <c r="B421" s="236"/>
      <c r="C421" s="237"/>
      <c r="D421" s="226" t="s">
        <v>140</v>
      </c>
      <c r="E421" s="238" t="s">
        <v>19</v>
      </c>
      <c r="F421" s="239" t="s">
        <v>142</v>
      </c>
      <c r="G421" s="237"/>
      <c r="H421" s="240">
        <v>84</v>
      </c>
      <c r="I421" s="241"/>
      <c r="J421" s="237"/>
      <c r="K421" s="237"/>
      <c r="L421" s="242"/>
      <c r="M421" s="243"/>
      <c r="N421" s="244"/>
      <c r="O421" s="244"/>
      <c r="P421" s="244"/>
      <c r="Q421" s="244"/>
      <c r="R421" s="244"/>
      <c r="S421" s="244"/>
      <c r="T421" s="245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46" t="s">
        <v>140</v>
      </c>
      <c r="AU421" s="246" t="s">
        <v>80</v>
      </c>
      <c r="AV421" s="14" t="s">
        <v>136</v>
      </c>
      <c r="AW421" s="14" t="s">
        <v>32</v>
      </c>
      <c r="AX421" s="14" t="s">
        <v>78</v>
      </c>
      <c r="AY421" s="246" t="s">
        <v>129</v>
      </c>
    </row>
    <row r="422" s="2" customFormat="1" ht="24.15" customHeight="1">
      <c r="A422" s="40"/>
      <c r="B422" s="41"/>
      <c r="C422" s="206" t="s">
        <v>634</v>
      </c>
      <c r="D422" s="206" t="s">
        <v>131</v>
      </c>
      <c r="E422" s="207" t="s">
        <v>635</v>
      </c>
      <c r="F422" s="208" t="s">
        <v>636</v>
      </c>
      <c r="G422" s="209" t="s">
        <v>237</v>
      </c>
      <c r="H422" s="210">
        <v>420</v>
      </c>
      <c r="I422" s="211"/>
      <c r="J422" s="212">
        <f>ROUND(I422*H422,2)</f>
        <v>0</v>
      </c>
      <c r="K422" s="208" t="s">
        <v>135</v>
      </c>
      <c r="L422" s="46"/>
      <c r="M422" s="213" t="s">
        <v>19</v>
      </c>
      <c r="N422" s="214" t="s">
        <v>41</v>
      </c>
      <c r="O422" s="86"/>
      <c r="P422" s="215">
        <f>O422*H422</f>
        <v>0</v>
      </c>
      <c r="Q422" s="215">
        <v>0</v>
      </c>
      <c r="R422" s="215">
        <f>Q422*H422</f>
        <v>0</v>
      </c>
      <c r="S422" s="215">
        <v>0</v>
      </c>
      <c r="T422" s="216">
        <f>S422*H422</f>
        <v>0</v>
      </c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R422" s="217" t="s">
        <v>136</v>
      </c>
      <c r="AT422" s="217" t="s">
        <v>131</v>
      </c>
      <c r="AU422" s="217" t="s">
        <v>80</v>
      </c>
      <c r="AY422" s="19" t="s">
        <v>129</v>
      </c>
      <c r="BE422" s="218">
        <f>IF(N422="základní",J422,0)</f>
        <v>0</v>
      </c>
      <c r="BF422" s="218">
        <f>IF(N422="snížená",J422,0)</f>
        <v>0</v>
      </c>
      <c r="BG422" s="218">
        <f>IF(N422="zákl. přenesená",J422,0)</f>
        <v>0</v>
      </c>
      <c r="BH422" s="218">
        <f>IF(N422="sníž. přenesená",J422,0)</f>
        <v>0</v>
      </c>
      <c r="BI422" s="218">
        <f>IF(N422="nulová",J422,0)</f>
        <v>0</v>
      </c>
      <c r="BJ422" s="19" t="s">
        <v>78</v>
      </c>
      <c r="BK422" s="218">
        <f>ROUND(I422*H422,2)</f>
        <v>0</v>
      </c>
      <c r="BL422" s="19" t="s">
        <v>136</v>
      </c>
      <c r="BM422" s="217" t="s">
        <v>637</v>
      </c>
    </row>
    <row r="423" s="2" customFormat="1">
      <c r="A423" s="40"/>
      <c r="B423" s="41"/>
      <c r="C423" s="42"/>
      <c r="D423" s="219" t="s">
        <v>138</v>
      </c>
      <c r="E423" s="42"/>
      <c r="F423" s="220" t="s">
        <v>638</v>
      </c>
      <c r="G423" s="42"/>
      <c r="H423" s="42"/>
      <c r="I423" s="221"/>
      <c r="J423" s="42"/>
      <c r="K423" s="42"/>
      <c r="L423" s="46"/>
      <c r="M423" s="222"/>
      <c r="N423" s="223"/>
      <c r="O423" s="86"/>
      <c r="P423" s="86"/>
      <c r="Q423" s="86"/>
      <c r="R423" s="86"/>
      <c r="S423" s="86"/>
      <c r="T423" s="87"/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T423" s="19" t="s">
        <v>138</v>
      </c>
      <c r="AU423" s="19" t="s">
        <v>80</v>
      </c>
    </row>
    <row r="424" s="15" customFormat="1">
      <c r="A424" s="15"/>
      <c r="B424" s="257"/>
      <c r="C424" s="258"/>
      <c r="D424" s="226" t="s">
        <v>140</v>
      </c>
      <c r="E424" s="259" t="s">
        <v>19</v>
      </c>
      <c r="F424" s="260" t="s">
        <v>627</v>
      </c>
      <c r="G424" s="258"/>
      <c r="H424" s="259" t="s">
        <v>19</v>
      </c>
      <c r="I424" s="261"/>
      <c r="J424" s="258"/>
      <c r="K424" s="258"/>
      <c r="L424" s="262"/>
      <c r="M424" s="263"/>
      <c r="N424" s="264"/>
      <c r="O424" s="264"/>
      <c r="P424" s="264"/>
      <c r="Q424" s="264"/>
      <c r="R424" s="264"/>
      <c r="S424" s="264"/>
      <c r="T424" s="26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T424" s="266" t="s">
        <v>140</v>
      </c>
      <c r="AU424" s="266" t="s">
        <v>80</v>
      </c>
      <c r="AV424" s="15" t="s">
        <v>78</v>
      </c>
      <c r="AW424" s="15" t="s">
        <v>32</v>
      </c>
      <c r="AX424" s="15" t="s">
        <v>70</v>
      </c>
      <c r="AY424" s="266" t="s">
        <v>129</v>
      </c>
    </row>
    <row r="425" s="13" customFormat="1">
      <c r="A425" s="13"/>
      <c r="B425" s="224"/>
      <c r="C425" s="225"/>
      <c r="D425" s="226" t="s">
        <v>140</v>
      </c>
      <c r="E425" s="227" t="s">
        <v>19</v>
      </c>
      <c r="F425" s="228" t="s">
        <v>628</v>
      </c>
      <c r="G425" s="225"/>
      <c r="H425" s="229">
        <v>84</v>
      </c>
      <c r="I425" s="230"/>
      <c r="J425" s="225"/>
      <c r="K425" s="225"/>
      <c r="L425" s="231"/>
      <c r="M425" s="232"/>
      <c r="N425" s="233"/>
      <c r="O425" s="233"/>
      <c r="P425" s="233"/>
      <c r="Q425" s="233"/>
      <c r="R425" s="233"/>
      <c r="S425" s="233"/>
      <c r="T425" s="234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35" t="s">
        <v>140</v>
      </c>
      <c r="AU425" s="235" t="s">
        <v>80</v>
      </c>
      <c r="AV425" s="13" t="s">
        <v>80</v>
      </c>
      <c r="AW425" s="13" t="s">
        <v>32</v>
      </c>
      <c r="AX425" s="13" t="s">
        <v>70</v>
      </c>
      <c r="AY425" s="235" t="s">
        <v>129</v>
      </c>
    </row>
    <row r="426" s="14" customFormat="1">
      <c r="A426" s="14"/>
      <c r="B426" s="236"/>
      <c r="C426" s="237"/>
      <c r="D426" s="226" t="s">
        <v>140</v>
      </c>
      <c r="E426" s="238" t="s">
        <v>19</v>
      </c>
      <c r="F426" s="239" t="s">
        <v>142</v>
      </c>
      <c r="G426" s="237"/>
      <c r="H426" s="240">
        <v>84</v>
      </c>
      <c r="I426" s="241"/>
      <c r="J426" s="237"/>
      <c r="K426" s="237"/>
      <c r="L426" s="242"/>
      <c r="M426" s="243"/>
      <c r="N426" s="244"/>
      <c r="O426" s="244"/>
      <c r="P426" s="244"/>
      <c r="Q426" s="244"/>
      <c r="R426" s="244"/>
      <c r="S426" s="244"/>
      <c r="T426" s="245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46" t="s">
        <v>140</v>
      </c>
      <c r="AU426" s="246" t="s">
        <v>80</v>
      </c>
      <c r="AV426" s="14" t="s">
        <v>136</v>
      </c>
      <c r="AW426" s="14" t="s">
        <v>32</v>
      </c>
      <c r="AX426" s="14" t="s">
        <v>78</v>
      </c>
      <c r="AY426" s="246" t="s">
        <v>129</v>
      </c>
    </row>
    <row r="427" s="13" customFormat="1">
      <c r="A427" s="13"/>
      <c r="B427" s="224"/>
      <c r="C427" s="225"/>
      <c r="D427" s="226" t="s">
        <v>140</v>
      </c>
      <c r="E427" s="225"/>
      <c r="F427" s="228" t="s">
        <v>639</v>
      </c>
      <c r="G427" s="225"/>
      <c r="H427" s="229">
        <v>420</v>
      </c>
      <c r="I427" s="230"/>
      <c r="J427" s="225"/>
      <c r="K427" s="225"/>
      <c r="L427" s="231"/>
      <c r="M427" s="232"/>
      <c r="N427" s="233"/>
      <c r="O427" s="233"/>
      <c r="P427" s="233"/>
      <c r="Q427" s="233"/>
      <c r="R427" s="233"/>
      <c r="S427" s="233"/>
      <c r="T427" s="234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35" t="s">
        <v>140</v>
      </c>
      <c r="AU427" s="235" t="s">
        <v>80</v>
      </c>
      <c r="AV427" s="13" t="s">
        <v>80</v>
      </c>
      <c r="AW427" s="13" t="s">
        <v>4</v>
      </c>
      <c r="AX427" s="13" t="s">
        <v>78</v>
      </c>
      <c r="AY427" s="235" t="s">
        <v>129</v>
      </c>
    </row>
    <row r="428" s="2" customFormat="1" ht="24.15" customHeight="1">
      <c r="A428" s="40"/>
      <c r="B428" s="41"/>
      <c r="C428" s="206" t="s">
        <v>640</v>
      </c>
      <c r="D428" s="206" t="s">
        <v>131</v>
      </c>
      <c r="E428" s="207" t="s">
        <v>641</v>
      </c>
      <c r="F428" s="208" t="s">
        <v>642</v>
      </c>
      <c r="G428" s="209" t="s">
        <v>237</v>
      </c>
      <c r="H428" s="210">
        <v>84</v>
      </c>
      <c r="I428" s="211"/>
      <c r="J428" s="212">
        <f>ROUND(I428*H428,2)</f>
        <v>0</v>
      </c>
      <c r="K428" s="208" t="s">
        <v>135</v>
      </c>
      <c r="L428" s="46"/>
      <c r="M428" s="213" t="s">
        <v>19</v>
      </c>
      <c r="N428" s="214" t="s">
        <v>41</v>
      </c>
      <c r="O428" s="86"/>
      <c r="P428" s="215">
        <f>O428*H428</f>
        <v>0</v>
      </c>
      <c r="Q428" s="215">
        <v>0</v>
      </c>
      <c r="R428" s="215">
        <f>Q428*H428</f>
        <v>0</v>
      </c>
      <c r="S428" s="215">
        <v>0</v>
      </c>
      <c r="T428" s="216">
        <f>S428*H428</f>
        <v>0</v>
      </c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R428" s="217" t="s">
        <v>136</v>
      </c>
      <c r="AT428" s="217" t="s">
        <v>131</v>
      </c>
      <c r="AU428" s="217" t="s">
        <v>80</v>
      </c>
      <c r="AY428" s="19" t="s">
        <v>129</v>
      </c>
      <c r="BE428" s="218">
        <f>IF(N428="základní",J428,0)</f>
        <v>0</v>
      </c>
      <c r="BF428" s="218">
        <f>IF(N428="snížená",J428,0)</f>
        <v>0</v>
      </c>
      <c r="BG428" s="218">
        <f>IF(N428="zákl. přenesená",J428,0)</f>
        <v>0</v>
      </c>
      <c r="BH428" s="218">
        <f>IF(N428="sníž. přenesená",J428,0)</f>
        <v>0</v>
      </c>
      <c r="BI428" s="218">
        <f>IF(N428="nulová",J428,0)</f>
        <v>0</v>
      </c>
      <c r="BJ428" s="19" t="s">
        <v>78</v>
      </c>
      <c r="BK428" s="218">
        <f>ROUND(I428*H428,2)</f>
        <v>0</v>
      </c>
      <c r="BL428" s="19" t="s">
        <v>136</v>
      </c>
      <c r="BM428" s="217" t="s">
        <v>643</v>
      </c>
    </row>
    <row r="429" s="2" customFormat="1">
      <c r="A429" s="40"/>
      <c r="B429" s="41"/>
      <c r="C429" s="42"/>
      <c r="D429" s="219" t="s">
        <v>138</v>
      </c>
      <c r="E429" s="42"/>
      <c r="F429" s="220" t="s">
        <v>644</v>
      </c>
      <c r="G429" s="42"/>
      <c r="H429" s="42"/>
      <c r="I429" s="221"/>
      <c r="J429" s="42"/>
      <c r="K429" s="42"/>
      <c r="L429" s="46"/>
      <c r="M429" s="222"/>
      <c r="N429" s="223"/>
      <c r="O429" s="86"/>
      <c r="P429" s="86"/>
      <c r="Q429" s="86"/>
      <c r="R429" s="86"/>
      <c r="S429" s="86"/>
      <c r="T429" s="87"/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T429" s="19" t="s">
        <v>138</v>
      </c>
      <c r="AU429" s="19" t="s">
        <v>80</v>
      </c>
    </row>
    <row r="430" s="15" customFormat="1">
      <c r="A430" s="15"/>
      <c r="B430" s="257"/>
      <c r="C430" s="258"/>
      <c r="D430" s="226" t="s">
        <v>140</v>
      </c>
      <c r="E430" s="259" t="s">
        <v>19</v>
      </c>
      <c r="F430" s="260" t="s">
        <v>627</v>
      </c>
      <c r="G430" s="258"/>
      <c r="H430" s="259" t="s">
        <v>19</v>
      </c>
      <c r="I430" s="261"/>
      <c r="J430" s="258"/>
      <c r="K430" s="258"/>
      <c r="L430" s="262"/>
      <c r="M430" s="263"/>
      <c r="N430" s="264"/>
      <c r="O430" s="264"/>
      <c r="P430" s="264"/>
      <c r="Q430" s="264"/>
      <c r="R430" s="264"/>
      <c r="S430" s="264"/>
      <c r="T430" s="26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T430" s="266" t="s">
        <v>140</v>
      </c>
      <c r="AU430" s="266" t="s">
        <v>80</v>
      </c>
      <c r="AV430" s="15" t="s">
        <v>78</v>
      </c>
      <c r="AW430" s="15" t="s">
        <v>32</v>
      </c>
      <c r="AX430" s="15" t="s">
        <v>70</v>
      </c>
      <c r="AY430" s="266" t="s">
        <v>129</v>
      </c>
    </row>
    <row r="431" s="13" customFormat="1">
      <c r="A431" s="13"/>
      <c r="B431" s="224"/>
      <c r="C431" s="225"/>
      <c r="D431" s="226" t="s">
        <v>140</v>
      </c>
      <c r="E431" s="227" t="s">
        <v>19</v>
      </c>
      <c r="F431" s="228" t="s">
        <v>628</v>
      </c>
      <c r="G431" s="225"/>
      <c r="H431" s="229">
        <v>84</v>
      </c>
      <c r="I431" s="230"/>
      <c r="J431" s="225"/>
      <c r="K431" s="225"/>
      <c r="L431" s="231"/>
      <c r="M431" s="232"/>
      <c r="N431" s="233"/>
      <c r="O431" s="233"/>
      <c r="P431" s="233"/>
      <c r="Q431" s="233"/>
      <c r="R431" s="233"/>
      <c r="S431" s="233"/>
      <c r="T431" s="234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35" t="s">
        <v>140</v>
      </c>
      <c r="AU431" s="235" t="s">
        <v>80</v>
      </c>
      <c r="AV431" s="13" t="s">
        <v>80</v>
      </c>
      <c r="AW431" s="13" t="s">
        <v>32</v>
      </c>
      <c r="AX431" s="13" t="s">
        <v>70</v>
      </c>
      <c r="AY431" s="235" t="s">
        <v>129</v>
      </c>
    </row>
    <row r="432" s="14" customFormat="1">
      <c r="A432" s="14"/>
      <c r="B432" s="236"/>
      <c r="C432" s="237"/>
      <c r="D432" s="226" t="s">
        <v>140</v>
      </c>
      <c r="E432" s="238" t="s">
        <v>19</v>
      </c>
      <c r="F432" s="239" t="s">
        <v>142</v>
      </c>
      <c r="G432" s="237"/>
      <c r="H432" s="240">
        <v>84</v>
      </c>
      <c r="I432" s="241"/>
      <c r="J432" s="237"/>
      <c r="K432" s="237"/>
      <c r="L432" s="242"/>
      <c r="M432" s="243"/>
      <c r="N432" s="244"/>
      <c r="O432" s="244"/>
      <c r="P432" s="244"/>
      <c r="Q432" s="244"/>
      <c r="R432" s="244"/>
      <c r="S432" s="244"/>
      <c r="T432" s="245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46" t="s">
        <v>140</v>
      </c>
      <c r="AU432" s="246" t="s">
        <v>80</v>
      </c>
      <c r="AV432" s="14" t="s">
        <v>136</v>
      </c>
      <c r="AW432" s="14" t="s">
        <v>32</v>
      </c>
      <c r="AX432" s="14" t="s">
        <v>78</v>
      </c>
      <c r="AY432" s="246" t="s">
        <v>129</v>
      </c>
    </row>
    <row r="433" s="2" customFormat="1" ht="24.15" customHeight="1">
      <c r="A433" s="40"/>
      <c r="B433" s="41"/>
      <c r="C433" s="206" t="s">
        <v>509</v>
      </c>
      <c r="D433" s="206" t="s">
        <v>131</v>
      </c>
      <c r="E433" s="207" t="s">
        <v>645</v>
      </c>
      <c r="F433" s="208" t="s">
        <v>646</v>
      </c>
      <c r="G433" s="209" t="s">
        <v>237</v>
      </c>
      <c r="H433" s="210">
        <v>61.127000000000002</v>
      </c>
      <c r="I433" s="211"/>
      <c r="J433" s="212">
        <f>ROUND(I433*H433,2)</f>
        <v>0</v>
      </c>
      <c r="K433" s="208" t="s">
        <v>135</v>
      </c>
      <c r="L433" s="46"/>
      <c r="M433" s="213" t="s">
        <v>19</v>
      </c>
      <c r="N433" s="214" t="s">
        <v>41</v>
      </c>
      <c r="O433" s="86"/>
      <c r="P433" s="215">
        <f>O433*H433</f>
        <v>0</v>
      </c>
      <c r="Q433" s="215">
        <v>0</v>
      </c>
      <c r="R433" s="215">
        <f>Q433*H433</f>
        <v>0</v>
      </c>
      <c r="S433" s="215">
        <v>0</v>
      </c>
      <c r="T433" s="216">
        <f>S433*H433</f>
        <v>0</v>
      </c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R433" s="217" t="s">
        <v>136</v>
      </c>
      <c r="AT433" s="217" t="s">
        <v>131</v>
      </c>
      <c r="AU433" s="217" t="s">
        <v>80</v>
      </c>
      <c r="AY433" s="19" t="s">
        <v>129</v>
      </c>
      <c r="BE433" s="218">
        <f>IF(N433="základní",J433,0)</f>
        <v>0</v>
      </c>
      <c r="BF433" s="218">
        <f>IF(N433="snížená",J433,0)</f>
        <v>0</v>
      </c>
      <c r="BG433" s="218">
        <f>IF(N433="zákl. přenesená",J433,0)</f>
        <v>0</v>
      </c>
      <c r="BH433" s="218">
        <f>IF(N433="sníž. přenesená",J433,0)</f>
        <v>0</v>
      </c>
      <c r="BI433" s="218">
        <f>IF(N433="nulová",J433,0)</f>
        <v>0</v>
      </c>
      <c r="BJ433" s="19" t="s">
        <v>78</v>
      </c>
      <c r="BK433" s="218">
        <f>ROUND(I433*H433,2)</f>
        <v>0</v>
      </c>
      <c r="BL433" s="19" t="s">
        <v>136</v>
      </c>
      <c r="BM433" s="217" t="s">
        <v>647</v>
      </c>
    </row>
    <row r="434" s="2" customFormat="1">
      <c r="A434" s="40"/>
      <c r="B434" s="41"/>
      <c r="C434" s="42"/>
      <c r="D434" s="219" t="s">
        <v>138</v>
      </c>
      <c r="E434" s="42"/>
      <c r="F434" s="220" t="s">
        <v>648</v>
      </c>
      <c r="G434" s="42"/>
      <c r="H434" s="42"/>
      <c r="I434" s="221"/>
      <c r="J434" s="42"/>
      <c r="K434" s="42"/>
      <c r="L434" s="46"/>
      <c r="M434" s="222"/>
      <c r="N434" s="223"/>
      <c r="O434" s="86"/>
      <c r="P434" s="86"/>
      <c r="Q434" s="86"/>
      <c r="R434" s="86"/>
      <c r="S434" s="86"/>
      <c r="T434" s="87"/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T434" s="19" t="s">
        <v>138</v>
      </c>
      <c r="AU434" s="19" t="s">
        <v>80</v>
      </c>
    </row>
    <row r="435" s="15" customFormat="1">
      <c r="A435" s="15"/>
      <c r="B435" s="257"/>
      <c r="C435" s="258"/>
      <c r="D435" s="226" t="s">
        <v>140</v>
      </c>
      <c r="E435" s="259" t="s">
        <v>19</v>
      </c>
      <c r="F435" s="260" t="s">
        <v>627</v>
      </c>
      <c r="G435" s="258"/>
      <c r="H435" s="259" t="s">
        <v>19</v>
      </c>
      <c r="I435" s="261"/>
      <c r="J435" s="258"/>
      <c r="K435" s="258"/>
      <c r="L435" s="262"/>
      <c r="M435" s="263"/>
      <c r="N435" s="264"/>
      <c r="O435" s="264"/>
      <c r="P435" s="264"/>
      <c r="Q435" s="264"/>
      <c r="R435" s="264"/>
      <c r="S435" s="264"/>
      <c r="T435" s="26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T435" s="266" t="s">
        <v>140</v>
      </c>
      <c r="AU435" s="266" t="s">
        <v>80</v>
      </c>
      <c r="AV435" s="15" t="s">
        <v>78</v>
      </c>
      <c r="AW435" s="15" t="s">
        <v>32</v>
      </c>
      <c r="AX435" s="15" t="s">
        <v>70</v>
      </c>
      <c r="AY435" s="266" t="s">
        <v>129</v>
      </c>
    </row>
    <row r="436" s="13" customFormat="1">
      <c r="A436" s="13"/>
      <c r="B436" s="224"/>
      <c r="C436" s="225"/>
      <c r="D436" s="226" t="s">
        <v>140</v>
      </c>
      <c r="E436" s="227" t="s">
        <v>19</v>
      </c>
      <c r="F436" s="228" t="s">
        <v>649</v>
      </c>
      <c r="G436" s="225"/>
      <c r="H436" s="229">
        <v>52.305999999999997</v>
      </c>
      <c r="I436" s="230"/>
      <c r="J436" s="225"/>
      <c r="K436" s="225"/>
      <c r="L436" s="231"/>
      <c r="M436" s="232"/>
      <c r="N436" s="233"/>
      <c r="O436" s="233"/>
      <c r="P436" s="233"/>
      <c r="Q436" s="233"/>
      <c r="R436" s="233"/>
      <c r="S436" s="233"/>
      <c r="T436" s="234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35" t="s">
        <v>140</v>
      </c>
      <c r="AU436" s="235" t="s">
        <v>80</v>
      </c>
      <c r="AV436" s="13" t="s">
        <v>80</v>
      </c>
      <c r="AW436" s="13" t="s">
        <v>32</v>
      </c>
      <c r="AX436" s="13" t="s">
        <v>70</v>
      </c>
      <c r="AY436" s="235" t="s">
        <v>129</v>
      </c>
    </row>
    <row r="437" s="13" customFormat="1">
      <c r="A437" s="13"/>
      <c r="B437" s="224"/>
      <c r="C437" s="225"/>
      <c r="D437" s="226" t="s">
        <v>140</v>
      </c>
      <c r="E437" s="227" t="s">
        <v>19</v>
      </c>
      <c r="F437" s="228" t="s">
        <v>650</v>
      </c>
      <c r="G437" s="225"/>
      <c r="H437" s="229">
        <v>8.8209999999999997</v>
      </c>
      <c r="I437" s="230"/>
      <c r="J437" s="225"/>
      <c r="K437" s="225"/>
      <c r="L437" s="231"/>
      <c r="M437" s="232"/>
      <c r="N437" s="233"/>
      <c r="O437" s="233"/>
      <c r="P437" s="233"/>
      <c r="Q437" s="233"/>
      <c r="R437" s="233"/>
      <c r="S437" s="233"/>
      <c r="T437" s="234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35" t="s">
        <v>140</v>
      </c>
      <c r="AU437" s="235" t="s">
        <v>80</v>
      </c>
      <c r="AV437" s="13" t="s">
        <v>80</v>
      </c>
      <c r="AW437" s="13" t="s">
        <v>32</v>
      </c>
      <c r="AX437" s="13" t="s">
        <v>70</v>
      </c>
      <c r="AY437" s="235" t="s">
        <v>129</v>
      </c>
    </row>
    <row r="438" s="14" customFormat="1">
      <c r="A438" s="14"/>
      <c r="B438" s="236"/>
      <c r="C438" s="237"/>
      <c r="D438" s="226" t="s">
        <v>140</v>
      </c>
      <c r="E438" s="238" t="s">
        <v>19</v>
      </c>
      <c r="F438" s="239" t="s">
        <v>142</v>
      </c>
      <c r="G438" s="237"/>
      <c r="H438" s="240">
        <v>61.126999999999995</v>
      </c>
      <c r="I438" s="241"/>
      <c r="J438" s="237"/>
      <c r="K438" s="237"/>
      <c r="L438" s="242"/>
      <c r="M438" s="243"/>
      <c r="N438" s="244"/>
      <c r="O438" s="244"/>
      <c r="P438" s="244"/>
      <c r="Q438" s="244"/>
      <c r="R438" s="244"/>
      <c r="S438" s="244"/>
      <c r="T438" s="245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46" t="s">
        <v>140</v>
      </c>
      <c r="AU438" s="246" t="s">
        <v>80</v>
      </c>
      <c r="AV438" s="14" t="s">
        <v>136</v>
      </c>
      <c r="AW438" s="14" t="s">
        <v>32</v>
      </c>
      <c r="AX438" s="14" t="s">
        <v>78</v>
      </c>
      <c r="AY438" s="246" t="s">
        <v>129</v>
      </c>
    </row>
    <row r="439" s="2" customFormat="1" ht="24.15" customHeight="1">
      <c r="A439" s="40"/>
      <c r="B439" s="41"/>
      <c r="C439" s="206" t="s">
        <v>651</v>
      </c>
      <c r="D439" s="206" t="s">
        <v>131</v>
      </c>
      <c r="E439" s="207" t="s">
        <v>652</v>
      </c>
      <c r="F439" s="208" t="s">
        <v>653</v>
      </c>
      <c r="G439" s="209" t="s">
        <v>237</v>
      </c>
      <c r="H439" s="210">
        <v>305.63499999999999</v>
      </c>
      <c r="I439" s="211"/>
      <c r="J439" s="212">
        <f>ROUND(I439*H439,2)</f>
        <v>0</v>
      </c>
      <c r="K439" s="208" t="s">
        <v>135</v>
      </c>
      <c r="L439" s="46"/>
      <c r="M439" s="213" t="s">
        <v>19</v>
      </c>
      <c r="N439" s="214" t="s">
        <v>41</v>
      </c>
      <c r="O439" s="86"/>
      <c r="P439" s="215">
        <f>O439*H439</f>
        <v>0</v>
      </c>
      <c r="Q439" s="215">
        <v>0</v>
      </c>
      <c r="R439" s="215">
        <f>Q439*H439</f>
        <v>0</v>
      </c>
      <c r="S439" s="215">
        <v>0</v>
      </c>
      <c r="T439" s="216">
        <f>S439*H439</f>
        <v>0</v>
      </c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R439" s="217" t="s">
        <v>136</v>
      </c>
      <c r="AT439" s="217" t="s">
        <v>131</v>
      </c>
      <c r="AU439" s="217" t="s">
        <v>80</v>
      </c>
      <c r="AY439" s="19" t="s">
        <v>129</v>
      </c>
      <c r="BE439" s="218">
        <f>IF(N439="základní",J439,0)</f>
        <v>0</v>
      </c>
      <c r="BF439" s="218">
        <f>IF(N439="snížená",J439,0)</f>
        <v>0</v>
      </c>
      <c r="BG439" s="218">
        <f>IF(N439="zákl. přenesená",J439,0)</f>
        <v>0</v>
      </c>
      <c r="BH439" s="218">
        <f>IF(N439="sníž. přenesená",J439,0)</f>
        <v>0</v>
      </c>
      <c r="BI439" s="218">
        <f>IF(N439="nulová",J439,0)</f>
        <v>0</v>
      </c>
      <c r="BJ439" s="19" t="s">
        <v>78</v>
      </c>
      <c r="BK439" s="218">
        <f>ROUND(I439*H439,2)</f>
        <v>0</v>
      </c>
      <c r="BL439" s="19" t="s">
        <v>136</v>
      </c>
      <c r="BM439" s="217" t="s">
        <v>654</v>
      </c>
    </row>
    <row r="440" s="2" customFormat="1">
      <c r="A440" s="40"/>
      <c r="B440" s="41"/>
      <c r="C440" s="42"/>
      <c r="D440" s="219" t="s">
        <v>138</v>
      </c>
      <c r="E440" s="42"/>
      <c r="F440" s="220" t="s">
        <v>655</v>
      </c>
      <c r="G440" s="42"/>
      <c r="H440" s="42"/>
      <c r="I440" s="221"/>
      <c r="J440" s="42"/>
      <c r="K440" s="42"/>
      <c r="L440" s="46"/>
      <c r="M440" s="222"/>
      <c r="N440" s="223"/>
      <c r="O440" s="86"/>
      <c r="P440" s="86"/>
      <c r="Q440" s="86"/>
      <c r="R440" s="86"/>
      <c r="S440" s="86"/>
      <c r="T440" s="87"/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T440" s="19" t="s">
        <v>138</v>
      </c>
      <c r="AU440" s="19" t="s">
        <v>80</v>
      </c>
    </row>
    <row r="441" s="15" customFormat="1">
      <c r="A441" s="15"/>
      <c r="B441" s="257"/>
      <c r="C441" s="258"/>
      <c r="D441" s="226" t="s">
        <v>140</v>
      </c>
      <c r="E441" s="259" t="s">
        <v>19</v>
      </c>
      <c r="F441" s="260" t="s">
        <v>627</v>
      </c>
      <c r="G441" s="258"/>
      <c r="H441" s="259" t="s">
        <v>19</v>
      </c>
      <c r="I441" s="261"/>
      <c r="J441" s="258"/>
      <c r="K441" s="258"/>
      <c r="L441" s="262"/>
      <c r="M441" s="263"/>
      <c r="N441" s="264"/>
      <c r="O441" s="264"/>
      <c r="P441" s="264"/>
      <c r="Q441" s="264"/>
      <c r="R441" s="264"/>
      <c r="S441" s="264"/>
      <c r="T441" s="26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T441" s="266" t="s">
        <v>140</v>
      </c>
      <c r="AU441" s="266" t="s">
        <v>80</v>
      </c>
      <c r="AV441" s="15" t="s">
        <v>78</v>
      </c>
      <c r="AW441" s="15" t="s">
        <v>32</v>
      </c>
      <c r="AX441" s="15" t="s">
        <v>70</v>
      </c>
      <c r="AY441" s="266" t="s">
        <v>129</v>
      </c>
    </row>
    <row r="442" s="13" customFormat="1">
      <c r="A442" s="13"/>
      <c r="B442" s="224"/>
      <c r="C442" s="225"/>
      <c r="D442" s="226" t="s">
        <v>140</v>
      </c>
      <c r="E442" s="227" t="s">
        <v>19</v>
      </c>
      <c r="F442" s="228" t="s">
        <v>649</v>
      </c>
      <c r="G442" s="225"/>
      <c r="H442" s="229">
        <v>52.305999999999997</v>
      </c>
      <c r="I442" s="230"/>
      <c r="J442" s="225"/>
      <c r="K442" s="225"/>
      <c r="L442" s="231"/>
      <c r="M442" s="232"/>
      <c r="N442" s="233"/>
      <c r="O442" s="233"/>
      <c r="P442" s="233"/>
      <c r="Q442" s="233"/>
      <c r="R442" s="233"/>
      <c r="S442" s="233"/>
      <c r="T442" s="234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35" t="s">
        <v>140</v>
      </c>
      <c r="AU442" s="235" t="s">
        <v>80</v>
      </c>
      <c r="AV442" s="13" t="s">
        <v>80</v>
      </c>
      <c r="AW442" s="13" t="s">
        <v>32</v>
      </c>
      <c r="AX442" s="13" t="s">
        <v>70</v>
      </c>
      <c r="AY442" s="235" t="s">
        <v>129</v>
      </c>
    </row>
    <row r="443" s="13" customFormat="1">
      <c r="A443" s="13"/>
      <c r="B443" s="224"/>
      <c r="C443" s="225"/>
      <c r="D443" s="226" t="s">
        <v>140</v>
      </c>
      <c r="E443" s="227" t="s">
        <v>19</v>
      </c>
      <c r="F443" s="228" t="s">
        <v>650</v>
      </c>
      <c r="G443" s="225"/>
      <c r="H443" s="229">
        <v>8.8209999999999997</v>
      </c>
      <c r="I443" s="230"/>
      <c r="J443" s="225"/>
      <c r="K443" s="225"/>
      <c r="L443" s="231"/>
      <c r="M443" s="232"/>
      <c r="N443" s="233"/>
      <c r="O443" s="233"/>
      <c r="P443" s="233"/>
      <c r="Q443" s="233"/>
      <c r="R443" s="233"/>
      <c r="S443" s="233"/>
      <c r="T443" s="234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35" t="s">
        <v>140</v>
      </c>
      <c r="AU443" s="235" t="s">
        <v>80</v>
      </c>
      <c r="AV443" s="13" t="s">
        <v>80</v>
      </c>
      <c r="AW443" s="13" t="s">
        <v>32</v>
      </c>
      <c r="AX443" s="13" t="s">
        <v>70</v>
      </c>
      <c r="AY443" s="235" t="s">
        <v>129</v>
      </c>
    </row>
    <row r="444" s="14" customFormat="1">
      <c r="A444" s="14"/>
      <c r="B444" s="236"/>
      <c r="C444" s="237"/>
      <c r="D444" s="226" t="s">
        <v>140</v>
      </c>
      <c r="E444" s="238" t="s">
        <v>19</v>
      </c>
      <c r="F444" s="239" t="s">
        <v>142</v>
      </c>
      <c r="G444" s="237"/>
      <c r="H444" s="240">
        <v>61.126999999999995</v>
      </c>
      <c r="I444" s="241"/>
      <c r="J444" s="237"/>
      <c r="K444" s="237"/>
      <c r="L444" s="242"/>
      <c r="M444" s="243"/>
      <c r="N444" s="244"/>
      <c r="O444" s="244"/>
      <c r="P444" s="244"/>
      <c r="Q444" s="244"/>
      <c r="R444" s="244"/>
      <c r="S444" s="244"/>
      <c r="T444" s="245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46" t="s">
        <v>140</v>
      </c>
      <c r="AU444" s="246" t="s">
        <v>80</v>
      </c>
      <c r="AV444" s="14" t="s">
        <v>136</v>
      </c>
      <c r="AW444" s="14" t="s">
        <v>32</v>
      </c>
      <c r="AX444" s="14" t="s">
        <v>78</v>
      </c>
      <c r="AY444" s="246" t="s">
        <v>129</v>
      </c>
    </row>
    <row r="445" s="13" customFormat="1">
      <c r="A445" s="13"/>
      <c r="B445" s="224"/>
      <c r="C445" s="225"/>
      <c r="D445" s="226" t="s">
        <v>140</v>
      </c>
      <c r="E445" s="225"/>
      <c r="F445" s="228" t="s">
        <v>656</v>
      </c>
      <c r="G445" s="225"/>
      <c r="H445" s="229">
        <v>305.63499999999999</v>
      </c>
      <c r="I445" s="230"/>
      <c r="J445" s="225"/>
      <c r="K445" s="225"/>
      <c r="L445" s="231"/>
      <c r="M445" s="232"/>
      <c r="N445" s="233"/>
      <c r="O445" s="233"/>
      <c r="P445" s="233"/>
      <c r="Q445" s="233"/>
      <c r="R445" s="233"/>
      <c r="S445" s="233"/>
      <c r="T445" s="234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35" t="s">
        <v>140</v>
      </c>
      <c r="AU445" s="235" t="s">
        <v>80</v>
      </c>
      <c r="AV445" s="13" t="s">
        <v>80</v>
      </c>
      <c r="AW445" s="13" t="s">
        <v>4</v>
      </c>
      <c r="AX445" s="13" t="s">
        <v>78</v>
      </c>
      <c r="AY445" s="235" t="s">
        <v>129</v>
      </c>
    </row>
    <row r="446" s="2" customFormat="1" ht="24.15" customHeight="1">
      <c r="A446" s="40"/>
      <c r="B446" s="41"/>
      <c r="C446" s="206" t="s">
        <v>657</v>
      </c>
      <c r="D446" s="206" t="s">
        <v>131</v>
      </c>
      <c r="E446" s="207" t="s">
        <v>658</v>
      </c>
      <c r="F446" s="208" t="s">
        <v>659</v>
      </c>
      <c r="G446" s="209" t="s">
        <v>237</v>
      </c>
      <c r="H446" s="210">
        <v>7.8460000000000001</v>
      </c>
      <c r="I446" s="211"/>
      <c r="J446" s="212">
        <f>ROUND(I446*H446,2)</f>
        <v>0</v>
      </c>
      <c r="K446" s="208" t="s">
        <v>135</v>
      </c>
      <c r="L446" s="46"/>
      <c r="M446" s="213" t="s">
        <v>19</v>
      </c>
      <c r="N446" s="214" t="s">
        <v>41</v>
      </c>
      <c r="O446" s="86"/>
      <c r="P446" s="215">
        <f>O446*H446</f>
        <v>0</v>
      </c>
      <c r="Q446" s="215">
        <v>0</v>
      </c>
      <c r="R446" s="215">
        <f>Q446*H446</f>
        <v>0</v>
      </c>
      <c r="S446" s="215">
        <v>0</v>
      </c>
      <c r="T446" s="216">
        <f>S446*H446</f>
        <v>0</v>
      </c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R446" s="217" t="s">
        <v>136</v>
      </c>
      <c r="AT446" s="217" t="s">
        <v>131</v>
      </c>
      <c r="AU446" s="217" t="s">
        <v>80</v>
      </c>
      <c r="AY446" s="19" t="s">
        <v>129</v>
      </c>
      <c r="BE446" s="218">
        <f>IF(N446="základní",J446,0)</f>
        <v>0</v>
      </c>
      <c r="BF446" s="218">
        <f>IF(N446="snížená",J446,0)</f>
        <v>0</v>
      </c>
      <c r="BG446" s="218">
        <f>IF(N446="zákl. přenesená",J446,0)</f>
        <v>0</v>
      </c>
      <c r="BH446" s="218">
        <f>IF(N446="sníž. přenesená",J446,0)</f>
        <v>0</v>
      </c>
      <c r="BI446" s="218">
        <f>IF(N446="nulová",J446,0)</f>
        <v>0</v>
      </c>
      <c r="BJ446" s="19" t="s">
        <v>78</v>
      </c>
      <c r="BK446" s="218">
        <f>ROUND(I446*H446,2)</f>
        <v>0</v>
      </c>
      <c r="BL446" s="19" t="s">
        <v>136</v>
      </c>
      <c r="BM446" s="217" t="s">
        <v>660</v>
      </c>
    </row>
    <row r="447" s="2" customFormat="1">
      <c r="A447" s="40"/>
      <c r="B447" s="41"/>
      <c r="C447" s="42"/>
      <c r="D447" s="219" t="s">
        <v>138</v>
      </c>
      <c r="E447" s="42"/>
      <c r="F447" s="220" t="s">
        <v>661</v>
      </c>
      <c r="G447" s="42"/>
      <c r="H447" s="42"/>
      <c r="I447" s="221"/>
      <c r="J447" s="42"/>
      <c r="K447" s="42"/>
      <c r="L447" s="46"/>
      <c r="M447" s="222"/>
      <c r="N447" s="223"/>
      <c r="O447" s="86"/>
      <c r="P447" s="86"/>
      <c r="Q447" s="86"/>
      <c r="R447" s="86"/>
      <c r="S447" s="86"/>
      <c r="T447" s="87"/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T447" s="19" t="s">
        <v>138</v>
      </c>
      <c r="AU447" s="19" t="s">
        <v>80</v>
      </c>
    </row>
    <row r="448" s="15" customFormat="1">
      <c r="A448" s="15"/>
      <c r="B448" s="257"/>
      <c r="C448" s="258"/>
      <c r="D448" s="226" t="s">
        <v>140</v>
      </c>
      <c r="E448" s="259" t="s">
        <v>19</v>
      </c>
      <c r="F448" s="260" t="s">
        <v>627</v>
      </c>
      <c r="G448" s="258"/>
      <c r="H448" s="259" t="s">
        <v>19</v>
      </c>
      <c r="I448" s="261"/>
      <c r="J448" s="258"/>
      <c r="K448" s="258"/>
      <c r="L448" s="262"/>
      <c r="M448" s="263"/>
      <c r="N448" s="264"/>
      <c r="O448" s="264"/>
      <c r="P448" s="264"/>
      <c r="Q448" s="264"/>
      <c r="R448" s="264"/>
      <c r="S448" s="264"/>
      <c r="T448" s="26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T448" s="266" t="s">
        <v>140</v>
      </c>
      <c r="AU448" s="266" t="s">
        <v>80</v>
      </c>
      <c r="AV448" s="15" t="s">
        <v>78</v>
      </c>
      <c r="AW448" s="15" t="s">
        <v>32</v>
      </c>
      <c r="AX448" s="15" t="s">
        <v>70</v>
      </c>
      <c r="AY448" s="266" t="s">
        <v>129</v>
      </c>
    </row>
    <row r="449" s="13" customFormat="1">
      <c r="A449" s="13"/>
      <c r="B449" s="224"/>
      <c r="C449" s="225"/>
      <c r="D449" s="226" t="s">
        <v>140</v>
      </c>
      <c r="E449" s="227" t="s">
        <v>19</v>
      </c>
      <c r="F449" s="228" t="s">
        <v>662</v>
      </c>
      <c r="G449" s="225"/>
      <c r="H449" s="229">
        <v>7.8460000000000001</v>
      </c>
      <c r="I449" s="230"/>
      <c r="J449" s="225"/>
      <c r="K449" s="225"/>
      <c r="L449" s="231"/>
      <c r="M449" s="232"/>
      <c r="N449" s="233"/>
      <c r="O449" s="233"/>
      <c r="P449" s="233"/>
      <c r="Q449" s="233"/>
      <c r="R449" s="233"/>
      <c r="S449" s="233"/>
      <c r="T449" s="234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35" t="s">
        <v>140</v>
      </c>
      <c r="AU449" s="235" t="s">
        <v>80</v>
      </c>
      <c r="AV449" s="13" t="s">
        <v>80</v>
      </c>
      <c r="AW449" s="13" t="s">
        <v>32</v>
      </c>
      <c r="AX449" s="13" t="s">
        <v>70</v>
      </c>
      <c r="AY449" s="235" t="s">
        <v>129</v>
      </c>
    </row>
    <row r="450" s="14" customFormat="1">
      <c r="A450" s="14"/>
      <c r="B450" s="236"/>
      <c r="C450" s="237"/>
      <c r="D450" s="226" t="s">
        <v>140</v>
      </c>
      <c r="E450" s="238" t="s">
        <v>19</v>
      </c>
      <c r="F450" s="239" t="s">
        <v>142</v>
      </c>
      <c r="G450" s="237"/>
      <c r="H450" s="240">
        <v>7.8460000000000001</v>
      </c>
      <c r="I450" s="241"/>
      <c r="J450" s="237"/>
      <c r="K450" s="237"/>
      <c r="L450" s="242"/>
      <c r="M450" s="243"/>
      <c r="N450" s="244"/>
      <c r="O450" s="244"/>
      <c r="P450" s="244"/>
      <c r="Q450" s="244"/>
      <c r="R450" s="244"/>
      <c r="S450" s="244"/>
      <c r="T450" s="245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46" t="s">
        <v>140</v>
      </c>
      <c r="AU450" s="246" t="s">
        <v>80</v>
      </c>
      <c r="AV450" s="14" t="s">
        <v>136</v>
      </c>
      <c r="AW450" s="14" t="s">
        <v>32</v>
      </c>
      <c r="AX450" s="14" t="s">
        <v>78</v>
      </c>
      <c r="AY450" s="246" t="s">
        <v>129</v>
      </c>
    </row>
    <row r="451" s="2" customFormat="1" ht="24.15" customHeight="1">
      <c r="A451" s="40"/>
      <c r="B451" s="41"/>
      <c r="C451" s="206" t="s">
        <v>663</v>
      </c>
      <c r="D451" s="206" t="s">
        <v>131</v>
      </c>
      <c r="E451" s="207" t="s">
        <v>664</v>
      </c>
      <c r="F451" s="208" t="s">
        <v>653</v>
      </c>
      <c r="G451" s="209" t="s">
        <v>237</v>
      </c>
      <c r="H451" s="210">
        <v>39.229999999999997</v>
      </c>
      <c r="I451" s="211"/>
      <c r="J451" s="212">
        <f>ROUND(I451*H451,2)</f>
        <v>0</v>
      </c>
      <c r="K451" s="208" t="s">
        <v>135</v>
      </c>
      <c r="L451" s="46"/>
      <c r="M451" s="213" t="s">
        <v>19</v>
      </c>
      <c r="N451" s="214" t="s">
        <v>41</v>
      </c>
      <c r="O451" s="86"/>
      <c r="P451" s="215">
        <f>O451*H451</f>
        <v>0</v>
      </c>
      <c r="Q451" s="215">
        <v>0</v>
      </c>
      <c r="R451" s="215">
        <f>Q451*H451</f>
        <v>0</v>
      </c>
      <c r="S451" s="215">
        <v>0</v>
      </c>
      <c r="T451" s="216">
        <f>S451*H451</f>
        <v>0</v>
      </c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R451" s="217" t="s">
        <v>136</v>
      </c>
      <c r="AT451" s="217" t="s">
        <v>131</v>
      </c>
      <c r="AU451" s="217" t="s">
        <v>80</v>
      </c>
      <c r="AY451" s="19" t="s">
        <v>129</v>
      </c>
      <c r="BE451" s="218">
        <f>IF(N451="základní",J451,0)</f>
        <v>0</v>
      </c>
      <c r="BF451" s="218">
        <f>IF(N451="snížená",J451,0)</f>
        <v>0</v>
      </c>
      <c r="BG451" s="218">
        <f>IF(N451="zákl. přenesená",J451,0)</f>
        <v>0</v>
      </c>
      <c r="BH451" s="218">
        <f>IF(N451="sníž. přenesená",J451,0)</f>
        <v>0</v>
      </c>
      <c r="BI451" s="218">
        <f>IF(N451="nulová",J451,0)</f>
        <v>0</v>
      </c>
      <c r="BJ451" s="19" t="s">
        <v>78</v>
      </c>
      <c r="BK451" s="218">
        <f>ROUND(I451*H451,2)</f>
        <v>0</v>
      </c>
      <c r="BL451" s="19" t="s">
        <v>136</v>
      </c>
      <c r="BM451" s="217" t="s">
        <v>665</v>
      </c>
    </row>
    <row r="452" s="2" customFormat="1">
      <c r="A452" s="40"/>
      <c r="B452" s="41"/>
      <c r="C452" s="42"/>
      <c r="D452" s="219" t="s">
        <v>138</v>
      </c>
      <c r="E452" s="42"/>
      <c r="F452" s="220" t="s">
        <v>666</v>
      </c>
      <c r="G452" s="42"/>
      <c r="H452" s="42"/>
      <c r="I452" s="221"/>
      <c r="J452" s="42"/>
      <c r="K452" s="42"/>
      <c r="L452" s="46"/>
      <c r="M452" s="222"/>
      <c r="N452" s="223"/>
      <c r="O452" s="86"/>
      <c r="P452" s="86"/>
      <c r="Q452" s="86"/>
      <c r="R452" s="86"/>
      <c r="S452" s="86"/>
      <c r="T452" s="87"/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T452" s="19" t="s">
        <v>138</v>
      </c>
      <c r="AU452" s="19" t="s">
        <v>80</v>
      </c>
    </row>
    <row r="453" s="15" customFormat="1">
      <c r="A453" s="15"/>
      <c r="B453" s="257"/>
      <c r="C453" s="258"/>
      <c r="D453" s="226" t="s">
        <v>140</v>
      </c>
      <c r="E453" s="259" t="s">
        <v>19</v>
      </c>
      <c r="F453" s="260" t="s">
        <v>627</v>
      </c>
      <c r="G453" s="258"/>
      <c r="H453" s="259" t="s">
        <v>19</v>
      </c>
      <c r="I453" s="261"/>
      <c r="J453" s="258"/>
      <c r="K453" s="258"/>
      <c r="L453" s="262"/>
      <c r="M453" s="263"/>
      <c r="N453" s="264"/>
      <c r="O453" s="264"/>
      <c r="P453" s="264"/>
      <c r="Q453" s="264"/>
      <c r="R453" s="264"/>
      <c r="S453" s="264"/>
      <c r="T453" s="26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T453" s="266" t="s">
        <v>140</v>
      </c>
      <c r="AU453" s="266" t="s">
        <v>80</v>
      </c>
      <c r="AV453" s="15" t="s">
        <v>78</v>
      </c>
      <c r="AW453" s="15" t="s">
        <v>32</v>
      </c>
      <c r="AX453" s="15" t="s">
        <v>70</v>
      </c>
      <c r="AY453" s="266" t="s">
        <v>129</v>
      </c>
    </row>
    <row r="454" s="13" customFormat="1">
      <c r="A454" s="13"/>
      <c r="B454" s="224"/>
      <c r="C454" s="225"/>
      <c r="D454" s="226" t="s">
        <v>140</v>
      </c>
      <c r="E454" s="227" t="s">
        <v>19</v>
      </c>
      <c r="F454" s="228" t="s">
        <v>662</v>
      </c>
      <c r="G454" s="225"/>
      <c r="H454" s="229">
        <v>7.8460000000000001</v>
      </c>
      <c r="I454" s="230"/>
      <c r="J454" s="225"/>
      <c r="K454" s="225"/>
      <c r="L454" s="231"/>
      <c r="M454" s="232"/>
      <c r="N454" s="233"/>
      <c r="O454" s="233"/>
      <c r="P454" s="233"/>
      <c r="Q454" s="233"/>
      <c r="R454" s="233"/>
      <c r="S454" s="233"/>
      <c r="T454" s="234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35" t="s">
        <v>140</v>
      </c>
      <c r="AU454" s="235" t="s">
        <v>80</v>
      </c>
      <c r="AV454" s="13" t="s">
        <v>80</v>
      </c>
      <c r="AW454" s="13" t="s">
        <v>32</v>
      </c>
      <c r="AX454" s="13" t="s">
        <v>70</v>
      </c>
      <c r="AY454" s="235" t="s">
        <v>129</v>
      </c>
    </row>
    <row r="455" s="14" customFormat="1">
      <c r="A455" s="14"/>
      <c r="B455" s="236"/>
      <c r="C455" s="237"/>
      <c r="D455" s="226" t="s">
        <v>140</v>
      </c>
      <c r="E455" s="238" t="s">
        <v>19</v>
      </c>
      <c r="F455" s="239" t="s">
        <v>142</v>
      </c>
      <c r="G455" s="237"/>
      <c r="H455" s="240">
        <v>7.8460000000000001</v>
      </c>
      <c r="I455" s="241"/>
      <c r="J455" s="237"/>
      <c r="K455" s="237"/>
      <c r="L455" s="242"/>
      <c r="M455" s="243"/>
      <c r="N455" s="244"/>
      <c r="O455" s="244"/>
      <c r="P455" s="244"/>
      <c r="Q455" s="244"/>
      <c r="R455" s="244"/>
      <c r="S455" s="244"/>
      <c r="T455" s="245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46" t="s">
        <v>140</v>
      </c>
      <c r="AU455" s="246" t="s">
        <v>80</v>
      </c>
      <c r="AV455" s="14" t="s">
        <v>136</v>
      </c>
      <c r="AW455" s="14" t="s">
        <v>32</v>
      </c>
      <c r="AX455" s="14" t="s">
        <v>78</v>
      </c>
      <c r="AY455" s="246" t="s">
        <v>129</v>
      </c>
    </row>
    <row r="456" s="13" customFormat="1">
      <c r="A456" s="13"/>
      <c r="B456" s="224"/>
      <c r="C456" s="225"/>
      <c r="D456" s="226" t="s">
        <v>140</v>
      </c>
      <c r="E456" s="225"/>
      <c r="F456" s="228" t="s">
        <v>667</v>
      </c>
      <c r="G456" s="225"/>
      <c r="H456" s="229">
        <v>39.229999999999997</v>
      </c>
      <c r="I456" s="230"/>
      <c r="J456" s="225"/>
      <c r="K456" s="225"/>
      <c r="L456" s="231"/>
      <c r="M456" s="232"/>
      <c r="N456" s="233"/>
      <c r="O456" s="233"/>
      <c r="P456" s="233"/>
      <c r="Q456" s="233"/>
      <c r="R456" s="233"/>
      <c r="S456" s="233"/>
      <c r="T456" s="234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35" t="s">
        <v>140</v>
      </c>
      <c r="AU456" s="235" t="s">
        <v>80</v>
      </c>
      <c r="AV456" s="13" t="s">
        <v>80</v>
      </c>
      <c r="AW456" s="13" t="s">
        <v>4</v>
      </c>
      <c r="AX456" s="13" t="s">
        <v>78</v>
      </c>
      <c r="AY456" s="235" t="s">
        <v>129</v>
      </c>
    </row>
    <row r="457" s="2" customFormat="1" ht="24.15" customHeight="1">
      <c r="A457" s="40"/>
      <c r="B457" s="41"/>
      <c r="C457" s="206" t="s">
        <v>668</v>
      </c>
      <c r="D457" s="206" t="s">
        <v>131</v>
      </c>
      <c r="E457" s="207" t="s">
        <v>669</v>
      </c>
      <c r="F457" s="208" t="s">
        <v>267</v>
      </c>
      <c r="G457" s="209" t="s">
        <v>237</v>
      </c>
      <c r="H457" s="210">
        <v>52.305999999999997</v>
      </c>
      <c r="I457" s="211"/>
      <c r="J457" s="212">
        <f>ROUND(I457*H457,2)</f>
        <v>0</v>
      </c>
      <c r="K457" s="208" t="s">
        <v>135</v>
      </c>
      <c r="L457" s="46"/>
      <c r="M457" s="213" t="s">
        <v>19</v>
      </c>
      <c r="N457" s="214" t="s">
        <v>41</v>
      </c>
      <c r="O457" s="86"/>
      <c r="P457" s="215">
        <f>O457*H457</f>
        <v>0</v>
      </c>
      <c r="Q457" s="215">
        <v>0</v>
      </c>
      <c r="R457" s="215">
        <f>Q457*H457</f>
        <v>0</v>
      </c>
      <c r="S457" s="215">
        <v>0</v>
      </c>
      <c r="T457" s="216">
        <f>S457*H457</f>
        <v>0</v>
      </c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R457" s="217" t="s">
        <v>136</v>
      </c>
      <c r="AT457" s="217" t="s">
        <v>131</v>
      </c>
      <c r="AU457" s="217" t="s">
        <v>80</v>
      </c>
      <c r="AY457" s="19" t="s">
        <v>129</v>
      </c>
      <c r="BE457" s="218">
        <f>IF(N457="základní",J457,0)</f>
        <v>0</v>
      </c>
      <c r="BF457" s="218">
        <f>IF(N457="snížená",J457,0)</f>
        <v>0</v>
      </c>
      <c r="BG457" s="218">
        <f>IF(N457="zákl. přenesená",J457,0)</f>
        <v>0</v>
      </c>
      <c r="BH457" s="218">
        <f>IF(N457="sníž. přenesená",J457,0)</f>
        <v>0</v>
      </c>
      <c r="BI457" s="218">
        <f>IF(N457="nulová",J457,0)</f>
        <v>0</v>
      </c>
      <c r="BJ457" s="19" t="s">
        <v>78</v>
      </c>
      <c r="BK457" s="218">
        <f>ROUND(I457*H457,2)</f>
        <v>0</v>
      </c>
      <c r="BL457" s="19" t="s">
        <v>136</v>
      </c>
      <c r="BM457" s="217" t="s">
        <v>670</v>
      </c>
    </row>
    <row r="458" s="2" customFormat="1">
      <c r="A458" s="40"/>
      <c r="B458" s="41"/>
      <c r="C458" s="42"/>
      <c r="D458" s="219" t="s">
        <v>138</v>
      </c>
      <c r="E458" s="42"/>
      <c r="F458" s="220" t="s">
        <v>671</v>
      </c>
      <c r="G458" s="42"/>
      <c r="H458" s="42"/>
      <c r="I458" s="221"/>
      <c r="J458" s="42"/>
      <c r="K458" s="42"/>
      <c r="L458" s="46"/>
      <c r="M458" s="222"/>
      <c r="N458" s="223"/>
      <c r="O458" s="86"/>
      <c r="P458" s="86"/>
      <c r="Q458" s="86"/>
      <c r="R458" s="86"/>
      <c r="S458" s="86"/>
      <c r="T458" s="87"/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T458" s="19" t="s">
        <v>138</v>
      </c>
      <c r="AU458" s="19" t="s">
        <v>80</v>
      </c>
    </row>
    <row r="459" s="15" customFormat="1">
      <c r="A459" s="15"/>
      <c r="B459" s="257"/>
      <c r="C459" s="258"/>
      <c r="D459" s="226" t="s">
        <v>140</v>
      </c>
      <c r="E459" s="259" t="s">
        <v>19</v>
      </c>
      <c r="F459" s="260" t="s">
        <v>627</v>
      </c>
      <c r="G459" s="258"/>
      <c r="H459" s="259" t="s">
        <v>19</v>
      </c>
      <c r="I459" s="261"/>
      <c r="J459" s="258"/>
      <c r="K459" s="258"/>
      <c r="L459" s="262"/>
      <c r="M459" s="263"/>
      <c r="N459" s="264"/>
      <c r="O459" s="264"/>
      <c r="P459" s="264"/>
      <c r="Q459" s="264"/>
      <c r="R459" s="264"/>
      <c r="S459" s="264"/>
      <c r="T459" s="26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T459" s="266" t="s">
        <v>140</v>
      </c>
      <c r="AU459" s="266" t="s">
        <v>80</v>
      </c>
      <c r="AV459" s="15" t="s">
        <v>78</v>
      </c>
      <c r="AW459" s="15" t="s">
        <v>32</v>
      </c>
      <c r="AX459" s="15" t="s">
        <v>70</v>
      </c>
      <c r="AY459" s="266" t="s">
        <v>129</v>
      </c>
    </row>
    <row r="460" s="13" customFormat="1">
      <c r="A460" s="13"/>
      <c r="B460" s="224"/>
      <c r="C460" s="225"/>
      <c r="D460" s="226" t="s">
        <v>140</v>
      </c>
      <c r="E460" s="227" t="s">
        <v>19</v>
      </c>
      <c r="F460" s="228" t="s">
        <v>649</v>
      </c>
      <c r="G460" s="225"/>
      <c r="H460" s="229">
        <v>52.305999999999997</v>
      </c>
      <c r="I460" s="230"/>
      <c r="J460" s="225"/>
      <c r="K460" s="225"/>
      <c r="L460" s="231"/>
      <c r="M460" s="232"/>
      <c r="N460" s="233"/>
      <c r="O460" s="233"/>
      <c r="P460" s="233"/>
      <c r="Q460" s="233"/>
      <c r="R460" s="233"/>
      <c r="S460" s="233"/>
      <c r="T460" s="234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35" t="s">
        <v>140</v>
      </c>
      <c r="AU460" s="235" t="s">
        <v>80</v>
      </c>
      <c r="AV460" s="13" t="s">
        <v>80</v>
      </c>
      <c r="AW460" s="13" t="s">
        <v>32</v>
      </c>
      <c r="AX460" s="13" t="s">
        <v>70</v>
      </c>
      <c r="AY460" s="235" t="s">
        <v>129</v>
      </c>
    </row>
    <row r="461" s="14" customFormat="1">
      <c r="A461" s="14"/>
      <c r="B461" s="236"/>
      <c r="C461" s="237"/>
      <c r="D461" s="226" t="s">
        <v>140</v>
      </c>
      <c r="E461" s="238" t="s">
        <v>19</v>
      </c>
      <c r="F461" s="239" t="s">
        <v>142</v>
      </c>
      <c r="G461" s="237"/>
      <c r="H461" s="240">
        <v>52.305999999999997</v>
      </c>
      <c r="I461" s="241"/>
      <c r="J461" s="237"/>
      <c r="K461" s="237"/>
      <c r="L461" s="242"/>
      <c r="M461" s="243"/>
      <c r="N461" s="244"/>
      <c r="O461" s="244"/>
      <c r="P461" s="244"/>
      <c r="Q461" s="244"/>
      <c r="R461" s="244"/>
      <c r="S461" s="244"/>
      <c r="T461" s="245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46" t="s">
        <v>140</v>
      </c>
      <c r="AU461" s="246" t="s">
        <v>80</v>
      </c>
      <c r="AV461" s="14" t="s">
        <v>136</v>
      </c>
      <c r="AW461" s="14" t="s">
        <v>32</v>
      </c>
      <c r="AX461" s="14" t="s">
        <v>78</v>
      </c>
      <c r="AY461" s="246" t="s">
        <v>129</v>
      </c>
    </row>
    <row r="462" s="2" customFormat="1" ht="24.15" customHeight="1">
      <c r="A462" s="40"/>
      <c r="B462" s="41"/>
      <c r="C462" s="206" t="s">
        <v>672</v>
      </c>
      <c r="D462" s="206" t="s">
        <v>131</v>
      </c>
      <c r="E462" s="207" t="s">
        <v>673</v>
      </c>
      <c r="F462" s="208" t="s">
        <v>674</v>
      </c>
      <c r="G462" s="209" t="s">
        <v>237</v>
      </c>
      <c r="H462" s="210">
        <v>16.667000000000002</v>
      </c>
      <c r="I462" s="211"/>
      <c r="J462" s="212">
        <f>ROUND(I462*H462,2)</f>
        <v>0</v>
      </c>
      <c r="K462" s="208" t="s">
        <v>135</v>
      </c>
      <c r="L462" s="46"/>
      <c r="M462" s="213" t="s">
        <v>19</v>
      </c>
      <c r="N462" s="214" t="s">
        <v>41</v>
      </c>
      <c r="O462" s="86"/>
      <c r="P462" s="215">
        <f>O462*H462</f>
        <v>0</v>
      </c>
      <c r="Q462" s="215">
        <v>0</v>
      </c>
      <c r="R462" s="215">
        <f>Q462*H462</f>
        <v>0</v>
      </c>
      <c r="S462" s="215">
        <v>0</v>
      </c>
      <c r="T462" s="216">
        <f>S462*H462</f>
        <v>0</v>
      </c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R462" s="217" t="s">
        <v>136</v>
      </c>
      <c r="AT462" s="217" t="s">
        <v>131</v>
      </c>
      <c r="AU462" s="217" t="s">
        <v>80</v>
      </c>
      <c r="AY462" s="19" t="s">
        <v>129</v>
      </c>
      <c r="BE462" s="218">
        <f>IF(N462="základní",J462,0)</f>
        <v>0</v>
      </c>
      <c r="BF462" s="218">
        <f>IF(N462="snížená",J462,0)</f>
        <v>0</v>
      </c>
      <c r="BG462" s="218">
        <f>IF(N462="zákl. přenesená",J462,0)</f>
        <v>0</v>
      </c>
      <c r="BH462" s="218">
        <f>IF(N462="sníž. přenesená",J462,0)</f>
        <v>0</v>
      </c>
      <c r="BI462" s="218">
        <f>IF(N462="nulová",J462,0)</f>
        <v>0</v>
      </c>
      <c r="BJ462" s="19" t="s">
        <v>78</v>
      </c>
      <c r="BK462" s="218">
        <f>ROUND(I462*H462,2)</f>
        <v>0</v>
      </c>
      <c r="BL462" s="19" t="s">
        <v>136</v>
      </c>
      <c r="BM462" s="217" t="s">
        <v>675</v>
      </c>
    </row>
    <row r="463" s="2" customFormat="1">
      <c r="A463" s="40"/>
      <c r="B463" s="41"/>
      <c r="C463" s="42"/>
      <c r="D463" s="219" t="s">
        <v>138</v>
      </c>
      <c r="E463" s="42"/>
      <c r="F463" s="220" t="s">
        <v>676</v>
      </c>
      <c r="G463" s="42"/>
      <c r="H463" s="42"/>
      <c r="I463" s="221"/>
      <c r="J463" s="42"/>
      <c r="K463" s="42"/>
      <c r="L463" s="46"/>
      <c r="M463" s="222"/>
      <c r="N463" s="223"/>
      <c r="O463" s="86"/>
      <c r="P463" s="86"/>
      <c r="Q463" s="86"/>
      <c r="R463" s="86"/>
      <c r="S463" s="86"/>
      <c r="T463" s="87"/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T463" s="19" t="s">
        <v>138</v>
      </c>
      <c r="AU463" s="19" t="s">
        <v>80</v>
      </c>
    </row>
    <row r="464" s="15" customFormat="1">
      <c r="A464" s="15"/>
      <c r="B464" s="257"/>
      <c r="C464" s="258"/>
      <c r="D464" s="226" t="s">
        <v>140</v>
      </c>
      <c r="E464" s="259" t="s">
        <v>19</v>
      </c>
      <c r="F464" s="260" t="s">
        <v>627</v>
      </c>
      <c r="G464" s="258"/>
      <c r="H464" s="259" t="s">
        <v>19</v>
      </c>
      <c r="I464" s="261"/>
      <c r="J464" s="258"/>
      <c r="K464" s="258"/>
      <c r="L464" s="262"/>
      <c r="M464" s="263"/>
      <c r="N464" s="264"/>
      <c r="O464" s="264"/>
      <c r="P464" s="264"/>
      <c r="Q464" s="264"/>
      <c r="R464" s="264"/>
      <c r="S464" s="264"/>
      <c r="T464" s="26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T464" s="266" t="s">
        <v>140</v>
      </c>
      <c r="AU464" s="266" t="s">
        <v>80</v>
      </c>
      <c r="AV464" s="15" t="s">
        <v>78</v>
      </c>
      <c r="AW464" s="15" t="s">
        <v>32</v>
      </c>
      <c r="AX464" s="15" t="s">
        <v>70</v>
      </c>
      <c r="AY464" s="266" t="s">
        <v>129</v>
      </c>
    </row>
    <row r="465" s="13" customFormat="1">
      <c r="A465" s="13"/>
      <c r="B465" s="224"/>
      <c r="C465" s="225"/>
      <c r="D465" s="226" t="s">
        <v>140</v>
      </c>
      <c r="E465" s="227" t="s">
        <v>19</v>
      </c>
      <c r="F465" s="228" t="s">
        <v>662</v>
      </c>
      <c r="G465" s="225"/>
      <c r="H465" s="229">
        <v>7.8460000000000001</v>
      </c>
      <c r="I465" s="230"/>
      <c r="J465" s="225"/>
      <c r="K465" s="225"/>
      <c r="L465" s="231"/>
      <c r="M465" s="232"/>
      <c r="N465" s="233"/>
      <c r="O465" s="233"/>
      <c r="P465" s="233"/>
      <c r="Q465" s="233"/>
      <c r="R465" s="233"/>
      <c r="S465" s="233"/>
      <c r="T465" s="234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35" t="s">
        <v>140</v>
      </c>
      <c r="AU465" s="235" t="s">
        <v>80</v>
      </c>
      <c r="AV465" s="13" t="s">
        <v>80</v>
      </c>
      <c r="AW465" s="13" t="s">
        <v>32</v>
      </c>
      <c r="AX465" s="13" t="s">
        <v>70</v>
      </c>
      <c r="AY465" s="235" t="s">
        <v>129</v>
      </c>
    </row>
    <row r="466" s="13" customFormat="1">
      <c r="A466" s="13"/>
      <c r="B466" s="224"/>
      <c r="C466" s="225"/>
      <c r="D466" s="226" t="s">
        <v>140</v>
      </c>
      <c r="E466" s="227" t="s">
        <v>19</v>
      </c>
      <c r="F466" s="228" t="s">
        <v>650</v>
      </c>
      <c r="G466" s="225"/>
      <c r="H466" s="229">
        <v>8.8209999999999997</v>
      </c>
      <c r="I466" s="230"/>
      <c r="J466" s="225"/>
      <c r="K466" s="225"/>
      <c r="L466" s="231"/>
      <c r="M466" s="232"/>
      <c r="N466" s="233"/>
      <c r="O466" s="233"/>
      <c r="P466" s="233"/>
      <c r="Q466" s="233"/>
      <c r="R466" s="233"/>
      <c r="S466" s="233"/>
      <c r="T466" s="234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35" t="s">
        <v>140</v>
      </c>
      <c r="AU466" s="235" t="s">
        <v>80</v>
      </c>
      <c r="AV466" s="13" t="s">
        <v>80</v>
      </c>
      <c r="AW466" s="13" t="s">
        <v>32</v>
      </c>
      <c r="AX466" s="13" t="s">
        <v>70</v>
      </c>
      <c r="AY466" s="235" t="s">
        <v>129</v>
      </c>
    </row>
    <row r="467" s="14" customFormat="1">
      <c r="A467" s="14"/>
      <c r="B467" s="236"/>
      <c r="C467" s="237"/>
      <c r="D467" s="226" t="s">
        <v>140</v>
      </c>
      <c r="E467" s="238" t="s">
        <v>19</v>
      </c>
      <c r="F467" s="239" t="s">
        <v>142</v>
      </c>
      <c r="G467" s="237"/>
      <c r="H467" s="240">
        <v>16.667000000000002</v>
      </c>
      <c r="I467" s="241"/>
      <c r="J467" s="237"/>
      <c r="K467" s="237"/>
      <c r="L467" s="242"/>
      <c r="M467" s="243"/>
      <c r="N467" s="244"/>
      <c r="O467" s="244"/>
      <c r="P467" s="244"/>
      <c r="Q467" s="244"/>
      <c r="R467" s="244"/>
      <c r="S467" s="244"/>
      <c r="T467" s="245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46" t="s">
        <v>140</v>
      </c>
      <c r="AU467" s="246" t="s">
        <v>80</v>
      </c>
      <c r="AV467" s="14" t="s">
        <v>136</v>
      </c>
      <c r="AW467" s="14" t="s">
        <v>32</v>
      </c>
      <c r="AX467" s="14" t="s">
        <v>78</v>
      </c>
      <c r="AY467" s="246" t="s">
        <v>129</v>
      </c>
    </row>
    <row r="468" s="12" customFormat="1" ht="22.8" customHeight="1">
      <c r="A468" s="12"/>
      <c r="B468" s="190"/>
      <c r="C468" s="191"/>
      <c r="D468" s="192" t="s">
        <v>69</v>
      </c>
      <c r="E468" s="204" t="s">
        <v>677</v>
      </c>
      <c r="F468" s="204" t="s">
        <v>678</v>
      </c>
      <c r="G468" s="191"/>
      <c r="H468" s="191"/>
      <c r="I468" s="194"/>
      <c r="J468" s="205">
        <f>BK468</f>
        <v>0</v>
      </c>
      <c r="K468" s="191"/>
      <c r="L468" s="196"/>
      <c r="M468" s="197"/>
      <c r="N468" s="198"/>
      <c r="O468" s="198"/>
      <c r="P468" s="199">
        <f>SUM(P469:P470)</f>
        <v>0</v>
      </c>
      <c r="Q468" s="198"/>
      <c r="R468" s="199">
        <f>SUM(R469:R470)</f>
        <v>0</v>
      </c>
      <c r="S468" s="198"/>
      <c r="T468" s="200">
        <f>SUM(T469:T470)</f>
        <v>0</v>
      </c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R468" s="201" t="s">
        <v>78</v>
      </c>
      <c r="AT468" s="202" t="s">
        <v>69</v>
      </c>
      <c r="AU468" s="202" t="s">
        <v>78</v>
      </c>
      <c r="AY468" s="201" t="s">
        <v>129</v>
      </c>
      <c r="BK468" s="203">
        <f>SUM(BK469:BK470)</f>
        <v>0</v>
      </c>
    </row>
    <row r="469" s="2" customFormat="1" ht="33" customHeight="1">
      <c r="A469" s="40"/>
      <c r="B469" s="41"/>
      <c r="C469" s="206" t="s">
        <v>679</v>
      </c>
      <c r="D469" s="206" t="s">
        <v>131</v>
      </c>
      <c r="E469" s="207" t="s">
        <v>680</v>
      </c>
      <c r="F469" s="208" t="s">
        <v>681</v>
      </c>
      <c r="G469" s="209" t="s">
        <v>237</v>
      </c>
      <c r="H469" s="210">
        <v>237.55000000000001</v>
      </c>
      <c r="I469" s="211"/>
      <c r="J469" s="212">
        <f>ROUND(I469*H469,2)</f>
        <v>0</v>
      </c>
      <c r="K469" s="208" t="s">
        <v>135</v>
      </c>
      <c r="L469" s="46"/>
      <c r="M469" s="213" t="s">
        <v>19</v>
      </c>
      <c r="N469" s="214" t="s">
        <v>41</v>
      </c>
      <c r="O469" s="86"/>
      <c r="P469" s="215">
        <f>O469*H469</f>
        <v>0</v>
      </c>
      <c r="Q469" s="215">
        <v>0</v>
      </c>
      <c r="R469" s="215">
        <f>Q469*H469</f>
        <v>0</v>
      </c>
      <c r="S469" s="215">
        <v>0</v>
      </c>
      <c r="T469" s="216">
        <f>S469*H469</f>
        <v>0</v>
      </c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R469" s="217" t="s">
        <v>136</v>
      </c>
      <c r="AT469" s="217" t="s">
        <v>131</v>
      </c>
      <c r="AU469" s="217" t="s">
        <v>80</v>
      </c>
      <c r="AY469" s="19" t="s">
        <v>129</v>
      </c>
      <c r="BE469" s="218">
        <f>IF(N469="základní",J469,0)</f>
        <v>0</v>
      </c>
      <c r="BF469" s="218">
        <f>IF(N469="snížená",J469,0)</f>
        <v>0</v>
      </c>
      <c r="BG469" s="218">
        <f>IF(N469="zákl. přenesená",J469,0)</f>
        <v>0</v>
      </c>
      <c r="BH469" s="218">
        <f>IF(N469="sníž. přenesená",J469,0)</f>
        <v>0</v>
      </c>
      <c r="BI469" s="218">
        <f>IF(N469="nulová",J469,0)</f>
        <v>0</v>
      </c>
      <c r="BJ469" s="19" t="s">
        <v>78</v>
      </c>
      <c r="BK469" s="218">
        <f>ROUND(I469*H469,2)</f>
        <v>0</v>
      </c>
      <c r="BL469" s="19" t="s">
        <v>136</v>
      </c>
      <c r="BM469" s="217" t="s">
        <v>682</v>
      </c>
    </row>
    <row r="470" s="2" customFormat="1">
      <c r="A470" s="40"/>
      <c r="B470" s="41"/>
      <c r="C470" s="42"/>
      <c r="D470" s="219" t="s">
        <v>138</v>
      </c>
      <c r="E470" s="42"/>
      <c r="F470" s="220" t="s">
        <v>683</v>
      </c>
      <c r="G470" s="42"/>
      <c r="H470" s="42"/>
      <c r="I470" s="221"/>
      <c r="J470" s="42"/>
      <c r="K470" s="42"/>
      <c r="L470" s="46"/>
      <c r="M470" s="222"/>
      <c r="N470" s="223"/>
      <c r="O470" s="86"/>
      <c r="P470" s="86"/>
      <c r="Q470" s="86"/>
      <c r="R470" s="86"/>
      <c r="S470" s="86"/>
      <c r="T470" s="87"/>
      <c r="U470" s="40"/>
      <c r="V470" s="40"/>
      <c r="W470" s="40"/>
      <c r="X470" s="40"/>
      <c r="Y470" s="40"/>
      <c r="Z470" s="40"/>
      <c r="AA470" s="40"/>
      <c r="AB470" s="40"/>
      <c r="AC470" s="40"/>
      <c r="AD470" s="40"/>
      <c r="AE470" s="40"/>
      <c r="AT470" s="19" t="s">
        <v>138</v>
      </c>
      <c r="AU470" s="19" t="s">
        <v>80</v>
      </c>
    </row>
    <row r="471" s="12" customFormat="1" ht="25.92" customHeight="1">
      <c r="A471" s="12"/>
      <c r="B471" s="190"/>
      <c r="C471" s="191"/>
      <c r="D471" s="192" t="s">
        <v>69</v>
      </c>
      <c r="E471" s="193" t="s">
        <v>684</v>
      </c>
      <c r="F471" s="193" t="s">
        <v>685</v>
      </c>
      <c r="G471" s="191"/>
      <c r="H471" s="191"/>
      <c r="I471" s="194"/>
      <c r="J471" s="195">
        <f>BK471</f>
        <v>0</v>
      </c>
      <c r="K471" s="191"/>
      <c r="L471" s="196"/>
      <c r="M471" s="197"/>
      <c r="N471" s="198"/>
      <c r="O471" s="198"/>
      <c r="P471" s="199">
        <f>P472</f>
        <v>0</v>
      </c>
      <c r="Q471" s="198"/>
      <c r="R471" s="199">
        <f>R472</f>
        <v>0.28372625499999998</v>
      </c>
      <c r="S471" s="198"/>
      <c r="T471" s="200">
        <f>T472</f>
        <v>0</v>
      </c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R471" s="201" t="s">
        <v>80</v>
      </c>
      <c r="AT471" s="202" t="s">
        <v>69</v>
      </c>
      <c r="AU471" s="202" t="s">
        <v>70</v>
      </c>
      <c r="AY471" s="201" t="s">
        <v>129</v>
      </c>
      <c r="BK471" s="203">
        <f>BK472</f>
        <v>0</v>
      </c>
    </row>
    <row r="472" s="12" customFormat="1" ht="22.8" customHeight="1">
      <c r="A472" s="12"/>
      <c r="B472" s="190"/>
      <c r="C472" s="191"/>
      <c r="D472" s="192" t="s">
        <v>69</v>
      </c>
      <c r="E472" s="204" t="s">
        <v>686</v>
      </c>
      <c r="F472" s="204" t="s">
        <v>687</v>
      </c>
      <c r="G472" s="191"/>
      <c r="H472" s="191"/>
      <c r="I472" s="194"/>
      <c r="J472" s="205">
        <f>BK472</f>
        <v>0</v>
      </c>
      <c r="K472" s="191"/>
      <c r="L472" s="196"/>
      <c r="M472" s="197"/>
      <c r="N472" s="198"/>
      <c r="O472" s="198"/>
      <c r="P472" s="199">
        <f>SUM(P473:P498)</f>
        <v>0</v>
      </c>
      <c r="Q472" s="198"/>
      <c r="R472" s="199">
        <f>SUM(R473:R498)</f>
        <v>0.28372625499999998</v>
      </c>
      <c r="S472" s="198"/>
      <c r="T472" s="200">
        <f>SUM(T473:T498)</f>
        <v>0</v>
      </c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R472" s="201" t="s">
        <v>80</v>
      </c>
      <c r="AT472" s="202" t="s">
        <v>69</v>
      </c>
      <c r="AU472" s="202" t="s">
        <v>78</v>
      </c>
      <c r="AY472" s="201" t="s">
        <v>129</v>
      </c>
      <c r="BK472" s="203">
        <f>SUM(BK473:BK498)</f>
        <v>0</v>
      </c>
    </row>
    <row r="473" s="2" customFormat="1" ht="21.75" customHeight="1">
      <c r="A473" s="40"/>
      <c r="B473" s="41"/>
      <c r="C473" s="206" t="s">
        <v>688</v>
      </c>
      <c r="D473" s="206" t="s">
        <v>131</v>
      </c>
      <c r="E473" s="207" t="s">
        <v>689</v>
      </c>
      <c r="F473" s="208" t="s">
        <v>690</v>
      </c>
      <c r="G473" s="209" t="s">
        <v>134</v>
      </c>
      <c r="H473" s="210">
        <v>60.280000000000001</v>
      </c>
      <c r="I473" s="211"/>
      <c r="J473" s="212">
        <f>ROUND(I473*H473,2)</f>
        <v>0</v>
      </c>
      <c r="K473" s="208" t="s">
        <v>135</v>
      </c>
      <c r="L473" s="46"/>
      <c r="M473" s="213" t="s">
        <v>19</v>
      </c>
      <c r="N473" s="214" t="s">
        <v>41</v>
      </c>
      <c r="O473" s="86"/>
      <c r="P473" s="215">
        <f>O473*H473</f>
        <v>0</v>
      </c>
      <c r="Q473" s="215">
        <v>0</v>
      </c>
      <c r="R473" s="215">
        <f>Q473*H473</f>
        <v>0</v>
      </c>
      <c r="S473" s="215">
        <v>0</v>
      </c>
      <c r="T473" s="216">
        <f>S473*H473</f>
        <v>0</v>
      </c>
      <c r="U473" s="40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  <c r="AR473" s="217" t="s">
        <v>227</v>
      </c>
      <c r="AT473" s="217" t="s">
        <v>131</v>
      </c>
      <c r="AU473" s="217" t="s">
        <v>80</v>
      </c>
      <c r="AY473" s="19" t="s">
        <v>129</v>
      </c>
      <c r="BE473" s="218">
        <f>IF(N473="základní",J473,0)</f>
        <v>0</v>
      </c>
      <c r="BF473" s="218">
        <f>IF(N473="snížená",J473,0)</f>
        <v>0</v>
      </c>
      <c r="BG473" s="218">
        <f>IF(N473="zákl. přenesená",J473,0)</f>
        <v>0</v>
      </c>
      <c r="BH473" s="218">
        <f>IF(N473="sníž. přenesená",J473,0)</f>
        <v>0</v>
      </c>
      <c r="BI473" s="218">
        <f>IF(N473="nulová",J473,0)</f>
        <v>0</v>
      </c>
      <c r="BJ473" s="19" t="s">
        <v>78</v>
      </c>
      <c r="BK473" s="218">
        <f>ROUND(I473*H473,2)</f>
        <v>0</v>
      </c>
      <c r="BL473" s="19" t="s">
        <v>227</v>
      </c>
      <c r="BM473" s="217" t="s">
        <v>691</v>
      </c>
    </row>
    <row r="474" s="2" customFormat="1">
      <c r="A474" s="40"/>
      <c r="B474" s="41"/>
      <c r="C474" s="42"/>
      <c r="D474" s="219" t="s">
        <v>138</v>
      </c>
      <c r="E474" s="42"/>
      <c r="F474" s="220" t="s">
        <v>692</v>
      </c>
      <c r="G474" s="42"/>
      <c r="H474" s="42"/>
      <c r="I474" s="221"/>
      <c r="J474" s="42"/>
      <c r="K474" s="42"/>
      <c r="L474" s="46"/>
      <c r="M474" s="222"/>
      <c r="N474" s="223"/>
      <c r="O474" s="86"/>
      <c r="P474" s="86"/>
      <c r="Q474" s="86"/>
      <c r="R474" s="86"/>
      <c r="S474" s="86"/>
      <c r="T474" s="87"/>
      <c r="U474" s="40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T474" s="19" t="s">
        <v>138</v>
      </c>
      <c r="AU474" s="19" t="s">
        <v>80</v>
      </c>
    </row>
    <row r="475" s="13" customFormat="1">
      <c r="A475" s="13"/>
      <c r="B475" s="224"/>
      <c r="C475" s="225"/>
      <c r="D475" s="226" t="s">
        <v>140</v>
      </c>
      <c r="E475" s="227" t="s">
        <v>19</v>
      </c>
      <c r="F475" s="228" t="s">
        <v>693</v>
      </c>
      <c r="G475" s="225"/>
      <c r="H475" s="229">
        <v>60.280000000000001</v>
      </c>
      <c r="I475" s="230"/>
      <c r="J475" s="225"/>
      <c r="K475" s="225"/>
      <c r="L475" s="231"/>
      <c r="M475" s="232"/>
      <c r="N475" s="233"/>
      <c r="O475" s="233"/>
      <c r="P475" s="233"/>
      <c r="Q475" s="233"/>
      <c r="R475" s="233"/>
      <c r="S475" s="233"/>
      <c r="T475" s="234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35" t="s">
        <v>140</v>
      </c>
      <c r="AU475" s="235" t="s">
        <v>80</v>
      </c>
      <c r="AV475" s="13" t="s">
        <v>80</v>
      </c>
      <c r="AW475" s="13" t="s">
        <v>32</v>
      </c>
      <c r="AX475" s="13" t="s">
        <v>70</v>
      </c>
      <c r="AY475" s="235" t="s">
        <v>129</v>
      </c>
    </row>
    <row r="476" s="14" customFormat="1">
      <c r="A476" s="14"/>
      <c r="B476" s="236"/>
      <c r="C476" s="237"/>
      <c r="D476" s="226" t="s">
        <v>140</v>
      </c>
      <c r="E476" s="238" t="s">
        <v>19</v>
      </c>
      <c r="F476" s="239" t="s">
        <v>142</v>
      </c>
      <c r="G476" s="237"/>
      <c r="H476" s="240">
        <v>60.280000000000001</v>
      </c>
      <c r="I476" s="241"/>
      <c r="J476" s="237"/>
      <c r="K476" s="237"/>
      <c r="L476" s="242"/>
      <c r="M476" s="243"/>
      <c r="N476" s="244"/>
      <c r="O476" s="244"/>
      <c r="P476" s="244"/>
      <c r="Q476" s="244"/>
      <c r="R476" s="244"/>
      <c r="S476" s="244"/>
      <c r="T476" s="245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46" t="s">
        <v>140</v>
      </c>
      <c r="AU476" s="246" t="s">
        <v>80</v>
      </c>
      <c r="AV476" s="14" t="s">
        <v>136</v>
      </c>
      <c r="AW476" s="14" t="s">
        <v>32</v>
      </c>
      <c r="AX476" s="14" t="s">
        <v>78</v>
      </c>
      <c r="AY476" s="246" t="s">
        <v>129</v>
      </c>
    </row>
    <row r="477" s="2" customFormat="1" ht="16.5" customHeight="1">
      <c r="A477" s="40"/>
      <c r="B477" s="41"/>
      <c r="C477" s="247" t="s">
        <v>694</v>
      </c>
      <c r="D477" s="247" t="s">
        <v>234</v>
      </c>
      <c r="E477" s="248" t="s">
        <v>695</v>
      </c>
      <c r="F477" s="249" t="s">
        <v>696</v>
      </c>
      <c r="G477" s="250" t="s">
        <v>237</v>
      </c>
      <c r="H477" s="251">
        <v>0.02</v>
      </c>
      <c r="I477" s="252"/>
      <c r="J477" s="253">
        <f>ROUND(I477*H477,2)</f>
        <v>0</v>
      </c>
      <c r="K477" s="249" t="s">
        <v>135</v>
      </c>
      <c r="L477" s="254"/>
      <c r="M477" s="255" t="s">
        <v>19</v>
      </c>
      <c r="N477" s="256" t="s">
        <v>41</v>
      </c>
      <c r="O477" s="86"/>
      <c r="P477" s="215">
        <f>O477*H477</f>
        <v>0</v>
      </c>
      <c r="Q477" s="215">
        <v>1</v>
      </c>
      <c r="R477" s="215">
        <f>Q477*H477</f>
        <v>0.02</v>
      </c>
      <c r="S477" s="215">
        <v>0</v>
      </c>
      <c r="T477" s="216">
        <f>S477*H477</f>
        <v>0</v>
      </c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R477" s="217" t="s">
        <v>318</v>
      </c>
      <c r="AT477" s="217" t="s">
        <v>234</v>
      </c>
      <c r="AU477" s="217" t="s">
        <v>80</v>
      </c>
      <c r="AY477" s="19" t="s">
        <v>129</v>
      </c>
      <c r="BE477" s="218">
        <f>IF(N477="základní",J477,0)</f>
        <v>0</v>
      </c>
      <c r="BF477" s="218">
        <f>IF(N477="snížená",J477,0)</f>
        <v>0</v>
      </c>
      <c r="BG477" s="218">
        <f>IF(N477="zákl. přenesená",J477,0)</f>
        <v>0</v>
      </c>
      <c r="BH477" s="218">
        <f>IF(N477="sníž. přenesená",J477,0)</f>
        <v>0</v>
      </c>
      <c r="BI477" s="218">
        <f>IF(N477="nulová",J477,0)</f>
        <v>0</v>
      </c>
      <c r="BJ477" s="19" t="s">
        <v>78</v>
      </c>
      <c r="BK477" s="218">
        <f>ROUND(I477*H477,2)</f>
        <v>0</v>
      </c>
      <c r="BL477" s="19" t="s">
        <v>227</v>
      </c>
      <c r="BM477" s="217" t="s">
        <v>697</v>
      </c>
    </row>
    <row r="478" s="13" customFormat="1">
      <c r="A478" s="13"/>
      <c r="B478" s="224"/>
      <c r="C478" s="225"/>
      <c r="D478" s="226" t="s">
        <v>140</v>
      </c>
      <c r="E478" s="225"/>
      <c r="F478" s="228" t="s">
        <v>698</v>
      </c>
      <c r="G478" s="225"/>
      <c r="H478" s="229">
        <v>0.02</v>
      </c>
      <c r="I478" s="230"/>
      <c r="J478" s="225"/>
      <c r="K478" s="225"/>
      <c r="L478" s="231"/>
      <c r="M478" s="232"/>
      <c r="N478" s="233"/>
      <c r="O478" s="233"/>
      <c r="P478" s="233"/>
      <c r="Q478" s="233"/>
      <c r="R478" s="233"/>
      <c r="S478" s="233"/>
      <c r="T478" s="234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35" t="s">
        <v>140</v>
      </c>
      <c r="AU478" s="235" t="s">
        <v>80</v>
      </c>
      <c r="AV478" s="13" t="s">
        <v>80</v>
      </c>
      <c r="AW478" s="13" t="s">
        <v>4</v>
      </c>
      <c r="AX478" s="13" t="s">
        <v>78</v>
      </c>
      <c r="AY478" s="235" t="s">
        <v>129</v>
      </c>
    </row>
    <row r="479" s="2" customFormat="1" ht="21.75" customHeight="1">
      <c r="A479" s="40"/>
      <c r="B479" s="41"/>
      <c r="C479" s="206" t="s">
        <v>699</v>
      </c>
      <c r="D479" s="206" t="s">
        <v>131</v>
      </c>
      <c r="E479" s="207" t="s">
        <v>700</v>
      </c>
      <c r="F479" s="208" t="s">
        <v>701</v>
      </c>
      <c r="G479" s="209" t="s">
        <v>134</v>
      </c>
      <c r="H479" s="210">
        <v>24</v>
      </c>
      <c r="I479" s="211"/>
      <c r="J479" s="212">
        <f>ROUND(I479*H479,2)</f>
        <v>0</v>
      </c>
      <c r="K479" s="208" t="s">
        <v>135</v>
      </c>
      <c r="L479" s="46"/>
      <c r="M479" s="213" t="s">
        <v>19</v>
      </c>
      <c r="N479" s="214" t="s">
        <v>41</v>
      </c>
      <c r="O479" s="86"/>
      <c r="P479" s="215">
        <f>O479*H479</f>
        <v>0</v>
      </c>
      <c r="Q479" s="215">
        <v>0</v>
      </c>
      <c r="R479" s="215">
        <f>Q479*H479</f>
        <v>0</v>
      </c>
      <c r="S479" s="215">
        <v>0</v>
      </c>
      <c r="T479" s="216">
        <f>S479*H479</f>
        <v>0</v>
      </c>
      <c r="U479" s="40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R479" s="217" t="s">
        <v>227</v>
      </c>
      <c r="AT479" s="217" t="s">
        <v>131</v>
      </c>
      <c r="AU479" s="217" t="s">
        <v>80</v>
      </c>
      <c r="AY479" s="19" t="s">
        <v>129</v>
      </c>
      <c r="BE479" s="218">
        <f>IF(N479="základní",J479,0)</f>
        <v>0</v>
      </c>
      <c r="BF479" s="218">
        <f>IF(N479="snížená",J479,0)</f>
        <v>0</v>
      </c>
      <c r="BG479" s="218">
        <f>IF(N479="zákl. přenesená",J479,0)</f>
        <v>0</v>
      </c>
      <c r="BH479" s="218">
        <f>IF(N479="sníž. přenesená",J479,0)</f>
        <v>0</v>
      </c>
      <c r="BI479" s="218">
        <f>IF(N479="nulová",J479,0)</f>
        <v>0</v>
      </c>
      <c r="BJ479" s="19" t="s">
        <v>78</v>
      </c>
      <c r="BK479" s="218">
        <f>ROUND(I479*H479,2)</f>
        <v>0</v>
      </c>
      <c r="BL479" s="19" t="s">
        <v>227</v>
      </c>
      <c r="BM479" s="217" t="s">
        <v>702</v>
      </c>
    </row>
    <row r="480" s="2" customFormat="1">
      <c r="A480" s="40"/>
      <c r="B480" s="41"/>
      <c r="C480" s="42"/>
      <c r="D480" s="219" t="s">
        <v>138</v>
      </c>
      <c r="E480" s="42"/>
      <c r="F480" s="220" t="s">
        <v>703</v>
      </c>
      <c r="G480" s="42"/>
      <c r="H480" s="42"/>
      <c r="I480" s="221"/>
      <c r="J480" s="42"/>
      <c r="K480" s="42"/>
      <c r="L480" s="46"/>
      <c r="M480" s="222"/>
      <c r="N480" s="223"/>
      <c r="O480" s="86"/>
      <c r="P480" s="86"/>
      <c r="Q480" s="86"/>
      <c r="R480" s="86"/>
      <c r="S480" s="86"/>
      <c r="T480" s="87"/>
      <c r="U480" s="40"/>
      <c r="V480" s="40"/>
      <c r="W480" s="40"/>
      <c r="X480" s="40"/>
      <c r="Y480" s="40"/>
      <c r="Z480" s="40"/>
      <c r="AA480" s="40"/>
      <c r="AB480" s="40"/>
      <c r="AC480" s="40"/>
      <c r="AD480" s="40"/>
      <c r="AE480" s="40"/>
      <c r="AT480" s="19" t="s">
        <v>138</v>
      </c>
      <c r="AU480" s="19" t="s">
        <v>80</v>
      </c>
    </row>
    <row r="481" s="13" customFormat="1">
      <c r="A481" s="13"/>
      <c r="B481" s="224"/>
      <c r="C481" s="225"/>
      <c r="D481" s="226" t="s">
        <v>140</v>
      </c>
      <c r="E481" s="227" t="s">
        <v>19</v>
      </c>
      <c r="F481" s="228" t="s">
        <v>704</v>
      </c>
      <c r="G481" s="225"/>
      <c r="H481" s="229">
        <v>24</v>
      </c>
      <c r="I481" s="230"/>
      <c r="J481" s="225"/>
      <c r="K481" s="225"/>
      <c r="L481" s="231"/>
      <c r="M481" s="232"/>
      <c r="N481" s="233"/>
      <c r="O481" s="233"/>
      <c r="P481" s="233"/>
      <c r="Q481" s="233"/>
      <c r="R481" s="233"/>
      <c r="S481" s="233"/>
      <c r="T481" s="234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35" t="s">
        <v>140</v>
      </c>
      <c r="AU481" s="235" t="s">
        <v>80</v>
      </c>
      <c r="AV481" s="13" t="s">
        <v>80</v>
      </c>
      <c r="AW481" s="13" t="s">
        <v>32</v>
      </c>
      <c r="AX481" s="13" t="s">
        <v>70</v>
      </c>
      <c r="AY481" s="235" t="s">
        <v>129</v>
      </c>
    </row>
    <row r="482" s="14" customFormat="1">
      <c r="A482" s="14"/>
      <c r="B482" s="236"/>
      <c r="C482" s="237"/>
      <c r="D482" s="226" t="s">
        <v>140</v>
      </c>
      <c r="E482" s="238" t="s">
        <v>19</v>
      </c>
      <c r="F482" s="239" t="s">
        <v>142</v>
      </c>
      <c r="G482" s="237"/>
      <c r="H482" s="240">
        <v>24</v>
      </c>
      <c r="I482" s="241"/>
      <c r="J482" s="237"/>
      <c r="K482" s="237"/>
      <c r="L482" s="242"/>
      <c r="M482" s="243"/>
      <c r="N482" s="244"/>
      <c r="O482" s="244"/>
      <c r="P482" s="244"/>
      <c r="Q482" s="244"/>
      <c r="R482" s="244"/>
      <c r="S482" s="244"/>
      <c r="T482" s="245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46" t="s">
        <v>140</v>
      </c>
      <c r="AU482" s="246" t="s">
        <v>80</v>
      </c>
      <c r="AV482" s="14" t="s">
        <v>136</v>
      </c>
      <c r="AW482" s="14" t="s">
        <v>32</v>
      </c>
      <c r="AX482" s="14" t="s">
        <v>78</v>
      </c>
      <c r="AY482" s="246" t="s">
        <v>129</v>
      </c>
    </row>
    <row r="483" s="2" customFormat="1" ht="16.5" customHeight="1">
      <c r="A483" s="40"/>
      <c r="B483" s="41"/>
      <c r="C483" s="247" t="s">
        <v>705</v>
      </c>
      <c r="D483" s="247" t="s">
        <v>234</v>
      </c>
      <c r="E483" s="248" t="s">
        <v>695</v>
      </c>
      <c r="F483" s="249" t="s">
        <v>696</v>
      </c>
      <c r="G483" s="250" t="s">
        <v>237</v>
      </c>
      <c r="H483" s="251">
        <v>0.0080000000000000002</v>
      </c>
      <c r="I483" s="252"/>
      <c r="J483" s="253">
        <f>ROUND(I483*H483,2)</f>
        <v>0</v>
      </c>
      <c r="K483" s="249" t="s">
        <v>135</v>
      </c>
      <c r="L483" s="254"/>
      <c r="M483" s="255" t="s">
        <v>19</v>
      </c>
      <c r="N483" s="256" t="s">
        <v>41</v>
      </c>
      <c r="O483" s="86"/>
      <c r="P483" s="215">
        <f>O483*H483</f>
        <v>0</v>
      </c>
      <c r="Q483" s="215">
        <v>1</v>
      </c>
      <c r="R483" s="215">
        <f>Q483*H483</f>
        <v>0.0080000000000000002</v>
      </c>
      <c r="S483" s="215">
        <v>0</v>
      </c>
      <c r="T483" s="216">
        <f>S483*H483</f>
        <v>0</v>
      </c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R483" s="217" t="s">
        <v>318</v>
      </c>
      <c r="AT483" s="217" t="s">
        <v>234</v>
      </c>
      <c r="AU483" s="217" t="s">
        <v>80</v>
      </c>
      <c r="AY483" s="19" t="s">
        <v>129</v>
      </c>
      <c r="BE483" s="218">
        <f>IF(N483="základní",J483,0)</f>
        <v>0</v>
      </c>
      <c r="BF483" s="218">
        <f>IF(N483="snížená",J483,0)</f>
        <v>0</v>
      </c>
      <c r="BG483" s="218">
        <f>IF(N483="zákl. přenesená",J483,0)</f>
        <v>0</v>
      </c>
      <c r="BH483" s="218">
        <f>IF(N483="sníž. přenesená",J483,0)</f>
        <v>0</v>
      </c>
      <c r="BI483" s="218">
        <f>IF(N483="nulová",J483,0)</f>
        <v>0</v>
      </c>
      <c r="BJ483" s="19" t="s">
        <v>78</v>
      </c>
      <c r="BK483" s="218">
        <f>ROUND(I483*H483,2)</f>
        <v>0</v>
      </c>
      <c r="BL483" s="19" t="s">
        <v>227</v>
      </c>
      <c r="BM483" s="217" t="s">
        <v>706</v>
      </c>
    </row>
    <row r="484" s="13" customFormat="1">
      <c r="A484" s="13"/>
      <c r="B484" s="224"/>
      <c r="C484" s="225"/>
      <c r="D484" s="226" t="s">
        <v>140</v>
      </c>
      <c r="E484" s="225"/>
      <c r="F484" s="228" t="s">
        <v>707</v>
      </c>
      <c r="G484" s="225"/>
      <c r="H484" s="229">
        <v>0.0080000000000000002</v>
      </c>
      <c r="I484" s="230"/>
      <c r="J484" s="225"/>
      <c r="K484" s="225"/>
      <c r="L484" s="231"/>
      <c r="M484" s="232"/>
      <c r="N484" s="233"/>
      <c r="O484" s="233"/>
      <c r="P484" s="233"/>
      <c r="Q484" s="233"/>
      <c r="R484" s="233"/>
      <c r="S484" s="233"/>
      <c r="T484" s="234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35" t="s">
        <v>140</v>
      </c>
      <c r="AU484" s="235" t="s">
        <v>80</v>
      </c>
      <c r="AV484" s="13" t="s">
        <v>80</v>
      </c>
      <c r="AW484" s="13" t="s">
        <v>4</v>
      </c>
      <c r="AX484" s="13" t="s">
        <v>78</v>
      </c>
      <c r="AY484" s="235" t="s">
        <v>129</v>
      </c>
    </row>
    <row r="485" s="2" customFormat="1" ht="16.5" customHeight="1">
      <c r="A485" s="40"/>
      <c r="B485" s="41"/>
      <c r="C485" s="206" t="s">
        <v>708</v>
      </c>
      <c r="D485" s="206" t="s">
        <v>131</v>
      </c>
      <c r="E485" s="207" t="s">
        <v>709</v>
      </c>
      <c r="F485" s="208" t="s">
        <v>710</v>
      </c>
      <c r="G485" s="209" t="s">
        <v>134</v>
      </c>
      <c r="H485" s="210">
        <v>30.140000000000001</v>
      </c>
      <c r="I485" s="211"/>
      <c r="J485" s="212">
        <f>ROUND(I485*H485,2)</f>
        <v>0</v>
      </c>
      <c r="K485" s="208" t="s">
        <v>135</v>
      </c>
      <c r="L485" s="46"/>
      <c r="M485" s="213" t="s">
        <v>19</v>
      </c>
      <c r="N485" s="214" t="s">
        <v>41</v>
      </c>
      <c r="O485" s="86"/>
      <c r="P485" s="215">
        <f>O485*H485</f>
        <v>0</v>
      </c>
      <c r="Q485" s="215">
        <v>0.00039825</v>
      </c>
      <c r="R485" s="215">
        <f>Q485*H485</f>
        <v>0.012003255000000001</v>
      </c>
      <c r="S485" s="215">
        <v>0</v>
      </c>
      <c r="T485" s="216">
        <f>S485*H485</f>
        <v>0</v>
      </c>
      <c r="U485" s="40"/>
      <c r="V485" s="40"/>
      <c r="W485" s="40"/>
      <c r="X485" s="40"/>
      <c r="Y485" s="40"/>
      <c r="Z485" s="40"/>
      <c r="AA485" s="40"/>
      <c r="AB485" s="40"/>
      <c r="AC485" s="40"/>
      <c r="AD485" s="40"/>
      <c r="AE485" s="40"/>
      <c r="AR485" s="217" t="s">
        <v>227</v>
      </c>
      <c r="AT485" s="217" t="s">
        <v>131</v>
      </c>
      <c r="AU485" s="217" t="s">
        <v>80</v>
      </c>
      <c r="AY485" s="19" t="s">
        <v>129</v>
      </c>
      <c r="BE485" s="218">
        <f>IF(N485="základní",J485,0)</f>
        <v>0</v>
      </c>
      <c r="BF485" s="218">
        <f>IF(N485="snížená",J485,0)</f>
        <v>0</v>
      </c>
      <c r="BG485" s="218">
        <f>IF(N485="zákl. přenesená",J485,0)</f>
        <v>0</v>
      </c>
      <c r="BH485" s="218">
        <f>IF(N485="sníž. přenesená",J485,0)</f>
        <v>0</v>
      </c>
      <c r="BI485" s="218">
        <f>IF(N485="nulová",J485,0)</f>
        <v>0</v>
      </c>
      <c r="BJ485" s="19" t="s">
        <v>78</v>
      </c>
      <c r="BK485" s="218">
        <f>ROUND(I485*H485,2)</f>
        <v>0</v>
      </c>
      <c r="BL485" s="19" t="s">
        <v>227</v>
      </c>
      <c r="BM485" s="217" t="s">
        <v>711</v>
      </c>
    </row>
    <row r="486" s="2" customFormat="1">
      <c r="A486" s="40"/>
      <c r="B486" s="41"/>
      <c r="C486" s="42"/>
      <c r="D486" s="219" t="s">
        <v>138</v>
      </c>
      <c r="E486" s="42"/>
      <c r="F486" s="220" t="s">
        <v>712</v>
      </c>
      <c r="G486" s="42"/>
      <c r="H486" s="42"/>
      <c r="I486" s="221"/>
      <c r="J486" s="42"/>
      <c r="K486" s="42"/>
      <c r="L486" s="46"/>
      <c r="M486" s="222"/>
      <c r="N486" s="223"/>
      <c r="O486" s="86"/>
      <c r="P486" s="86"/>
      <c r="Q486" s="86"/>
      <c r="R486" s="86"/>
      <c r="S486" s="86"/>
      <c r="T486" s="87"/>
      <c r="U486" s="40"/>
      <c r="V486" s="40"/>
      <c r="W486" s="40"/>
      <c r="X486" s="40"/>
      <c r="Y486" s="40"/>
      <c r="Z486" s="40"/>
      <c r="AA486" s="40"/>
      <c r="AB486" s="40"/>
      <c r="AC486" s="40"/>
      <c r="AD486" s="40"/>
      <c r="AE486" s="40"/>
      <c r="AT486" s="19" t="s">
        <v>138</v>
      </c>
      <c r="AU486" s="19" t="s">
        <v>80</v>
      </c>
    </row>
    <row r="487" s="13" customFormat="1">
      <c r="A487" s="13"/>
      <c r="B487" s="224"/>
      <c r="C487" s="225"/>
      <c r="D487" s="226" t="s">
        <v>140</v>
      </c>
      <c r="E487" s="227" t="s">
        <v>19</v>
      </c>
      <c r="F487" s="228" t="s">
        <v>713</v>
      </c>
      <c r="G487" s="225"/>
      <c r="H487" s="229">
        <v>30.140000000000001</v>
      </c>
      <c r="I487" s="230"/>
      <c r="J487" s="225"/>
      <c r="K487" s="225"/>
      <c r="L487" s="231"/>
      <c r="M487" s="232"/>
      <c r="N487" s="233"/>
      <c r="O487" s="233"/>
      <c r="P487" s="233"/>
      <c r="Q487" s="233"/>
      <c r="R487" s="233"/>
      <c r="S487" s="233"/>
      <c r="T487" s="234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35" t="s">
        <v>140</v>
      </c>
      <c r="AU487" s="235" t="s">
        <v>80</v>
      </c>
      <c r="AV487" s="13" t="s">
        <v>80</v>
      </c>
      <c r="AW487" s="13" t="s">
        <v>32</v>
      </c>
      <c r="AX487" s="13" t="s">
        <v>70</v>
      </c>
      <c r="AY487" s="235" t="s">
        <v>129</v>
      </c>
    </row>
    <row r="488" s="14" customFormat="1">
      <c r="A488" s="14"/>
      <c r="B488" s="236"/>
      <c r="C488" s="237"/>
      <c r="D488" s="226" t="s">
        <v>140</v>
      </c>
      <c r="E488" s="238" t="s">
        <v>19</v>
      </c>
      <c r="F488" s="239" t="s">
        <v>142</v>
      </c>
      <c r="G488" s="237"/>
      <c r="H488" s="240">
        <v>30.140000000000001</v>
      </c>
      <c r="I488" s="241"/>
      <c r="J488" s="237"/>
      <c r="K488" s="237"/>
      <c r="L488" s="242"/>
      <c r="M488" s="243"/>
      <c r="N488" s="244"/>
      <c r="O488" s="244"/>
      <c r="P488" s="244"/>
      <c r="Q488" s="244"/>
      <c r="R488" s="244"/>
      <c r="S488" s="244"/>
      <c r="T488" s="245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46" t="s">
        <v>140</v>
      </c>
      <c r="AU488" s="246" t="s">
        <v>80</v>
      </c>
      <c r="AV488" s="14" t="s">
        <v>136</v>
      </c>
      <c r="AW488" s="14" t="s">
        <v>32</v>
      </c>
      <c r="AX488" s="14" t="s">
        <v>78</v>
      </c>
      <c r="AY488" s="246" t="s">
        <v>129</v>
      </c>
    </row>
    <row r="489" s="2" customFormat="1" ht="24.15" customHeight="1">
      <c r="A489" s="40"/>
      <c r="B489" s="41"/>
      <c r="C489" s="247" t="s">
        <v>714</v>
      </c>
      <c r="D489" s="247" t="s">
        <v>234</v>
      </c>
      <c r="E489" s="248" t="s">
        <v>715</v>
      </c>
      <c r="F489" s="249" t="s">
        <v>716</v>
      </c>
      <c r="G489" s="250" t="s">
        <v>134</v>
      </c>
      <c r="H489" s="251">
        <v>35.128</v>
      </c>
      <c r="I489" s="252"/>
      <c r="J489" s="253">
        <f>ROUND(I489*H489,2)</f>
        <v>0</v>
      </c>
      <c r="K489" s="249" t="s">
        <v>135</v>
      </c>
      <c r="L489" s="254"/>
      <c r="M489" s="255" t="s">
        <v>19</v>
      </c>
      <c r="N489" s="256" t="s">
        <v>41</v>
      </c>
      <c r="O489" s="86"/>
      <c r="P489" s="215">
        <f>O489*H489</f>
        <v>0</v>
      </c>
      <c r="Q489" s="215">
        <v>0.0047999999999999996</v>
      </c>
      <c r="R489" s="215">
        <f>Q489*H489</f>
        <v>0.1686144</v>
      </c>
      <c r="S489" s="215">
        <v>0</v>
      </c>
      <c r="T489" s="216">
        <f>S489*H489</f>
        <v>0</v>
      </c>
      <c r="U489" s="40"/>
      <c r="V489" s="40"/>
      <c r="W489" s="40"/>
      <c r="X489" s="40"/>
      <c r="Y489" s="40"/>
      <c r="Z489" s="40"/>
      <c r="AA489" s="40"/>
      <c r="AB489" s="40"/>
      <c r="AC489" s="40"/>
      <c r="AD489" s="40"/>
      <c r="AE489" s="40"/>
      <c r="AR489" s="217" t="s">
        <v>318</v>
      </c>
      <c r="AT489" s="217" t="s">
        <v>234</v>
      </c>
      <c r="AU489" s="217" t="s">
        <v>80</v>
      </c>
      <c r="AY489" s="19" t="s">
        <v>129</v>
      </c>
      <c r="BE489" s="218">
        <f>IF(N489="základní",J489,0)</f>
        <v>0</v>
      </c>
      <c r="BF489" s="218">
        <f>IF(N489="snížená",J489,0)</f>
        <v>0</v>
      </c>
      <c r="BG489" s="218">
        <f>IF(N489="zákl. přenesená",J489,0)</f>
        <v>0</v>
      </c>
      <c r="BH489" s="218">
        <f>IF(N489="sníž. přenesená",J489,0)</f>
        <v>0</v>
      </c>
      <c r="BI489" s="218">
        <f>IF(N489="nulová",J489,0)</f>
        <v>0</v>
      </c>
      <c r="BJ489" s="19" t="s">
        <v>78</v>
      </c>
      <c r="BK489" s="218">
        <f>ROUND(I489*H489,2)</f>
        <v>0</v>
      </c>
      <c r="BL489" s="19" t="s">
        <v>227</v>
      </c>
      <c r="BM489" s="217" t="s">
        <v>717</v>
      </c>
    </row>
    <row r="490" s="13" customFormat="1">
      <c r="A490" s="13"/>
      <c r="B490" s="224"/>
      <c r="C490" s="225"/>
      <c r="D490" s="226" t="s">
        <v>140</v>
      </c>
      <c r="E490" s="225"/>
      <c r="F490" s="228" t="s">
        <v>718</v>
      </c>
      <c r="G490" s="225"/>
      <c r="H490" s="229">
        <v>35.128</v>
      </c>
      <c r="I490" s="230"/>
      <c r="J490" s="225"/>
      <c r="K490" s="225"/>
      <c r="L490" s="231"/>
      <c r="M490" s="232"/>
      <c r="N490" s="233"/>
      <c r="O490" s="233"/>
      <c r="P490" s="233"/>
      <c r="Q490" s="233"/>
      <c r="R490" s="233"/>
      <c r="S490" s="233"/>
      <c r="T490" s="234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35" t="s">
        <v>140</v>
      </c>
      <c r="AU490" s="235" t="s">
        <v>80</v>
      </c>
      <c r="AV490" s="13" t="s">
        <v>80</v>
      </c>
      <c r="AW490" s="13" t="s">
        <v>4</v>
      </c>
      <c r="AX490" s="13" t="s">
        <v>78</v>
      </c>
      <c r="AY490" s="235" t="s">
        <v>129</v>
      </c>
    </row>
    <row r="491" s="2" customFormat="1" ht="16.5" customHeight="1">
      <c r="A491" s="40"/>
      <c r="B491" s="41"/>
      <c r="C491" s="206" t="s">
        <v>719</v>
      </c>
      <c r="D491" s="206" t="s">
        <v>131</v>
      </c>
      <c r="E491" s="207" t="s">
        <v>720</v>
      </c>
      <c r="F491" s="208" t="s">
        <v>721</v>
      </c>
      <c r="G491" s="209" t="s">
        <v>134</v>
      </c>
      <c r="H491" s="210">
        <v>12</v>
      </c>
      <c r="I491" s="211"/>
      <c r="J491" s="212">
        <f>ROUND(I491*H491,2)</f>
        <v>0</v>
      </c>
      <c r="K491" s="208" t="s">
        <v>135</v>
      </c>
      <c r="L491" s="46"/>
      <c r="M491" s="213" t="s">
        <v>19</v>
      </c>
      <c r="N491" s="214" t="s">
        <v>41</v>
      </c>
      <c r="O491" s="86"/>
      <c r="P491" s="215">
        <f>O491*H491</f>
        <v>0</v>
      </c>
      <c r="Q491" s="215">
        <v>0.00039825</v>
      </c>
      <c r="R491" s="215">
        <f>Q491*H491</f>
        <v>0.0047790000000000003</v>
      </c>
      <c r="S491" s="215">
        <v>0</v>
      </c>
      <c r="T491" s="216">
        <f>S491*H491</f>
        <v>0</v>
      </c>
      <c r="U491" s="40"/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  <c r="AR491" s="217" t="s">
        <v>227</v>
      </c>
      <c r="AT491" s="217" t="s">
        <v>131</v>
      </c>
      <c r="AU491" s="217" t="s">
        <v>80</v>
      </c>
      <c r="AY491" s="19" t="s">
        <v>129</v>
      </c>
      <c r="BE491" s="218">
        <f>IF(N491="základní",J491,0)</f>
        <v>0</v>
      </c>
      <c r="BF491" s="218">
        <f>IF(N491="snížená",J491,0)</f>
        <v>0</v>
      </c>
      <c r="BG491" s="218">
        <f>IF(N491="zákl. přenesená",J491,0)</f>
        <v>0</v>
      </c>
      <c r="BH491" s="218">
        <f>IF(N491="sníž. přenesená",J491,0)</f>
        <v>0</v>
      </c>
      <c r="BI491" s="218">
        <f>IF(N491="nulová",J491,0)</f>
        <v>0</v>
      </c>
      <c r="BJ491" s="19" t="s">
        <v>78</v>
      </c>
      <c r="BK491" s="218">
        <f>ROUND(I491*H491,2)</f>
        <v>0</v>
      </c>
      <c r="BL491" s="19" t="s">
        <v>227</v>
      </c>
      <c r="BM491" s="217" t="s">
        <v>722</v>
      </c>
    </row>
    <row r="492" s="2" customFormat="1">
      <c r="A492" s="40"/>
      <c r="B492" s="41"/>
      <c r="C492" s="42"/>
      <c r="D492" s="219" t="s">
        <v>138</v>
      </c>
      <c r="E492" s="42"/>
      <c r="F492" s="220" t="s">
        <v>723</v>
      </c>
      <c r="G492" s="42"/>
      <c r="H492" s="42"/>
      <c r="I492" s="221"/>
      <c r="J492" s="42"/>
      <c r="K492" s="42"/>
      <c r="L492" s="46"/>
      <c r="M492" s="222"/>
      <c r="N492" s="223"/>
      <c r="O492" s="86"/>
      <c r="P492" s="86"/>
      <c r="Q492" s="86"/>
      <c r="R492" s="86"/>
      <c r="S492" s="86"/>
      <c r="T492" s="87"/>
      <c r="U492" s="40"/>
      <c r="V492" s="40"/>
      <c r="W492" s="40"/>
      <c r="X492" s="40"/>
      <c r="Y492" s="40"/>
      <c r="Z492" s="40"/>
      <c r="AA492" s="40"/>
      <c r="AB492" s="40"/>
      <c r="AC492" s="40"/>
      <c r="AD492" s="40"/>
      <c r="AE492" s="40"/>
      <c r="AT492" s="19" t="s">
        <v>138</v>
      </c>
      <c r="AU492" s="19" t="s">
        <v>80</v>
      </c>
    </row>
    <row r="493" s="13" customFormat="1">
      <c r="A493" s="13"/>
      <c r="B493" s="224"/>
      <c r="C493" s="225"/>
      <c r="D493" s="226" t="s">
        <v>140</v>
      </c>
      <c r="E493" s="227" t="s">
        <v>19</v>
      </c>
      <c r="F493" s="228" t="s">
        <v>724</v>
      </c>
      <c r="G493" s="225"/>
      <c r="H493" s="229">
        <v>12</v>
      </c>
      <c r="I493" s="230"/>
      <c r="J493" s="225"/>
      <c r="K493" s="225"/>
      <c r="L493" s="231"/>
      <c r="M493" s="232"/>
      <c r="N493" s="233"/>
      <c r="O493" s="233"/>
      <c r="P493" s="233"/>
      <c r="Q493" s="233"/>
      <c r="R493" s="233"/>
      <c r="S493" s="233"/>
      <c r="T493" s="234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35" t="s">
        <v>140</v>
      </c>
      <c r="AU493" s="235" t="s">
        <v>80</v>
      </c>
      <c r="AV493" s="13" t="s">
        <v>80</v>
      </c>
      <c r="AW493" s="13" t="s">
        <v>32</v>
      </c>
      <c r="AX493" s="13" t="s">
        <v>70</v>
      </c>
      <c r="AY493" s="235" t="s">
        <v>129</v>
      </c>
    </row>
    <row r="494" s="14" customFormat="1">
      <c r="A494" s="14"/>
      <c r="B494" s="236"/>
      <c r="C494" s="237"/>
      <c r="D494" s="226" t="s">
        <v>140</v>
      </c>
      <c r="E494" s="238" t="s">
        <v>19</v>
      </c>
      <c r="F494" s="239" t="s">
        <v>142</v>
      </c>
      <c r="G494" s="237"/>
      <c r="H494" s="240">
        <v>12</v>
      </c>
      <c r="I494" s="241"/>
      <c r="J494" s="237"/>
      <c r="K494" s="237"/>
      <c r="L494" s="242"/>
      <c r="M494" s="243"/>
      <c r="N494" s="244"/>
      <c r="O494" s="244"/>
      <c r="P494" s="244"/>
      <c r="Q494" s="244"/>
      <c r="R494" s="244"/>
      <c r="S494" s="244"/>
      <c r="T494" s="245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46" t="s">
        <v>140</v>
      </c>
      <c r="AU494" s="246" t="s">
        <v>80</v>
      </c>
      <c r="AV494" s="14" t="s">
        <v>136</v>
      </c>
      <c r="AW494" s="14" t="s">
        <v>32</v>
      </c>
      <c r="AX494" s="14" t="s">
        <v>78</v>
      </c>
      <c r="AY494" s="246" t="s">
        <v>129</v>
      </c>
    </row>
    <row r="495" s="2" customFormat="1" ht="24.15" customHeight="1">
      <c r="A495" s="40"/>
      <c r="B495" s="41"/>
      <c r="C495" s="247" t="s">
        <v>725</v>
      </c>
      <c r="D495" s="247" t="s">
        <v>234</v>
      </c>
      <c r="E495" s="248" t="s">
        <v>715</v>
      </c>
      <c r="F495" s="249" t="s">
        <v>716</v>
      </c>
      <c r="G495" s="250" t="s">
        <v>134</v>
      </c>
      <c r="H495" s="251">
        <v>14.651999999999999</v>
      </c>
      <c r="I495" s="252"/>
      <c r="J495" s="253">
        <f>ROUND(I495*H495,2)</f>
        <v>0</v>
      </c>
      <c r="K495" s="249" t="s">
        <v>135</v>
      </c>
      <c r="L495" s="254"/>
      <c r="M495" s="255" t="s">
        <v>19</v>
      </c>
      <c r="N495" s="256" t="s">
        <v>41</v>
      </c>
      <c r="O495" s="86"/>
      <c r="P495" s="215">
        <f>O495*H495</f>
        <v>0</v>
      </c>
      <c r="Q495" s="215">
        <v>0.0047999999999999996</v>
      </c>
      <c r="R495" s="215">
        <f>Q495*H495</f>
        <v>0.070329599999999992</v>
      </c>
      <c r="S495" s="215">
        <v>0</v>
      </c>
      <c r="T495" s="216">
        <f>S495*H495</f>
        <v>0</v>
      </c>
      <c r="U495" s="40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  <c r="AR495" s="217" t="s">
        <v>318</v>
      </c>
      <c r="AT495" s="217" t="s">
        <v>234</v>
      </c>
      <c r="AU495" s="217" t="s">
        <v>80</v>
      </c>
      <c r="AY495" s="19" t="s">
        <v>129</v>
      </c>
      <c r="BE495" s="218">
        <f>IF(N495="základní",J495,0)</f>
        <v>0</v>
      </c>
      <c r="BF495" s="218">
        <f>IF(N495="snížená",J495,0)</f>
        <v>0</v>
      </c>
      <c r="BG495" s="218">
        <f>IF(N495="zákl. přenesená",J495,0)</f>
        <v>0</v>
      </c>
      <c r="BH495" s="218">
        <f>IF(N495="sníž. přenesená",J495,0)</f>
        <v>0</v>
      </c>
      <c r="BI495" s="218">
        <f>IF(N495="nulová",J495,0)</f>
        <v>0</v>
      </c>
      <c r="BJ495" s="19" t="s">
        <v>78</v>
      </c>
      <c r="BK495" s="218">
        <f>ROUND(I495*H495,2)</f>
        <v>0</v>
      </c>
      <c r="BL495" s="19" t="s">
        <v>227</v>
      </c>
      <c r="BM495" s="217" t="s">
        <v>726</v>
      </c>
    </row>
    <row r="496" s="13" customFormat="1">
      <c r="A496" s="13"/>
      <c r="B496" s="224"/>
      <c r="C496" s="225"/>
      <c r="D496" s="226" t="s">
        <v>140</v>
      </c>
      <c r="E496" s="225"/>
      <c r="F496" s="228" t="s">
        <v>727</v>
      </c>
      <c r="G496" s="225"/>
      <c r="H496" s="229">
        <v>14.651999999999999</v>
      </c>
      <c r="I496" s="230"/>
      <c r="J496" s="225"/>
      <c r="K496" s="225"/>
      <c r="L496" s="231"/>
      <c r="M496" s="232"/>
      <c r="N496" s="233"/>
      <c r="O496" s="233"/>
      <c r="P496" s="233"/>
      <c r="Q496" s="233"/>
      <c r="R496" s="233"/>
      <c r="S496" s="233"/>
      <c r="T496" s="234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35" t="s">
        <v>140</v>
      </c>
      <c r="AU496" s="235" t="s">
        <v>80</v>
      </c>
      <c r="AV496" s="13" t="s">
        <v>80</v>
      </c>
      <c r="AW496" s="13" t="s">
        <v>4</v>
      </c>
      <c r="AX496" s="13" t="s">
        <v>78</v>
      </c>
      <c r="AY496" s="235" t="s">
        <v>129</v>
      </c>
    </row>
    <row r="497" s="2" customFormat="1" ht="24.15" customHeight="1">
      <c r="A497" s="40"/>
      <c r="B497" s="41"/>
      <c r="C497" s="206" t="s">
        <v>728</v>
      </c>
      <c r="D497" s="206" t="s">
        <v>131</v>
      </c>
      <c r="E497" s="207" t="s">
        <v>729</v>
      </c>
      <c r="F497" s="208" t="s">
        <v>730</v>
      </c>
      <c r="G497" s="209" t="s">
        <v>237</v>
      </c>
      <c r="H497" s="210">
        <v>0.28399999999999997</v>
      </c>
      <c r="I497" s="211"/>
      <c r="J497" s="212">
        <f>ROUND(I497*H497,2)</f>
        <v>0</v>
      </c>
      <c r="K497" s="208" t="s">
        <v>135</v>
      </c>
      <c r="L497" s="46"/>
      <c r="M497" s="213" t="s">
        <v>19</v>
      </c>
      <c r="N497" s="214" t="s">
        <v>41</v>
      </c>
      <c r="O497" s="86"/>
      <c r="P497" s="215">
        <f>O497*H497</f>
        <v>0</v>
      </c>
      <c r="Q497" s="215">
        <v>0</v>
      </c>
      <c r="R497" s="215">
        <f>Q497*H497</f>
        <v>0</v>
      </c>
      <c r="S497" s="215">
        <v>0</v>
      </c>
      <c r="T497" s="216">
        <f>S497*H497</f>
        <v>0</v>
      </c>
      <c r="U497" s="40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  <c r="AR497" s="217" t="s">
        <v>227</v>
      </c>
      <c r="AT497" s="217" t="s">
        <v>131</v>
      </c>
      <c r="AU497" s="217" t="s">
        <v>80</v>
      </c>
      <c r="AY497" s="19" t="s">
        <v>129</v>
      </c>
      <c r="BE497" s="218">
        <f>IF(N497="základní",J497,0)</f>
        <v>0</v>
      </c>
      <c r="BF497" s="218">
        <f>IF(N497="snížená",J497,0)</f>
        <v>0</v>
      </c>
      <c r="BG497" s="218">
        <f>IF(N497="zákl. přenesená",J497,0)</f>
        <v>0</v>
      </c>
      <c r="BH497" s="218">
        <f>IF(N497="sníž. přenesená",J497,0)</f>
        <v>0</v>
      </c>
      <c r="BI497" s="218">
        <f>IF(N497="nulová",J497,0)</f>
        <v>0</v>
      </c>
      <c r="BJ497" s="19" t="s">
        <v>78</v>
      </c>
      <c r="BK497" s="218">
        <f>ROUND(I497*H497,2)</f>
        <v>0</v>
      </c>
      <c r="BL497" s="19" t="s">
        <v>227</v>
      </c>
      <c r="BM497" s="217" t="s">
        <v>731</v>
      </c>
    </row>
    <row r="498" s="2" customFormat="1">
      <c r="A498" s="40"/>
      <c r="B498" s="41"/>
      <c r="C498" s="42"/>
      <c r="D498" s="219" t="s">
        <v>138</v>
      </c>
      <c r="E498" s="42"/>
      <c r="F498" s="220" t="s">
        <v>732</v>
      </c>
      <c r="G498" s="42"/>
      <c r="H498" s="42"/>
      <c r="I498" s="221"/>
      <c r="J498" s="42"/>
      <c r="K498" s="42"/>
      <c r="L498" s="46"/>
      <c r="M498" s="267"/>
      <c r="N498" s="268"/>
      <c r="O498" s="269"/>
      <c r="P498" s="269"/>
      <c r="Q498" s="269"/>
      <c r="R498" s="269"/>
      <c r="S498" s="269"/>
      <c r="T498" s="270"/>
      <c r="U498" s="40"/>
      <c r="V498" s="40"/>
      <c r="W498" s="40"/>
      <c r="X498" s="40"/>
      <c r="Y498" s="40"/>
      <c r="Z498" s="40"/>
      <c r="AA498" s="40"/>
      <c r="AB498" s="40"/>
      <c r="AC498" s="40"/>
      <c r="AD498" s="40"/>
      <c r="AE498" s="40"/>
      <c r="AT498" s="19" t="s">
        <v>138</v>
      </c>
      <c r="AU498" s="19" t="s">
        <v>80</v>
      </c>
    </row>
    <row r="499" s="2" customFormat="1" ht="6.96" customHeight="1">
      <c r="A499" s="40"/>
      <c r="B499" s="61"/>
      <c r="C499" s="62"/>
      <c r="D499" s="62"/>
      <c r="E499" s="62"/>
      <c r="F499" s="62"/>
      <c r="G499" s="62"/>
      <c r="H499" s="62"/>
      <c r="I499" s="62"/>
      <c r="J499" s="62"/>
      <c r="K499" s="62"/>
      <c r="L499" s="46"/>
      <c r="M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  <c r="AA499" s="40"/>
      <c r="AB499" s="40"/>
      <c r="AC499" s="40"/>
      <c r="AD499" s="40"/>
      <c r="AE499" s="40"/>
    </row>
  </sheetData>
  <sheetProtection sheet="1" autoFilter="0" formatColumns="0" formatRows="0" objects="1" scenarios="1" spinCount="100000" saltValue="0xkd12xtbFPfC3Y9XkWSp4sJHcmNv2LzYOk1mA7ZltxrieGsejOGh5B5ZkPC1bRAaeXz9D0ojRe9221VipaG2A==" hashValue="It3QtgjhSCFStED8flSoYP3O7djbs3P90K4c5Zanh5TGyvu++HdspGFwBBxkkbvltevqvbPXq2UDD9gNzupxUQ==" algorithmName="SHA-512" password="CC35"/>
  <autoFilter ref="C92:K498"/>
  <mergeCells count="9">
    <mergeCell ref="E7:H7"/>
    <mergeCell ref="E9:H9"/>
    <mergeCell ref="E18:H18"/>
    <mergeCell ref="E27:H27"/>
    <mergeCell ref="E48:H48"/>
    <mergeCell ref="E50:H50"/>
    <mergeCell ref="E83:H83"/>
    <mergeCell ref="E85:H85"/>
    <mergeCell ref="L2:V2"/>
  </mergeCells>
  <hyperlinks>
    <hyperlink ref="F97" r:id="rId1" display="https://podminky.urs.cz/item/CS_URS_2025_01/113106345"/>
    <hyperlink ref="F101" r:id="rId2" display="https://podminky.urs.cz/item/CS_URS_2025_01/113107343"/>
    <hyperlink ref="F105" r:id="rId3" display="https://podminky.urs.cz/item/CS_URS_2025_01/113107523"/>
    <hyperlink ref="F109" r:id="rId4" display="https://podminky.urs.cz/item/CS_URS_2025_01/113107524"/>
    <hyperlink ref="F113" r:id="rId5" display="https://podminky.urs.cz/item/CS_URS_2025_01/113154523"/>
    <hyperlink ref="F117" r:id="rId6" display="https://podminky.urs.cz/item/CS_URS_2025_01/113201112"/>
    <hyperlink ref="F121" r:id="rId7" display="https://podminky.urs.cz/item/CS_URS_2025_01/115101202"/>
    <hyperlink ref="F125" r:id="rId8" display="https://podminky.urs.cz/item/CS_URS_2025_01/115101301"/>
    <hyperlink ref="F129" r:id="rId9" display="https://podminky.urs.cz/item/CS_URS_2025_01/121151103"/>
    <hyperlink ref="F133" r:id="rId10" display="https://podminky.urs.cz/item/CS_URS_2025_01/131251204"/>
    <hyperlink ref="F137" r:id="rId11" display="https://podminky.urs.cz/item/CS_URS_2025_01/131351204"/>
    <hyperlink ref="F141" r:id="rId12" display="https://podminky.urs.cz/item/CS_URS_2025_01/151712111"/>
    <hyperlink ref="F145" r:id="rId13" display="https://podminky.urs.cz/item/CS_URS_2025_01/151712121"/>
    <hyperlink ref="F149" r:id="rId14" display="https://podminky.urs.cz/item/CS_URS_2025_01/153111114"/>
    <hyperlink ref="F153" r:id="rId15" display="https://podminky.urs.cz/item/CS_URS_2025_01/153111119"/>
    <hyperlink ref="F157" r:id="rId16" display="https://podminky.urs.cz/item/CS_URS_2025_01/153112122"/>
    <hyperlink ref="F164" r:id="rId17" display="https://podminky.urs.cz/item/CS_URS_2025_01/153113112"/>
    <hyperlink ref="F166" r:id="rId18" display="https://podminky.urs.cz/item/CS_URS_2025_01/161151103"/>
    <hyperlink ref="F170" r:id="rId19" display="https://podminky.urs.cz/item/CS_URS_2025_01/161151113"/>
    <hyperlink ref="F174" r:id="rId20" display="https://podminky.urs.cz/item/CS_URS_2025_01/162751113"/>
    <hyperlink ref="F178" r:id="rId21" display="https://podminky.urs.cz/item/CS_URS_2025_01/162751133"/>
    <hyperlink ref="F182" r:id="rId22" display="https://podminky.urs.cz/item/CS_URS_2025_01/171201231"/>
    <hyperlink ref="F187" r:id="rId23" display="https://podminky.urs.cz/item/CS_URS_2025_01/174101101"/>
    <hyperlink ref="F193" r:id="rId24" display="https://podminky.urs.cz/item/CS_URS_2025_01/181351003"/>
    <hyperlink ref="F197" r:id="rId25" display="https://podminky.urs.cz/item/CS_URS_2025_01/181411131"/>
    <hyperlink ref="F203" r:id="rId26" display="https://podminky.urs.cz/item/CS_URS_2025_01/181951112"/>
    <hyperlink ref="F210" r:id="rId27" display="https://podminky.urs.cz/item/CS_URS_2025_01/212755214"/>
    <hyperlink ref="F214" r:id="rId28" display="https://podminky.urs.cz/item/CS_URS_2025_01/213141113"/>
    <hyperlink ref="F220" r:id="rId29" display="https://podminky.urs.cz/item/CS_URS_2025_01/271532211"/>
    <hyperlink ref="F224" r:id="rId30" display="https://podminky.urs.cz/item/CS_URS_2025_01/271542211"/>
    <hyperlink ref="F228" r:id="rId31" display="https://podminky.urs.cz/item/CS_URS_2025_01/273321211"/>
    <hyperlink ref="F232" r:id="rId32" display="https://podminky.urs.cz/item/CS_URS_2025_01/273351121"/>
    <hyperlink ref="F236" r:id="rId33" display="https://podminky.urs.cz/item/CS_URS_2025_01/273351122"/>
    <hyperlink ref="F238" r:id="rId34" display="https://podminky.urs.cz/item/CS_URS_2025_01/273362021"/>
    <hyperlink ref="F243" r:id="rId35" display="https://podminky.urs.cz/item/CS_URS_2025_01/380326132"/>
    <hyperlink ref="F249" r:id="rId36" display="https://podminky.urs.cz/item/CS_URS_2025_01/380356231"/>
    <hyperlink ref="F256" r:id="rId37" display="https://podminky.urs.cz/item/CS_URS_2025_01/380356232"/>
    <hyperlink ref="F258" r:id="rId38" display="https://podminky.urs.cz/item/CS_URS_2025_01/380356241"/>
    <hyperlink ref="F262" r:id="rId39" display="https://podminky.urs.cz/item/CS_URS_2025_01/380356242"/>
    <hyperlink ref="F264" r:id="rId40" display="https://podminky.urs.cz/item/CS_URS_2025_01/380361006"/>
    <hyperlink ref="F268" r:id="rId41" display="https://podminky.urs.cz/item/CS_URS_2025_01/380361011"/>
    <hyperlink ref="F273" r:id="rId42" display="https://podminky.urs.cz/item/CS_URS_2025_01/411354313"/>
    <hyperlink ref="F277" r:id="rId43" display="https://podminky.urs.cz/item/CS_URS_2025_01/411354314"/>
    <hyperlink ref="F280" r:id="rId44" display="https://podminky.urs.cz/item/CS_URS_2025_01/564861011"/>
    <hyperlink ref="F285" r:id="rId45" display="https://podminky.urs.cz/item/CS_URS_2025_01/565231112"/>
    <hyperlink ref="F289" r:id="rId46" display="https://podminky.urs.cz/item/CS_URS_2025_01/573211107"/>
    <hyperlink ref="F293" r:id="rId47" display="https://podminky.urs.cz/item/CS_URS_2025_01/573211109"/>
    <hyperlink ref="F297" r:id="rId48" display="https://podminky.urs.cz/item/CS_URS_2025_01/577144111"/>
    <hyperlink ref="F301" r:id="rId49" display="https://podminky.urs.cz/item/CS_URS_2025_01/577165112"/>
    <hyperlink ref="F305" r:id="rId50" display="https://podminky.urs.cz/item/CS_URS_2025_01/577175112"/>
    <hyperlink ref="F307" r:id="rId51" display="https://podminky.urs.cz/item/CS_URS_2025_01/596412113"/>
    <hyperlink ref="F312" r:id="rId52" display="https://podminky.urs.cz/item/CS_URS_2025_01/631311235"/>
    <hyperlink ref="F316" r:id="rId53" display="https://podminky.urs.cz/item/CS_URS_2025_01/631319013"/>
    <hyperlink ref="F318" r:id="rId54" display="https://podminky.urs.cz/item/CS_URS_2025_01/631351101"/>
    <hyperlink ref="F322" r:id="rId55" display="https://podminky.urs.cz/item/CS_URS_2025_01/631351102"/>
    <hyperlink ref="F325" r:id="rId56" display="https://podminky.urs.cz/item/CS_URS_2025_01/894812312"/>
    <hyperlink ref="F329" r:id="rId57" display="https://podminky.urs.cz/item/CS_URS_2025_01/894812331"/>
    <hyperlink ref="F331" r:id="rId58" display="https://podminky.urs.cz/item/CS_URS_2025_01/899104112"/>
    <hyperlink ref="F336" r:id="rId59" display="https://podminky.urs.cz/item/CS_URS_2025_01/899501221"/>
    <hyperlink ref="F348" r:id="rId60" display="https://podminky.urs.cz/item/CS_URS_2025_01/916131113"/>
    <hyperlink ref="F352" r:id="rId61" display="https://podminky.urs.cz/item/CS_URS_2025_01/919112111"/>
    <hyperlink ref="F356" r:id="rId62" display="https://podminky.urs.cz/item/CS_URS_2025_01/919112212"/>
    <hyperlink ref="F358" r:id="rId63" display="https://podminky.urs.cz/item/CS_URS_2025_01/919121132"/>
    <hyperlink ref="F360" r:id="rId64" display="https://podminky.urs.cz/item/CS_URS_2025_01/919735111"/>
    <hyperlink ref="F364" r:id="rId65" display="https://podminky.urs.cz/item/CS_URS_2025_01/919735113"/>
    <hyperlink ref="F368" r:id="rId66" display="https://podminky.urs.cz/item/CS_URS_2025_01/949101112"/>
    <hyperlink ref="F372" r:id="rId67" display="https://podminky.urs.cz/item/CS_URS_2025_01/952901411"/>
    <hyperlink ref="F376" r:id="rId68" display="https://podminky.urs.cz/item/CS_URS_2025_01/953333121"/>
    <hyperlink ref="F380" r:id="rId69" display="https://podminky.urs.cz/item/CS_URS_2025_01/953333234"/>
    <hyperlink ref="F384" r:id="rId70" display="https://podminky.urs.cz/item/CS_URS_2025_01/961055111"/>
    <hyperlink ref="F388" r:id="rId71" display="https://podminky.urs.cz/item/CS_URS_2025_01/977151128"/>
    <hyperlink ref="F392" r:id="rId72" display="https://podminky.urs.cz/item/CS_URS_2025_01/979021113"/>
    <hyperlink ref="F396" r:id="rId73" display="https://podminky.urs.cz/item/CS_URS_2025_01/979051111"/>
    <hyperlink ref="F413" r:id="rId74" display="https://podminky.urs.cz/item/CS_URS_2025_01/997002511"/>
    <hyperlink ref="F418" r:id="rId75" display="https://podminky.urs.cz/item/CS_URS_2025_01/997013111"/>
    <hyperlink ref="F423" r:id="rId76" display="https://podminky.urs.cz/item/CS_URS_2025_01/997002519"/>
    <hyperlink ref="F429" r:id="rId77" display="https://podminky.urs.cz/item/CS_URS_2025_01/997221862"/>
    <hyperlink ref="F434" r:id="rId78" display="https://podminky.urs.cz/item/CS_URS_2025_01/997221551"/>
    <hyperlink ref="F440" r:id="rId79" display="https://podminky.urs.cz/item/CS_URS_2025_01/997221559"/>
    <hyperlink ref="F447" r:id="rId80" display="https://podminky.urs.cz/item/CS_URS_2025_01/997221561"/>
    <hyperlink ref="F452" r:id="rId81" display="https://podminky.urs.cz/item/CS_URS_2025_01/997221569"/>
    <hyperlink ref="F458" r:id="rId82" display="https://podminky.urs.cz/item/CS_URS_2025_01/997221873"/>
    <hyperlink ref="F463" r:id="rId83" display="https://podminky.urs.cz/item/CS_URS_2025_01/997221875"/>
    <hyperlink ref="F470" r:id="rId84" display="https://podminky.urs.cz/item/CS_URS_2025_01/998142251"/>
    <hyperlink ref="F474" r:id="rId85" display="https://podminky.urs.cz/item/CS_URS_2025_01/711111001"/>
    <hyperlink ref="F480" r:id="rId86" display="https://podminky.urs.cz/item/CS_URS_2025_01/711112001"/>
    <hyperlink ref="F486" r:id="rId87" display="https://podminky.urs.cz/item/CS_URS_2025_01/711141559"/>
    <hyperlink ref="F492" r:id="rId88" display="https://podminky.urs.cz/item/CS_URS_2025_01/711142559"/>
    <hyperlink ref="F498" r:id="rId89" display="https://podminky.urs.cz/item/CS_URS_2025_01/998711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90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83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80</v>
      </c>
    </row>
    <row r="4" s="1" customFormat="1" ht="24.96" customHeight="1">
      <c r="B4" s="22"/>
      <c r="D4" s="132" t="s">
        <v>93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Brno, areál Pisárky - armaturní šachta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94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733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24. 2. 2025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28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28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33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34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36</v>
      </c>
      <c r="E30" s="40"/>
      <c r="F30" s="40"/>
      <c r="G30" s="40"/>
      <c r="H30" s="40"/>
      <c r="I30" s="40"/>
      <c r="J30" s="146">
        <f>ROUND(J85,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38</v>
      </c>
      <c r="G32" s="40"/>
      <c r="H32" s="40"/>
      <c r="I32" s="147" t="s">
        <v>37</v>
      </c>
      <c r="J32" s="147" t="s">
        <v>39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40</v>
      </c>
      <c r="E33" s="134" t="s">
        <v>41</v>
      </c>
      <c r="F33" s="149">
        <f>ROUND((SUM(BE85:BE178)),  2)</f>
        <v>0</v>
      </c>
      <c r="G33" s="40"/>
      <c r="H33" s="40"/>
      <c r="I33" s="150">
        <v>0.20999999999999999</v>
      </c>
      <c r="J33" s="149">
        <f>ROUND(((SUM(BE85:BE178))*I33),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42</v>
      </c>
      <c r="F34" s="149">
        <f>ROUND((SUM(BF85:BF178)),  2)</f>
        <v>0</v>
      </c>
      <c r="G34" s="40"/>
      <c r="H34" s="40"/>
      <c r="I34" s="150">
        <v>0.12</v>
      </c>
      <c r="J34" s="149">
        <f>ROUND(((SUM(BF85:BF178))*I34),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43</v>
      </c>
      <c r="F35" s="149">
        <f>ROUND((SUM(BG85:BG178)),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44</v>
      </c>
      <c r="F36" s="149">
        <f>ROUND((SUM(BH85:BH178)),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45</v>
      </c>
      <c r="F37" s="149">
        <f>ROUND((SUM(BI85:BI178)),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46</v>
      </c>
      <c r="E39" s="153"/>
      <c r="F39" s="153"/>
      <c r="G39" s="154" t="s">
        <v>47</v>
      </c>
      <c r="H39" s="155" t="s">
        <v>48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96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Brno, areál Pisárky - armaturní šachta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94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SO02 - Přeložka plynu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k.ú. Pisárky [610208]</v>
      </c>
      <c r="G52" s="42"/>
      <c r="H52" s="42"/>
      <c r="I52" s="34" t="s">
        <v>23</v>
      </c>
      <c r="J52" s="74" t="str">
        <f>IF(J12="","",J12)</f>
        <v>24. 2. 2025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31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33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97</v>
      </c>
      <c r="D57" s="164"/>
      <c r="E57" s="164"/>
      <c r="F57" s="164"/>
      <c r="G57" s="164"/>
      <c r="H57" s="164"/>
      <c r="I57" s="164"/>
      <c r="J57" s="165" t="s">
        <v>98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68</v>
      </c>
      <c r="D59" s="42"/>
      <c r="E59" s="42"/>
      <c r="F59" s="42"/>
      <c r="G59" s="42"/>
      <c r="H59" s="42"/>
      <c r="I59" s="42"/>
      <c r="J59" s="104">
        <f>J85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99</v>
      </c>
    </row>
    <row r="60" s="9" customFormat="1" ht="24.96" customHeight="1">
      <c r="A60" s="9"/>
      <c r="B60" s="167"/>
      <c r="C60" s="168"/>
      <c r="D60" s="169" t="s">
        <v>100</v>
      </c>
      <c r="E60" s="170"/>
      <c r="F60" s="170"/>
      <c r="G60" s="170"/>
      <c r="H60" s="170"/>
      <c r="I60" s="170"/>
      <c r="J60" s="171">
        <f>J86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101</v>
      </c>
      <c r="E61" s="176"/>
      <c r="F61" s="176"/>
      <c r="G61" s="176"/>
      <c r="H61" s="176"/>
      <c r="I61" s="176"/>
      <c r="J61" s="177">
        <f>J87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104</v>
      </c>
      <c r="E62" s="176"/>
      <c r="F62" s="176"/>
      <c r="G62" s="176"/>
      <c r="H62" s="176"/>
      <c r="I62" s="176"/>
      <c r="J62" s="177">
        <f>J137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107</v>
      </c>
      <c r="E63" s="176"/>
      <c r="F63" s="176"/>
      <c r="G63" s="176"/>
      <c r="H63" s="176"/>
      <c r="I63" s="176"/>
      <c r="J63" s="177">
        <f>J142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67"/>
      <c r="C64" s="168"/>
      <c r="D64" s="169" t="s">
        <v>734</v>
      </c>
      <c r="E64" s="170"/>
      <c r="F64" s="170"/>
      <c r="G64" s="170"/>
      <c r="H64" s="170"/>
      <c r="I64" s="170"/>
      <c r="J64" s="171">
        <f>J150</f>
        <v>0</v>
      </c>
      <c r="K64" s="168"/>
      <c r="L64" s="17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73"/>
      <c r="C65" s="174"/>
      <c r="D65" s="175" t="s">
        <v>735</v>
      </c>
      <c r="E65" s="176"/>
      <c r="F65" s="176"/>
      <c r="G65" s="176"/>
      <c r="H65" s="176"/>
      <c r="I65" s="176"/>
      <c r="J65" s="177">
        <f>J151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114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162" t="str">
        <f>E7</f>
        <v>Brno, areál Pisárky - armaturní šachta</v>
      </c>
      <c r="F75" s="34"/>
      <c r="G75" s="34"/>
      <c r="H75" s="34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94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71" t="str">
        <f>E9</f>
        <v>SO02 - Přeložka plynu</v>
      </c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21</v>
      </c>
      <c r="D79" s="42"/>
      <c r="E79" s="42"/>
      <c r="F79" s="29" t="str">
        <f>F12</f>
        <v>k.ú. Pisárky [610208]</v>
      </c>
      <c r="G79" s="42"/>
      <c r="H79" s="42"/>
      <c r="I79" s="34" t="s">
        <v>23</v>
      </c>
      <c r="J79" s="74" t="str">
        <f>IF(J12="","",J12)</f>
        <v>24. 2. 2025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25</v>
      </c>
      <c r="D81" s="42"/>
      <c r="E81" s="42"/>
      <c r="F81" s="29" t="str">
        <f>E15</f>
        <v xml:space="preserve"> </v>
      </c>
      <c r="G81" s="42"/>
      <c r="H81" s="42"/>
      <c r="I81" s="34" t="s">
        <v>31</v>
      </c>
      <c r="J81" s="38" t="str">
        <f>E21</f>
        <v xml:space="preserve"> 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29</v>
      </c>
      <c r="D82" s="42"/>
      <c r="E82" s="42"/>
      <c r="F82" s="29" t="str">
        <f>IF(E18="","",E18)</f>
        <v>Vyplň údaj</v>
      </c>
      <c r="G82" s="42"/>
      <c r="H82" s="42"/>
      <c r="I82" s="34" t="s">
        <v>33</v>
      </c>
      <c r="J82" s="38" t="str">
        <f>E24</f>
        <v xml:space="preserve"> 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0.32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1" customFormat="1" ht="29.28" customHeight="1">
      <c r="A84" s="179"/>
      <c r="B84" s="180"/>
      <c r="C84" s="181" t="s">
        <v>115</v>
      </c>
      <c r="D84" s="182" t="s">
        <v>55</v>
      </c>
      <c r="E84" s="182" t="s">
        <v>51</v>
      </c>
      <c r="F84" s="182" t="s">
        <v>52</v>
      </c>
      <c r="G84" s="182" t="s">
        <v>116</v>
      </c>
      <c r="H84" s="182" t="s">
        <v>117</v>
      </c>
      <c r="I84" s="182" t="s">
        <v>118</v>
      </c>
      <c r="J84" s="182" t="s">
        <v>98</v>
      </c>
      <c r="K84" s="183" t="s">
        <v>119</v>
      </c>
      <c r="L84" s="184"/>
      <c r="M84" s="94" t="s">
        <v>19</v>
      </c>
      <c r="N84" s="95" t="s">
        <v>40</v>
      </c>
      <c r="O84" s="95" t="s">
        <v>120</v>
      </c>
      <c r="P84" s="95" t="s">
        <v>121</v>
      </c>
      <c r="Q84" s="95" t="s">
        <v>122</v>
      </c>
      <c r="R84" s="95" t="s">
        <v>123</v>
      </c>
      <c r="S84" s="95" t="s">
        <v>124</v>
      </c>
      <c r="T84" s="96" t="s">
        <v>125</v>
      </c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</row>
    <row r="85" s="2" customFormat="1" ht="22.8" customHeight="1">
      <c r="A85" s="40"/>
      <c r="B85" s="41"/>
      <c r="C85" s="101" t="s">
        <v>126</v>
      </c>
      <c r="D85" s="42"/>
      <c r="E85" s="42"/>
      <c r="F85" s="42"/>
      <c r="G85" s="42"/>
      <c r="H85" s="42"/>
      <c r="I85" s="42"/>
      <c r="J85" s="185">
        <f>BK85</f>
        <v>0</v>
      </c>
      <c r="K85" s="42"/>
      <c r="L85" s="46"/>
      <c r="M85" s="97"/>
      <c r="N85" s="186"/>
      <c r="O85" s="98"/>
      <c r="P85" s="187">
        <f>P86+P150</f>
        <v>0</v>
      </c>
      <c r="Q85" s="98"/>
      <c r="R85" s="187">
        <f>R86+R150</f>
        <v>7.5861344000000006</v>
      </c>
      <c r="S85" s="98"/>
      <c r="T85" s="188">
        <f>T86+T150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69</v>
      </c>
      <c r="AU85" s="19" t="s">
        <v>99</v>
      </c>
      <c r="BK85" s="189">
        <f>BK86+BK150</f>
        <v>0</v>
      </c>
    </row>
    <row r="86" s="12" customFormat="1" ht="25.92" customHeight="1">
      <c r="A86" s="12"/>
      <c r="B86" s="190"/>
      <c r="C86" s="191"/>
      <c r="D86" s="192" t="s">
        <v>69</v>
      </c>
      <c r="E86" s="193" t="s">
        <v>127</v>
      </c>
      <c r="F86" s="193" t="s">
        <v>128</v>
      </c>
      <c r="G86" s="191"/>
      <c r="H86" s="191"/>
      <c r="I86" s="194"/>
      <c r="J86" s="195">
        <f>BK86</f>
        <v>0</v>
      </c>
      <c r="K86" s="191"/>
      <c r="L86" s="196"/>
      <c r="M86" s="197"/>
      <c r="N86" s="198"/>
      <c r="O86" s="198"/>
      <c r="P86" s="199">
        <f>P87+P137+P142</f>
        <v>0</v>
      </c>
      <c r="Q86" s="198"/>
      <c r="R86" s="199">
        <f>R87+R137+R142</f>
        <v>7.5651944000000002</v>
      </c>
      <c r="S86" s="198"/>
      <c r="T86" s="200">
        <f>T87+T137+T142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78</v>
      </c>
      <c r="AT86" s="202" t="s">
        <v>69</v>
      </c>
      <c r="AU86" s="202" t="s">
        <v>70</v>
      </c>
      <c r="AY86" s="201" t="s">
        <v>129</v>
      </c>
      <c r="BK86" s="203">
        <f>BK87+BK137+BK142</f>
        <v>0</v>
      </c>
    </row>
    <row r="87" s="12" customFormat="1" ht="22.8" customHeight="1">
      <c r="A87" s="12"/>
      <c r="B87" s="190"/>
      <c r="C87" s="191"/>
      <c r="D87" s="192" t="s">
        <v>69</v>
      </c>
      <c r="E87" s="204" t="s">
        <v>78</v>
      </c>
      <c r="F87" s="204" t="s">
        <v>130</v>
      </c>
      <c r="G87" s="191"/>
      <c r="H87" s="191"/>
      <c r="I87" s="194"/>
      <c r="J87" s="205">
        <f>BK87</f>
        <v>0</v>
      </c>
      <c r="K87" s="191"/>
      <c r="L87" s="196"/>
      <c r="M87" s="197"/>
      <c r="N87" s="198"/>
      <c r="O87" s="198"/>
      <c r="P87" s="199">
        <f>SUM(P88:P136)</f>
        <v>0</v>
      </c>
      <c r="Q87" s="198"/>
      <c r="R87" s="199">
        <f>SUM(R88:R136)</f>
        <v>5.821599</v>
      </c>
      <c r="S87" s="198"/>
      <c r="T87" s="200">
        <f>SUM(T88:T136)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78</v>
      </c>
      <c r="AT87" s="202" t="s">
        <v>69</v>
      </c>
      <c r="AU87" s="202" t="s">
        <v>78</v>
      </c>
      <c r="AY87" s="201" t="s">
        <v>129</v>
      </c>
      <c r="BK87" s="203">
        <f>SUM(BK88:BK136)</f>
        <v>0</v>
      </c>
    </row>
    <row r="88" s="2" customFormat="1" ht="16.5" customHeight="1">
      <c r="A88" s="40"/>
      <c r="B88" s="41"/>
      <c r="C88" s="206" t="s">
        <v>78</v>
      </c>
      <c r="D88" s="206" t="s">
        <v>131</v>
      </c>
      <c r="E88" s="207" t="s">
        <v>187</v>
      </c>
      <c r="F88" s="208" t="s">
        <v>188</v>
      </c>
      <c r="G88" s="209" t="s">
        <v>134</v>
      </c>
      <c r="H88" s="210">
        <v>16.100000000000001</v>
      </c>
      <c r="I88" s="211"/>
      <c r="J88" s="212">
        <f>ROUND(I88*H88,2)</f>
        <v>0</v>
      </c>
      <c r="K88" s="208" t="s">
        <v>135</v>
      </c>
      <c r="L88" s="46"/>
      <c r="M88" s="213" t="s">
        <v>19</v>
      </c>
      <c r="N88" s="214" t="s">
        <v>41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136</v>
      </c>
      <c r="AT88" s="217" t="s">
        <v>131</v>
      </c>
      <c r="AU88" s="217" t="s">
        <v>80</v>
      </c>
      <c r="AY88" s="19" t="s">
        <v>129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78</v>
      </c>
      <c r="BK88" s="218">
        <f>ROUND(I88*H88,2)</f>
        <v>0</v>
      </c>
      <c r="BL88" s="19" t="s">
        <v>136</v>
      </c>
      <c r="BM88" s="217" t="s">
        <v>736</v>
      </c>
    </row>
    <row r="89" s="2" customFormat="1">
      <c r="A89" s="40"/>
      <c r="B89" s="41"/>
      <c r="C89" s="42"/>
      <c r="D89" s="219" t="s">
        <v>138</v>
      </c>
      <c r="E89" s="42"/>
      <c r="F89" s="220" t="s">
        <v>190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138</v>
      </c>
      <c r="AU89" s="19" t="s">
        <v>80</v>
      </c>
    </row>
    <row r="90" s="13" customFormat="1">
      <c r="A90" s="13"/>
      <c r="B90" s="224"/>
      <c r="C90" s="225"/>
      <c r="D90" s="226" t="s">
        <v>140</v>
      </c>
      <c r="E90" s="227" t="s">
        <v>19</v>
      </c>
      <c r="F90" s="228" t="s">
        <v>737</v>
      </c>
      <c r="G90" s="225"/>
      <c r="H90" s="229">
        <v>16.100000000000001</v>
      </c>
      <c r="I90" s="230"/>
      <c r="J90" s="225"/>
      <c r="K90" s="225"/>
      <c r="L90" s="231"/>
      <c r="M90" s="232"/>
      <c r="N90" s="233"/>
      <c r="O90" s="233"/>
      <c r="P90" s="233"/>
      <c r="Q90" s="233"/>
      <c r="R90" s="233"/>
      <c r="S90" s="233"/>
      <c r="T90" s="234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5" t="s">
        <v>140</v>
      </c>
      <c r="AU90" s="235" t="s">
        <v>80</v>
      </c>
      <c r="AV90" s="13" t="s">
        <v>80</v>
      </c>
      <c r="AW90" s="13" t="s">
        <v>32</v>
      </c>
      <c r="AX90" s="13" t="s">
        <v>70</v>
      </c>
      <c r="AY90" s="235" t="s">
        <v>129</v>
      </c>
    </row>
    <row r="91" s="14" customFormat="1">
      <c r="A91" s="14"/>
      <c r="B91" s="236"/>
      <c r="C91" s="237"/>
      <c r="D91" s="226" t="s">
        <v>140</v>
      </c>
      <c r="E91" s="238" t="s">
        <v>19</v>
      </c>
      <c r="F91" s="239" t="s">
        <v>142</v>
      </c>
      <c r="G91" s="237"/>
      <c r="H91" s="240">
        <v>16.100000000000001</v>
      </c>
      <c r="I91" s="241"/>
      <c r="J91" s="237"/>
      <c r="K91" s="237"/>
      <c r="L91" s="242"/>
      <c r="M91" s="243"/>
      <c r="N91" s="244"/>
      <c r="O91" s="244"/>
      <c r="P91" s="244"/>
      <c r="Q91" s="244"/>
      <c r="R91" s="244"/>
      <c r="S91" s="244"/>
      <c r="T91" s="245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T91" s="246" t="s">
        <v>140</v>
      </c>
      <c r="AU91" s="246" t="s">
        <v>80</v>
      </c>
      <c r="AV91" s="14" t="s">
        <v>136</v>
      </c>
      <c r="AW91" s="14" t="s">
        <v>32</v>
      </c>
      <c r="AX91" s="14" t="s">
        <v>78</v>
      </c>
      <c r="AY91" s="246" t="s">
        <v>129</v>
      </c>
    </row>
    <row r="92" s="2" customFormat="1" ht="24.15" customHeight="1">
      <c r="A92" s="40"/>
      <c r="B92" s="41"/>
      <c r="C92" s="206" t="s">
        <v>80</v>
      </c>
      <c r="D92" s="206" t="s">
        <v>131</v>
      </c>
      <c r="E92" s="207" t="s">
        <v>738</v>
      </c>
      <c r="F92" s="208" t="s">
        <v>739</v>
      </c>
      <c r="G92" s="209" t="s">
        <v>195</v>
      </c>
      <c r="H92" s="210">
        <v>10.119999999999999</v>
      </c>
      <c r="I92" s="211"/>
      <c r="J92" s="212">
        <f>ROUND(I92*H92,2)</f>
        <v>0</v>
      </c>
      <c r="K92" s="208" t="s">
        <v>135</v>
      </c>
      <c r="L92" s="46"/>
      <c r="M92" s="213" t="s">
        <v>19</v>
      </c>
      <c r="N92" s="214" t="s">
        <v>41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136</v>
      </c>
      <c r="AT92" s="217" t="s">
        <v>131</v>
      </c>
      <c r="AU92" s="217" t="s">
        <v>80</v>
      </c>
      <c r="AY92" s="19" t="s">
        <v>129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78</v>
      </c>
      <c r="BK92" s="218">
        <f>ROUND(I92*H92,2)</f>
        <v>0</v>
      </c>
      <c r="BL92" s="19" t="s">
        <v>136</v>
      </c>
      <c r="BM92" s="217" t="s">
        <v>740</v>
      </c>
    </row>
    <row r="93" s="2" customFormat="1">
      <c r="A93" s="40"/>
      <c r="B93" s="41"/>
      <c r="C93" s="42"/>
      <c r="D93" s="219" t="s">
        <v>138</v>
      </c>
      <c r="E93" s="42"/>
      <c r="F93" s="220" t="s">
        <v>741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138</v>
      </c>
      <c r="AU93" s="19" t="s">
        <v>80</v>
      </c>
    </row>
    <row r="94" s="13" customFormat="1">
      <c r="A94" s="13"/>
      <c r="B94" s="224"/>
      <c r="C94" s="225"/>
      <c r="D94" s="226" t="s">
        <v>140</v>
      </c>
      <c r="E94" s="227" t="s">
        <v>19</v>
      </c>
      <c r="F94" s="228" t="s">
        <v>742</v>
      </c>
      <c r="G94" s="225"/>
      <c r="H94" s="229">
        <v>10.119999999999999</v>
      </c>
      <c r="I94" s="230"/>
      <c r="J94" s="225"/>
      <c r="K94" s="225"/>
      <c r="L94" s="231"/>
      <c r="M94" s="232"/>
      <c r="N94" s="233"/>
      <c r="O94" s="233"/>
      <c r="P94" s="233"/>
      <c r="Q94" s="233"/>
      <c r="R94" s="233"/>
      <c r="S94" s="233"/>
      <c r="T94" s="234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5" t="s">
        <v>140</v>
      </c>
      <c r="AU94" s="235" t="s">
        <v>80</v>
      </c>
      <c r="AV94" s="13" t="s">
        <v>80</v>
      </c>
      <c r="AW94" s="13" t="s">
        <v>32</v>
      </c>
      <c r="AX94" s="13" t="s">
        <v>70</v>
      </c>
      <c r="AY94" s="235" t="s">
        <v>129</v>
      </c>
    </row>
    <row r="95" s="14" customFormat="1">
      <c r="A95" s="14"/>
      <c r="B95" s="236"/>
      <c r="C95" s="237"/>
      <c r="D95" s="226" t="s">
        <v>140</v>
      </c>
      <c r="E95" s="238" t="s">
        <v>19</v>
      </c>
      <c r="F95" s="239" t="s">
        <v>142</v>
      </c>
      <c r="G95" s="237"/>
      <c r="H95" s="240">
        <v>10.119999999999999</v>
      </c>
      <c r="I95" s="241"/>
      <c r="J95" s="237"/>
      <c r="K95" s="237"/>
      <c r="L95" s="242"/>
      <c r="M95" s="243"/>
      <c r="N95" s="244"/>
      <c r="O95" s="244"/>
      <c r="P95" s="244"/>
      <c r="Q95" s="244"/>
      <c r="R95" s="244"/>
      <c r="S95" s="244"/>
      <c r="T95" s="245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46" t="s">
        <v>140</v>
      </c>
      <c r="AU95" s="246" t="s">
        <v>80</v>
      </c>
      <c r="AV95" s="14" t="s">
        <v>136</v>
      </c>
      <c r="AW95" s="14" t="s">
        <v>32</v>
      </c>
      <c r="AX95" s="14" t="s">
        <v>78</v>
      </c>
      <c r="AY95" s="246" t="s">
        <v>129</v>
      </c>
    </row>
    <row r="96" s="2" customFormat="1" ht="21.75" customHeight="1">
      <c r="A96" s="40"/>
      <c r="B96" s="41"/>
      <c r="C96" s="206" t="s">
        <v>148</v>
      </c>
      <c r="D96" s="206" t="s">
        <v>131</v>
      </c>
      <c r="E96" s="207" t="s">
        <v>743</v>
      </c>
      <c r="F96" s="208" t="s">
        <v>744</v>
      </c>
      <c r="G96" s="209" t="s">
        <v>134</v>
      </c>
      <c r="H96" s="210">
        <v>29.899999999999999</v>
      </c>
      <c r="I96" s="211"/>
      <c r="J96" s="212">
        <f>ROUND(I96*H96,2)</f>
        <v>0</v>
      </c>
      <c r="K96" s="208" t="s">
        <v>135</v>
      </c>
      <c r="L96" s="46"/>
      <c r="M96" s="213" t="s">
        <v>19</v>
      </c>
      <c r="N96" s="214" t="s">
        <v>41</v>
      </c>
      <c r="O96" s="86"/>
      <c r="P96" s="215">
        <f>O96*H96</f>
        <v>0</v>
      </c>
      <c r="Q96" s="215">
        <v>0.00084000000000000003</v>
      </c>
      <c r="R96" s="215">
        <f>Q96*H96</f>
        <v>0.025115999999999999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136</v>
      </c>
      <c r="AT96" s="217" t="s">
        <v>131</v>
      </c>
      <c r="AU96" s="217" t="s">
        <v>80</v>
      </c>
      <c r="AY96" s="19" t="s">
        <v>129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78</v>
      </c>
      <c r="BK96" s="218">
        <f>ROUND(I96*H96,2)</f>
        <v>0</v>
      </c>
      <c r="BL96" s="19" t="s">
        <v>136</v>
      </c>
      <c r="BM96" s="217" t="s">
        <v>745</v>
      </c>
    </row>
    <row r="97" s="2" customFormat="1">
      <c r="A97" s="40"/>
      <c r="B97" s="41"/>
      <c r="C97" s="42"/>
      <c r="D97" s="219" t="s">
        <v>138</v>
      </c>
      <c r="E97" s="42"/>
      <c r="F97" s="220" t="s">
        <v>746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138</v>
      </c>
      <c r="AU97" s="19" t="s">
        <v>80</v>
      </c>
    </row>
    <row r="98" s="13" customFormat="1">
      <c r="A98" s="13"/>
      <c r="B98" s="224"/>
      <c r="C98" s="225"/>
      <c r="D98" s="226" t="s">
        <v>140</v>
      </c>
      <c r="E98" s="227" t="s">
        <v>19</v>
      </c>
      <c r="F98" s="228" t="s">
        <v>747</v>
      </c>
      <c r="G98" s="225"/>
      <c r="H98" s="229">
        <v>29.899999999999999</v>
      </c>
      <c r="I98" s="230"/>
      <c r="J98" s="225"/>
      <c r="K98" s="225"/>
      <c r="L98" s="231"/>
      <c r="M98" s="232"/>
      <c r="N98" s="233"/>
      <c r="O98" s="233"/>
      <c r="P98" s="233"/>
      <c r="Q98" s="233"/>
      <c r="R98" s="233"/>
      <c r="S98" s="233"/>
      <c r="T98" s="234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5" t="s">
        <v>140</v>
      </c>
      <c r="AU98" s="235" t="s">
        <v>80</v>
      </c>
      <c r="AV98" s="13" t="s">
        <v>80</v>
      </c>
      <c r="AW98" s="13" t="s">
        <v>32</v>
      </c>
      <c r="AX98" s="13" t="s">
        <v>70</v>
      </c>
      <c r="AY98" s="235" t="s">
        <v>129</v>
      </c>
    </row>
    <row r="99" s="14" customFormat="1">
      <c r="A99" s="14"/>
      <c r="B99" s="236"/>
      <c r="C99" s="237"/>
      <c r="D99" s="226" t="s">
        <v>140</v>
      </c>
      <c r="E99" s="238" t="s">
        <v>19</v>
      </c>
      <c r="F99" s="239" t="s">
        <v>142</v>
      </c>
      <c r="G99" s="237"/>
      <c r="H99" s="240">
        <v>29.899999999999999</v>
      </c>
      <c r="I99" s="241"/>
      <c r="J99" s="237"/>
      <c r="K99" s="237"/>
      <c r="L99" s="242"/>
      <c r="M99" s="243"/>
      <c r="N99" s="244"/>
      <c r="O99" s="244"/>
      <c r="P99" s="244"/>
      <c r="Q99" s="244"/>
      <c r="R99" s="244"/>
      <c r="S99" s="244"/>
      <c r="T99" s="245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6" t="s">
        <v>140</v>
      </c>
      <c r="AU99" s="246" t="s">
        <v>80</v>
      </c>
      <c r="AV99" s="14" t="s">
        <v>136</v>
      </c>
      <c r="AW99" s="14" t="s">
        <v>32</v>
      </c>
      <c r="AX99" s="14" t="s">
        <v>78</v>
      </c>
      <c r="AY99" s="246" t="s">
        <v>129</v>
      </c>
    </row>
    <row r="100" s="2" customFormat="1" ht="24.15" customHeight="1">
      <c r="A100" s="40"/>
      <c r="B100" s="41"/>
      <c r="C100" s="206" t="s">
        <v>136</v>
      </c>
      <c r="D100" s="206" t="s">
        <v>131</v>
      </c>
      <c r="E100" s="207" t="s">
        <v>748</v>
      </c>
      <c r="F100" s="208" t="s">
        <v>749</v>
      </c>
      <c r="G100" s="209" t="s">
        <v>134</v>
      </c>
      <c r="H100" s="210">
        <v>29.899999999999999</v>
      </c>
      <c r="I100" s="211"/>
      <c r="J100" s="212">
        <f>ROUND(I100*H100,2)</f>
        <v>0</v>
      </c>
      <c r="K100" s="208" t="s">
        <v>135</v>
      </c>
      <c r="L100" s="46"/>
      <c r="M100" s="213" t="s">
        <v>19</v>
      </c>
      <c r="N100" s="214" t="s">
        <v>41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136</v>
      </c>
      <c r="AT100" s="217" t="s">
        <v>131</v>
      </c>
      <c r="AU100" s="217" t="s">
        <v>80</v>
      </c>
      <c r="AY100" s="19" t="s">
        <v>129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78</v>
      </c>
      <c r="BK100" s="218">
        <f>ROUND(I100*H100,2)</f>
        <v>0</v>
      </c>
      <c r="BL100" s="19" t="s">
        <v>136</v>
      </c>
      <c r="BM100" s="217" t="s">
        <v>750</v>
      </c>
    </row>
    <row r="101" s="2" customFormat="1">
      <c r="A101" s="40"/>
      <c r="B101" s="41"/>
      <c r="C101" s="42"/>
      <c r="D101" s="219" t="s">
        <v>138</v>
      </c>
      <c r="E101" s="42"/>
      <c r="F101" s="220" t="s">
        <v>751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138</v>
      </c>
      <c r="AU101" s="19" t="s">
        <v>80</v>
      </c>
    </row>
    <row r="102" s="2" customFormat="1" ht="37.8" customHeight="1">
      <c r="A102" s="40"/>
      <c r="B102" s="41"/>
      <c r="C102" s="206" t="s">
        <v>159</v>
      </c>
      <c r="D102" s="206" t="s">
        <v>131</v>
      </c>
      <c r="E102" s="207" t="s">
        <v>752</v>
      </c>
      <c r="F102" s="208" t="s">
        <v>753</v>
      </c>
      <c r="G102" s="209" t="s">
        <v>195</v>
      </c>
      <c r="H102" s="210">
        <v>4.1399999999999997</v>
      </c>
      <c r="I102" s="211"/>
      <c r="J102" s="212">
        <f>ROUND(I102*H102,2)</f>
        <v>0</v>
      </c>
      <c r="K102" s="208" t="s">
        <v>135</v>
      </c>
      <c r="L102" s="46"/>
      <c r="M102" s="213" t="s">
        <v>19</v>
      </c>
      <c r="N102" s="214" t="s">
        <v>41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136</v>
      </c>
      <c r="AT102" s="217" t="s">
        <v>131</v>
      </c>
      <c r="AU102" s="217" t="s">
        <v>80</v>
      </c>
      <c r="AY102" s="19" t="s">
        <v>129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78</v>
      </c>
      <c r="BK102" s="218">
        <f>ROUND(I102*H102,2)</f>
        <v>0</v>
      </c>
      <c r="BL102" s="19" t="s">
        <v>136</v>
      </c>
      <c r="BM102" s="217" t="s">
        <v>754</v>
      </c>
    </row>
    <row r="103" s="2" customFormat="1">
      <c r="A103" s="40"/>
      <c r="B103" s="41"/>
      <c r="C103" s="42"/>
      <c r="D103" s="219" t="s">
        <v>138</v>
      </c>
      <c r="E103" s="42"/>
      <c r="F103" s="220" t="s">
        <v>755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138</v>
      </c>
      <c r="AU103" s="19" t="s">
        <v>80</v>
      </c>
    </row>
    <row r="104" s="13" customFormat="1">
      <c r="A104" s="13"/>
      <c r="B104" s="224"/>
      <c r="C104" s="225"/>
      <c r="D104" s="226" t="s">
        <v>140</v>
      </c>
      <c r="E104" s="227" t="s">
        <v>19</v>
      </c>
      <c r="F104" s="228" t="s">
        <v>756</v>
      </c>
      <c r="G104" s="225"/>
      <c r="H104" s="229">
        <v>10.119999999999999</v>
      </c>
      <c r="I104" s="230"/>
      <c r="J104" s="225"/>
      <c r="K104" s="225"/>
      <c r="L104" s="231"/>
      <c r="M104" s="232"/>
      <c r="N104" s="233"/>
      <c r="O104" s="233"/>
      <c r="P104" s="233"/>
      <c r="Q104" s="233"/>
      <c r="R104" s="233"/>
      <c r="S104" s="233"/>
      <c r="T104" s="234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5" t="s">
        <v>140</v>
      </c>
      <c r="AU104" s="235" t="s">
        <v>80</v>
      </c>
      <c r="AV104" s="13" t="s">
        <v>80</v>
      </c>
      <c r="AW104" s="13" t="s">
        <v>32</v>
      </c>
      <c r="AX104" s="13" t="s">
        <v>70</v>
      </c>
      <c r="AY104" s="235" t="s">
        <v>129</v>
      </c>
    </row>
    <row r="105" s="13" customFormat="1">
      <c r="A105" s="13"/>
      <c r="B105" s="224"/>
      <c r="C105" s="225"/>
      <c r="D105" s="226" t="s">
        <v>140</v>
      </c>
      <c r="E105" s="227" t="s">
        <v>19</v>
      </c>
      <c r="F105" s="228" t="s">
        <v>757</v>
      </c>
      <c r="G105" s="225"/>
      <c r="H105" s="229">
        <v>-5.9800000000000004</v>
      </c>
      <c r="I105" s="230"/>
      <c r="J105" s="225"/>
      <c r="K105" s="225"/>
      <c r="L105" s="231"/>
      <c r="M105" s="232"/>
      <c r="N105" s="233"/>
      <c r="O105" s="233"/>
      <c r="P105" s="233"/>
      <c r="Q105" s="233"/>
      <c r="R105" s="233"/>
      <c r="S105" s="233"/>
      <c r="T105" s="234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5" t="s">
        <v>140</v>
      </c>
      <c r="AU105" s="235" t="s">
        <v>80</v>
      </c>
      <c r="AV105" s="13" t="s">
        <v>80</v>
      </c>
      <c r="AW105" s="13" t="s">
        <v>32</v>
      </c>
      <c r="AX105" s="13" t="s">
        <v>70</v>
      </c>
      <c r="AY105" s="235" t="s">
        <v>129</v>
      </c>
    </row>
    <row r="106" s="14" customFormat="1">
      <c r="A106" s="14"/>
      <c r="B106" s="236"/>
      <c r="C106" s="237"/>
      <c r="D106" s="226" t="s">
        <v>140</v>
      </c>
      <c r="E106" s="238" t="s">
        <v>19</v>
      </c>
      <c r="F106" s="239" t="s">
        <v>142</v>
      </c>
      <c r="G106" s="237"/>
      <c r="H106" s="240">
        <v>4.1399999999999997</v>
      </c>
      <c r="I106" s="241"/>
      <c r="J106" s="237"/>
      <c r="K106" s="237"/>
      <c r="L106" s="242"/>
      <c r="M106" s="243"/>
      <c r="N106" s="244"/>
      <c r="O106" s="244"/>
      <c r="P106" s="244"/>
      <c r="Q106" s="244"/>
      <c r="R106" s="244"/>
      <c r="S106" s="244"/>
      <c r="T106" s="245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6" t="s">
        <v>140</v>
      </c>
      <c r="AU106" s="246" t="s">
        <v>80</v>
      </c>
      <c r="AV106" s="14" t="s">
        <v>136</v>
      </c>
      <c r="AW106" s="14" t="s">
        <v>32</v>
      </c>
      <c r="AX106" s="14" t="s">
        <v>78</v>
      </c>
      <c r="AY106" s="246" t="s">
        <v>129</v>
      </c>
    </row>
    <row r="107" s="2" customFormat="1" ht="37.8" customHeight="1">
      <c r="A107" s="40"/>
      <c r="B107" s="41"/>
      <c r="C107" s="206" t="s">
        <v>165</v>
      </c>
      <c r="D107" s="206" t="s">
        <v>131</v>
      </c>
      <c r="E107" s="207" t="s">
        <v>758</v>
      </c>
      <c r="F107" s="208" t="s">
        <v>759</v>
      </c>
      <c r="G107" s="209" t="s">
        <v>195</v>
      </c>
      <c r="H107" s="210">
        <v>20.699999999999999</v>
      </c>
      <c r="I107" s="211"/>
      <c r="J107" s="212">
        <f>ROUND(I107*H107,2)</f>
        <v>0</v>
      </c>
      <c r="K107" s="208" t="s">
        <v>135</v>
      </c>
      <c r="L107" s="46"/>
      <c r="M107" s="213" t="s">
        <v>19</v>
      </c>
      <c r="N107" s="214" t="s">
        <v>41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136</v>
      </c>
      <c r="AT107" s="217" t="s">
        <v>131</v>
      </c>
      <c r="AU107" s="217" t="s">
        <v>80</v>
      </c>
      <c r="AY107" s="19" t="s">
        <v>129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78</v>
      </c>
      <c r="BK107" s="218">
        <f>ROUND(I107*H107,2)</f>
        <v>0</v>
      </c>
      <c r="BL107" s="19" t="s">
        <v>136</v>
      </c>
      <c r="BM107" s="217" t="s">
        <v>760</v>
      </c>
    </row>
    <row r="108" s="2" customFormat="1">
      <c r="A108" s="40"/>
      <c r="B108" s="41"/>
      <c r="C108" s="42"/>
      <c r="D108" s="219" t="s">
        <v>138</v>
      </c>
      <c r="E108" s="42"/>
      <c r="F108" s="220" t="s">
        <v>761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138</v>
      </c>
      <c r="AU108" s="19" t="s">
        <v>80</v>
      </c>
    </row>
    <row r="109" s="13" customFormat="1">
      <c r="A109" s="13"/>
      <c r="B109" s="224"/>
      <c r="C109" s="225"/>
      <c r="D109" s="226" t="s">
        <v>140</v>
      </c>
      <c r="E109" s="227" t="s">
        <v>19</v>
      </c>
      <c r="F109" s="228" t="s">
        <v>762</v>
      </c>
      <c r="G109" s="225"/>
      <c r="H109" s="229">
        <v>20.699999999999999</v>
      </c>
      <c r="I109" s="230"/>
      <c r="J109" s="225"/>
      <c r="K109" s="225"/>
      <c r="L109" s="231"/>
      <c r="M109" s="232"/>
      <c r="N109" s="233"/>
      <c r="O109" s="233"/>
      <c r="P109" s="233"/>
      <c r="Q109" s="233"/>
      <c r="R109" s="233"/>
      <c r="S109" s="233"/>
      <c r="T109" s="234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5" t="s">
        <v>140</v>
      </c>
      <c r="AU109" s="235" t="s">
        <v>80</v>
      </c>
      <c r="AV109" s="13" t="s">
        <v>80</v>
      </c>
      <c r="AW109" s="13" t="s">
        <v>32</v>
      </c>
      <c r="AX109" s="13" t="s">
        <v>70</v>
      </c>
      <c r="AY109" s="235" t="s">
        <v>129</v>
      </c>
    </row>
    <row r="110" s="14" customFormat="1">
      <c r="A110" s="14"/>
      <c r="B110" s="236"/>
      <c r="C110" s="237"/>
      <c r="D110" s="226" t="s">
        <v>140</v>
      </c>
      <c r="E110" s="238" t="s">
        <v>19</v>
      </c>
      <c r="F110" s="239" t="s">
        <v>142</v>
      </c>
      <c r="G110" s="237"/>
      <c r="H110" s="240">
        <v>20.699999999999999</v>
      </c>
      <c r="I110" s="241"/>
      <c r="J110" s="237"/>
      <c r="K110" s="237"/>
      <c r="L110" s="242"/>
      <c r="M110" s="243"/>
      <c r="N110" s="244"/>
      <c r="O110" s="244"/>
      <c r="P110" s="244"/>
      <c r="Q110" s="244"/>
      <c r="R110" s="244"/>
      <c r="S110" s="244"/>
      <c r="T110" s="245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6" t="s">
        <v>140</v>
      </c>
      <c r="AU110" s="246" t="s">
        <v>80</v>
      </c>
      <c r="AV110" s="14" t="s">
        <v>136</v>
      </c>
      <c r="AW110" s="14" t="s">
        <v>32</v>
      </c>
      <c r="AX110" s="14" t="s">
        <v>78</v>
      </c>
      <c r="AY110" s="246" t="s">
        <v>129</v>
      </c>
    </row>
    <row r="111" s="2" customFormat="1" ht="24.15" customHeight="1">
      <c r="A111" s="40"/>
      <c r="B111" s="41"/>
      <c r="C111" s="206" t="s">
        <v>172</v>
      </c>
      <c r="D111" s="206" t="s">
        <v>131</v>
      </c>
      <c r="E111" s="207" t="s">
        <v>763</v>
      </c>
      <c r="F111" s="208" t="s">
        <v>764</v>
      </c>
      <c r="G111" s="209" t="s">
        <v>237</v>
      </c>
      <c r="H111" s="210">
        <v>7.452</v>
      </c>
      <c r="I111" s="211"/>
      <c r="J111" s="212">
        <f>ROUND(I111*H111,2)</f>
        <v>0</v>
      </c>
      <c r="K111" s="208" t="s">
        <v>135</v>
      </c>
      <c r="L111" s="46"/>
      <c r="M111" s="213" t="s">
        <v>19</v>
      </c>
      <c r="N111" s="214" t="s">
        <v>41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136</v>
      </c>
      <c r="AT111" s="217" t="s">
        <v>131</v>
      </c>
      <c r="AU111" s="217" t="s">
        <v>80</v>
      </c>
      <c r="AY111" s="19" t="s">
        <v>129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78</v>
      </c>
      <c r="BK111" s="218">
        <f>ROUND(I111*H111,2)</f>
        <v>0</v>
      </c>
      <c r="BL111" s="19" t="s">
        <v>136</v>
      </c>
      <c r="BM111" s="217" t="s">
        <v>765</v>
      </c>
    </row>
    <row r="112" s="2" customFormat="1">
      <c r="A112" s="40"/>
      <c r="B112" s="41"/>
      <c r="C112" s="42"/>
      <c r="D112" s="219" t="s">
        <v>138</v>
      </c>
      <c r="E112" s="42"/>
      <c r="F112" s="220" t="s">
        <v>766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138</v>
      </c>
      <c r="AU112" s="19" t="s">
        <v>80</v>
      </c>
    </row>
    <row r="113" s="13" customFormat="1">
      <c r="A113" s="13"/>
      <c r="B113" s="224"/>
      <c r="C113" s="225"/>
      <c r="D113" s="226" t="s">
        <v>140</v>
      </c>
      <c r="E113" s="227" t="s">
        <v>19</v>
      </c>
      <c r="F113" s="228" t="s">
        <v>767</v>
      </c>
      <c r="G113" s="225"/>
      <c r="H113" s="229">
        <v>7.452</v>
      </c>
      <c r="I113" s="230"/>
      <c r="J113" s="225"/>
      <c r="K113" s="225"/>
      <c r="L113" s="231"/>
      <c r="M113" s="232"/>
      <c r="N113" s="233"/>
      <c r="O113" s="233"/>
      <c r="P113" s="233"/>
      <c r="Q113" s="233"/>
      <c r="R113" s="233"/>
      <c r="S113" s="233"/>
      <c r="T113" s="234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5" t="s">
        <v>140</v>
      </c>
      <c r="AU113" s="235" t="s">
        <v>80</v>
      </c>
      <c r="AV113" s="13" t="s">
        <v>80</v>
      </c>
      <c r="AW113" s="13" t="s">
        <v>32</v>
      </c>
      <c r="AX113" s="13" t="s">
        <v>70</v>
      </c>
      <c r="AY113" s="235" t="s">
        <v>129</v>
      </c>
    </row>
    <row r="114" s="14" customFormat="1">
      <c r="A114" s="14"/>
      <c r="B114" s="236"/>
      <c r="C114" s="237"/>
      <c r="D114" s="226" t="s">
        <v>140</v>
      </c>
      <c r="E114" s="238" t="s">
        <v>19</v>
      </c>
      <c r="F114" s="239" t="s">
        <v>142</v>
      </c>
      <c r="G114" s="237"/>
      <c r="H114" s="240">
        <v>7.452</v>
      </c>
      <c r="I114" s="241"/>
      <c r="J114" s="237"/>
      <c r="K114" s="237"/>
      <c r="L114" s="242"/>
      <c r="M114" s="243"/>
      <c r="N114" s="244"/>
      <c r="O114" s="244"/>
      <c r="P114" s="244"/>
      <c r="Q114" s="244"/>
      <c r="R114" s="244"/>
      <c r="S114" s="244"/>
      <c r="T114" s="245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6" t="s">
        <v>140</v>
      </c>
      <c r="AU114" s="246" t="s">
        <v>80</v>
      </c>
      <c r="AV114" s="14" t="s">
        <v>136</v>
      </c>
      <c r="AW114" s="14" t="s">
        <v>32</v>
      </c>
      <c r="AX114" s="14" t="s">
        <v>78</v>
      </c>
      <c r="AY114" s="246" t="s">
        <v>129</v>
      </c>
    </row>
    <row r="115" s="2" customFormat="1" ht="16.5" customHeight="1">
      <c r="A115" s="40"/>
      <c r="B115" s="41"/>
      <c r="C115" s="206" t="s">
        <v>179</v>
      </c>
      <c r="D115" s="206" t="s">
        <v>131</v>
      </c>
      <c r="E115" s="207" t="s">
        <v>273</v>
      </c>
      <c r="F115" s="208" t="s">
        <v>768</v>
      </c>
      <c r="G115" s="209" t="s">
        <v>195</v>
      </c>
      <c r="H115" s="210">
        <v>5.9800000000000004</v>
      </c>
      <c r="I115" s="211"/>
      <c r="J115" s="212">
        <f>ROUND(I115*H115,2)</f>
        <v>0</v>
      </c>
      <c r="K115" s="208" t="s">
        <v>19</v>
      </c>
      <c r="L115" s="46"/>
      <c r="M115" s="213" t="s">
        <v>19</v>
      </c>
      <c r="N115" s="214" t="s">
        <v>41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136</v>
      </c>
      <c r="AT115" s="217" t="s">
        <v>131</v>
      </c>
      <c r="AU115" s="217" t="s">
        <v>80</v>
      </c>
      <c r="AY115" s="19" t="s">
        <v>129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78</v>
      </c>
      <c r="BK115" s="218">
        <f>ROUND(I115*H115,2)</f>
        <v>0</v>
      </c>
      <c r="BL115" s="19" t="s">
        <v>136</v>
      </c>
      <c r="BM115" s="217" t="s">
        <v>769</v>
      </c>
    </row>
    <row r="116" s="13" customFormat="1">
      <c r="A116" s="13"/>
      <c r="B116" s="224"/>
      <c r="C116" s="225"/>
      <c r="D116" s="226" t="s">
        <v>140</v>
      </c>
      <c r="E116" s="227" t="s">
        <v>19</v>
      </c>
      <c r="F116" s="228" t="s">
        <v>770</v>
      </c>
      <c r="G116" s="225"/>
      <c r="H116" s="229">
        <v>10.119999999999999</v>
      </c>
      <c r="I116" s="230"/>
      <c r="J116" s="225"/>
      <c r="K116" s="225"/>
      <c r="L116" s="231"/>
      <c r="M116" s="232"/>
      <c r="N116" s="233"/>
      <c r="O116" s="233"/>
      <c r="P116" s="233"/>
      <c r="Q116" s="233"/>
      <c r="R116" s="233"/>
      <c r="S116" s="233"/>
      <c r="T116" s="234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5" t="s">
        <v>140</v>
      </c>
      <c r="AU116" s="235" t="s">
        <v>80</v>
      </c>
      <c r="AV116" s="13" t="s">
        <v>80</v>
      </c>
      <c r="AW116" s="13" t="s">
        <v>32</v>
      </c>
      <c r="AX116" s="13" t="s">
        <v>70</v>
      </c>
      <c r="AY116" s="235" t="s">
        <v>129</v>
      </c>
    </row>
    <row r="117" s="13" customFormat="1">
      <c r="A117" s="13"/>
      <c r="B117" s="224"/>
      <c r="C117" s="225"/>
      <c r="D117" s="226" t="s">
        <v>140</v>
      </c>
      <c r="E117" s="227" t="s">
        <v>19</v>
      </c>
      <c r="F117" s="228" t="s">
        <v>771</v>
      </c>
      <c r="G117" s="225"/>
      <c r="H117" s="229">
        <v>-0.92000000000000004</v>
      </c>
      <c r="I117" s="230"/>
      <c r="J117" s="225"/>
      <c r="K117" s="225"/>
      <c r="L117" s="231"/>
      <c r="M117" s="232"/>
      <c r="N117" s="233"/>
      <c r="O117" s="233"/>
      <c r="P117" s="233"/>
      <c r="Q117" s="233"/>
      <c r="R117" s="233"/>
      <c r="S117" s="233"/>
      <c r="T117" s="234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5" t="s">
        <v>140</v>
      </c>
      <c r="AU117" s="235" t="s">
        <v>80</v>
      </c>
      <c r="AV117" s="13" t="s">
        <v>80</v>
      </c>
      <c r="AW117" s="13" t="s">
        <v>32</v>
      </c>
      <c r="AX117" s="13" t="s">
        <v>70</v>
      </c>
      <c r="AY117" s="235" t="s">
        <v>129</v>
      </c>
    </row>
    <row r="118" s="13" customFormat="1">
      <c r="A118" s="13"/>
      <c r="B118" s="224"/>
      <c r="C118" s="225"/>
      <c r="D118" s="226" t="s">
        <v>140</v>
      </c>
      <c r="E118" s="227" t="s">
        <v>19</v>
      </c>
      <c r="F118" s="228" t="s">
        <v>772</v>
      </c>
      <c r="G118" s="225"/>
      <c r="H118" s="229">
        <v>-3.2200000000000002</v>
      </c>
      <c r="I118" s="230"/>
      <c r="J118" s="225"/>
      <c r="K118" s="225"/>
      <c r="L118" s="231"/>
      <c r="M118" s="232"/>
      <c r="N118" s="233"/>
      <c r="O118" s="233"/>
      <c r="P118" s="233"/>
      <c r="Q118" s="233"/>
      <c r="R118" s="233"/>
      <c r="S118" s="233"/>
      <c r="T118" s="234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5" t="s">
        <v>140</v>
      </c>
      <c r="AU118" s="235" t="s">
        <v>80</v>
      </c>
      <c r="AV118" s="13" t="s">
        <v>80</v>
      </c>
      <c r="AW118" s="13" t="s">
        <v>32</v>
      </c>
      <c r="AX118" s="13" t="s">
        <v>70</v>
      </c>
      <c r="AY118" s="235" t="s">
        <v>129</v>
      </c>
    </row>
    <row r="119" s="14" customFormat="1">
      <c r="A119" s="14"/>
      <c r="B119" s="236"/>
      <c r="C119" s="237"/>
      <c r="D119" s="226" t="s">
        <v>140</v>
      </c>
      <c r="E119" s="238" t="s">
        <v>19</v>
      </c>
      <c r="F119" s="239" t="s">
        <v>142</v>
      </c>
      <c r="G119" s="237"/>
      <c r="H119" s="240">
        <v>5.9800000000000004</v>
      </c>
      <c r="I119" s="241"/>
      <c r="J119" s="237"/>
      <c r="K119" s="237"/>
      <c r="L119" s="242"/>
      <c r="M119" s="243"/>
      <c r="N119" s="244"/>
      <c r="O119" s="244"/>
      <c r="P119" s="244"/>
      <c r="Q119" s="244"/>
      <c r="R119" s="244"/>
      <c r="S119" s="244"/>
      <c r="T119" s="245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6" t="s">
        <v>140</v>
      </c>
      <c r="AU119" s="246" t="s">
        <v>80</v>
      </c>
      <c r="AV119" s="14" t="s">
        <v>136</v>
      </c>
      <c r="AW119" s="14" t="s">
        <v>32</v>
      </c>
      <c r="AX119" s="14" t="s">
        <v>78</v>
      </c>
      <c r="AY119" s="246" t="s">
        <v>129</v>
      </c>
    </row>
    <row r="120" s="2" customFormat="1" ht="37.8" customHeight="1">
      <c r="A120" s="40"/>
      <c r="B120" s="41"/>
      <c r="C120" s="206" t="s">
        <v>186</v>
      </c>
      <c r="D120" s="206" t="s">
        <v>131</v>
      </c>
      <c r="E120" s="207" t="s">
        <v>773</v>
      </c>
      <c r="F120" s="208" t="s">
        <v>774</v>
      </c>
      <c r="G120" s="209" t="s">
        <v>195</v>
      </c>
      <c r="H120" s="210">
        <v>3.2200000000000002</v>
      </c>
      <c r="I120" s="211"/>
      <c r="J120" s="212">
        <f>ROUND(I120*H120,2)</f>
        <v>0</v>
      </c>
      <c r="K120" s="208" t="s">
        <v>135</v>
      </c>
      <c r="L120" s="46"/>
      <c r="M120" s="213" t="s">
        <v>19</v>
      </c>
      <c r="N120" s="214" t="s">
        <v>41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136</v>
      </c>
      <c r="AT120" s="217" t="s">
        <v>131</v>
      </c>
      <c r="AU120" s="217" t="s">
        <v>80</v>
      </c>
      <c r="AY120" s="19" t="s">
        <v>129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78</v>
      </c>
      <c r="BK120" s="218">
        <f>ROUND(I120*H120,2)</f>
        <v>0</v>
      </c>
      <c r="BL120" s="19" t="s">
        <v>136</v>
      </c>
      <c r="BM120" s="217" t="s">
        <v>775</v>
      </c>
    </row>
    <row r="121" s="2" customFormat="1">
      <c r="A121" s="40"/>
      <c r="B121" s="41"/>
      <c r="C121" s="42"/>
      <c r="D121" s="219" t="s">
        <v>138</v>
      </c>
      <c r="E121" s="42"/>
      <c r="F121" s="220" t="s">
        <v>776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138</v>
      </c>
      <c r="AU121" s="19" t="s">
        <v>80</v>
      </c>
    </row>
    <row r="122" s="13" customFormat="1">
      <c r="A122" s="13"/>
      <c r="B122" s="224"/>
      <c r="C122" s="225"/>
      <c r="D122" s="226" t="s">
        <v>140</v>
      </c>
      <c r="E122" s="227" t="s">
        <v>19</v>
      </c>
      <c r="F122" s="228" t="s">
        <v>777</v>
      </c>
      <c r="G122" s="225"/>
      <c r="H122" s="229">
        <v>3.2200000000000002</v>
      </c>
      <c r="I122" s="230"/>
      <c r="J122" s="225"/>
      <c r="K122" s="225"/>
      <c r="L122" s="231"/>
      <c r="M122" s="232"/>
      <c r="N122" s="233"/>
      <c r="O122" s="233"/>
      <c r="P122" s="233"/>
      <c r="Q122" s="233"/>
      <c r="R122" s="233"/>
      <c r="S122" s="233"/>
      <c r="T122" s="234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5" t="s">
        <v>140</v>
      </c>
      <c r="AU122" s="235" t="s">
        <v>80</v>
      </c>
      <c r="AV122" s="13" t="s">
        <v>80</v>
      </c>
      <c r="AW122" s="13" t="s">
        <v>32</v>
      </c>
      <c r="AX122" s="13" t="s">
        <v>70</v>
      </c>
      <c r="AY122" s="235" t="s">
        <v>129</v>
      </c>
    </row>
    <row r="123" s="14" customFormat="1">
      <c r="A123" s="14"/>
      <c r="B123" s="236"/>
      <c r="C123" s="237"/>
      <c r="D123" s="226" t="s">
        <v>140</v>
      </c>
      <c r="E123" s="238" t="s">
        <v>19</v>
      </c>
      <c r="F123" s="239" t="s">
        <v>142</v>
      </c>
      <c r="G123" s="237"/>
      <c r="H123" s="240">
        <v>3.2200000000000002</v>
      </c>
      <c r="I123" s="241"/>
      <c r="J123" s="237"/>
      <c r="K123" s="237"/>
      <c r="L123" s="242"/>
      <c r="M123" s="243"/>
      <c r="N123" s="244"/>
      <c r="O123" s="244"/>
      <c r="P123" s="244"/>
      <c r="Q123" s="244"/>
      <c r="R123" s="244"/>
      <c r="S123" s="244"/>
      <c r="T123" s="245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6" t="s">
        <v>140</v>
      </c>
      <c r="AU123" s="246" t="s">
        <v>80</v>
      </c>
      <c r="AV123" s="14" t="s">
        <v>136</v>
      </c>
      <c r="AW123" s="14" t="s">
        <v>32</v>
      </c>
      <c r="AX123" s="14" t="s">
        <v>78</v>
      </c>
      <c r="AY123" s="246" t="s">
        <v>129</v>
      </c>
    </row>
    <row r="124" s="2" customFormat="1" ht="16.5" customHeight="1">
      <c r="A124" s="40"/>
      <c r="B124" s="41"/>
      <c r="C124" s="247" t="s">
        <v>192</v>
      </c>
      <c r="D124" s="247" t="s">
        <v>234</v>
      </c>
      <c r="E124" s="248" t="s">
        <v>778</v>
      </c>
      <c r="F124" s="249" t="s">
        <v>779</v>
      </c>
      <c r="G124" s="250" t="s">
        <v>237</v>
      </c>
      <c r="H124" s="251">
        <v>5.7960000000000003</v>
      </c>
      <c r="I124" s="252"/>
      <c r="J124" s="253">
        <f>ROUND(I124*H124,2)</f>
        <v>0</v>
      </c>
      <c r="K124" s="249" t="s">
        <v>135</v>
      </c>
      <c r="L124" s="254"/>
      <c r="M124" s="255" t="s">
        <v>19</v>
      </c>
      <c r="N124" s="256" t="s">
        <v>41</v>
      </c>
      <c r="O124" s="86"/>
      <c r="P124" s="215">
        <f>O124*H124</f>
        <v>0</v>
      </c>
      <c r="Q124" s="215">
        <v>1</v>
      </c>
      <c r="R124" s="215">
        <f>Q124*H124</f>
        <v>5.7960000000000003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179</v>
      </c>
      <c r="AT124" s="217" t="s">
        <v>234</v>
      </c>
      <c r="AU124" s="217" t="s">
        <v>80</v>
      </c>
      <c r="AY124" s="19" t="s">
        <v>129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78</v>
      </c>
      <c r="BK124" s="218">
        <f>ROUND(I124*H124,2)</f>
        <v>0</v>
      </c>
      <c r="BL124" s="19" t="s">
        <v>136</v>
      </c>
      <c r="BM124" s="217" t="s">
        <v>780</v>
      </c>
    </row>
    <row r="125" s="13" customFormat="1">
      <c r="A125" s="13"/>
      <c r="B125" s="224"/>
      <c r="C125" s="225"/>
      <c r="D125" s="226" t="s">
        <v>140</v>
      </c>
      <c r="E125" s="227" t="s">
        <v>19</v>
      </c>
      <c r="F125" s="228" t="s">
        <v>781</v>
      </c>
      <c r="G125" s="225"/>
      <c r="H125" s="229">
        <v>5.7960000000000003</v>
      </c>
      <c r="I125" s="230"/>
      <c r="J125" s="225"/>
      <c r="K125" s="225"/>
      <c r="L125" s="231"/>
      <c r="M125" s="232"/>
      <c r="N125" s="233"/>
      <c r="O125" s="233"/>
      <c r="P125" s="233"/>
      <c r="Q125" s="233"/>
      <c r="R125" s="233"/>
      <c r="S125" s="233"/>
      <c r="T125" s="234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5" t="s">
        <v>140</v>
      </c>
      <c r="AU125" s="235" t="s">
        <v>80</v>
      </c>
      <c r="AV125" s="13" t="s">
        <v>80</v>
      </c>
      <c r="AW125" s="13" t="s">
        <v>32</v>
      </c>
      <c r="AX125" s="13" t="s">
        <v>70</v>
      </c>
      <c r="AY125" s="235" t="s">
        <v>129</v>
      </c>
    </row>
    <row r="126" s="14" customFormat="1">
      <c r="A126" s="14"/>
      <c r="B126" s="236"/>
      <c r="C126" s="237"/>
      <c r="D126" s="226" t="s">
        <v>140</v>
      </c>
      <c r="E126" s="238" t="s">
        <v>19</v>
      </c>
      <c r="F126" s="239" t="s">
        <v>142</v>
      </c>
      <c r="G126" s="237"/>
      <c r="H126" s="240">
        <v>5.7960000000000003</v>
      </c>
      <c r="I126" s="241"/>
      <c r="J126" s="237"/>
      <c r="K126" s="237"/>
      <c r="L126" s="242"/>
      <c r="M126" s="243"/>
      <c r="N126" s="244"/>
      <c r="O126" s="244"/>
      <c r="P126" s="244"/>
      <c r="Q126" s="244"/>
      <c r="R126" s="244"/>
      <c r="S126" s="244"/>
      <c r="T126" s="245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6" t="s">
        <v>140</v>
      </c>
      <c r="AU126" s="246" t="s">
        <v>80</v>
      </c>
      <c r="AV126" s="14" t="s">
        <v>136</v>
      </c>
      <c r="AW126" s="14" t="s">
        <v>32</v>
      </c>
      <c r="AX126" s="14" t="s">
        <v>78</v>
      </c>
      <c r="AY126" s="246" t="s">
        <v>129</v>
      </c>
    </row>
    <row r="127" s="2" customFormat="1" ht="24.15" customHeight="1">
      <c r="A127" s="40"/>
      <c r="B127" s="41"/>
      <c r="C127" s="206" t="s">
        <v>199</v>
      </c>
      <c r="D127" s="206" t="s">
        <v>131</v>
      </c>
      <c r="E127" s="207" t="s">
        <v>284</v>
      </c>
      <c r="F127" s="208" t="s">
        <v>285</v>
      </c>
      <c r="G127" s="209" t="s">
        <v>134</v>
      </c>
      <c r="H127" s="210">
        <v>16.100000000000001</v>
      </c>
      <c r="I127" s="211"/>
      <c r="J127" s="212">
        <f>ROUND(I127*H127,2)</f>
        <v>0</v>
      </c>
      <c r="K127" s="208" t="s">
        <v>135</v>
      </c>
      <c r="L127" s="46"/>
      <c r="M127" s="213" t="s">
        <v>19</v>
      </c>
      <c r="N127" s="214" t="s">
        <v>41</v>
      </c>
      <c r="O127" s="86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136</v>
      </c>
      <c r="AT127" s="217" t="s">
        <v>131</v>
      </c>
      <c r="AU127" s="217" t="s">
        <v>80</v>
      </c>
      <c r="AY127" s="19" t="s">
        <v>129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78</v>
      </c>
      <c r="BK127" s="218">
        <f>ROUND(I127*H127,2)</f>
        <v>0</v>
      </c>
      <c r="BL127" s="19" t="s">
        <v>136</v>
      </c>
      <c r="BM127" s="217" t="s">
        <v>782</v>
      </c>
    </row>
    <row r="128" s="2" customFormat="1">
      <c r="A128" s="40"/>
      <c r="B128" s="41"/>
      <c r="C128" s="42"/>
      <c r="D128" s="219" t="s">
        <v>138</v>
      </c>
      <c r="E128" s="42"/>
      <c r="F128" s="220" t="s">
        <v>287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138</v>
      </c>
      <c r="AU128" s="19" t="s">
        <v>80</v>
      </c>
    </row>
    <row r="129" s="2" customFormat="1" ht="24.15" customHeight="1">
      <c r="A129" s="40"/>
      <c r="B129" s="41"/>
      <c r="C129" s="206" t="s">
        <v>8</v>
      </c>
      <c r="D129" s="206" t="s">
        <v>131</v>
      </c>
      <c r="E129" s="207" t="s">
        <v>289</v>
      </c>
      <c r="F129" s="208" t="s">
        <v>290</v>
      </c>
      <c r="G129" s="209" t="s">
        <v>134</v>
      </c>
      <c r="H129" s="210">
        <v>16.100000000000001</v>
      </c>
      <c r="I129" s="211"/>
      <c r="J129" s="212">
        <f>ROUND(I129*H129,2)</f>
        <v>0</v>
      </c>
      <c r="K129" s="208" t="s">
        <v>135</v>
      </c>
      <c r="L129" s="46"/>
      <c r="M129" s="213" t="s">
        <v>19</v>
      </c>
      <c r="N129" s="214" t="s">
        <v>41</v>
      </c>
      <c r="O129" s="86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136</v>
      </c>
      <c r="AT129" s="217" t="s">
        <v>131</v>
      </c>
      <c r="AU129" s="217" t="s">
        <v>80</v>
      </c>
      <c r="AY129" s="19" t="s">
        <v>129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78</v>
      </c>
      <c r="BK129" s="218">
        <f>ROUND(I129*H129,2)</f>
        <v>0</v>
      </c>
      <c r="BL129" s="19" t="s">
        <v>136</v>
      </c>
      <c r="BM129" s="217" t="s">
        <v>783</v>
      </c>
    </row>
    <row r="130" s="2" customFormat="1">
      <c r="A130" s="40"/>
      <c r="B130" s="41"/>
      <c r="C130" s="42"/>
      <c r="D130" s="219" t="s">
        <v>138</v>
      </c>
      <c r="E130" s="42"/>
      <c r="F130" s="220" t="s">
        <v>292</v>
      </c>
      <c r="G130" s="42"/>
      <c r="H130" s="42"/>
      <c r="I130" s="221"/>
      <c r="J130" s="42"/>
      <c r="K130" s="42"/>
      <c r="L130" s="46"/>
      <c r="M130" s="222"/>
      <c r="N130" s="223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138</v>
      </c>
      <c r="AU130" s="19" t="s">
        <v>80</v>
      </c>
    </row>
    <row r="131" s="2" customFormat="1" ht="16.5" customHeight="1">
      <c r="A131" s="40"/>
      <c r="B131" s="41"/>
      <c r="C131" s="247" t="s">
        <v>209</v>
      </c>
      <c r="D131" s="247" t="s">
        <v>234</v>
      </c>
      <c r="E131" s="248" t="s">
        <v>784</v>
      </c>
      <c r="F131" s="249" t="s">
        <v>785</v>
      </c>
      <c r="G131" s="250" t="s">
        <v>296</v>
      </c>
      <c r="H131" s="251">
        <v>0.48299999999999998</v>
      </c>
      <c r="I131" s="252"/>
      <c r="J131" s="253">
        <f>ROUND(I131*H131,2)</f>
        <v>0</v>
      </c>
      <c r="K131" s="249" t="s">
        <v>135</v>
      </c>
      <c r="L131" s="254"/>
      <c r="M131" s="255" t="s">
        <v>19</v>
      </c>
      <c r="N131" s="256" t="s">
        <v>41</v>
      </c>
      <c r="O131" s="86"/>
      <c r="P131" s="215">
        <f>O131*H131</f>
        <v>0</v>
      </c>
      <c r="Q131" s="215">
        <v>0.001</v>
      </c>
      <c r="R131" s="215">
        <f>Q131*H131</f>
        <v>0.00048299999999999998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179</v>
      </c>
      <c r="AT131" s="217" t="s">
        <v>234</v>
      </c>
      <c r="AU131" s="217" t="s">
        <v>80</v>
      </c>
      <c r="AY131" s="19" t="s">
        <v>129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78</v>
      </c>
      <c r="BK131" s="218">
        <f>ROUND(I131*H131,2)</f>
        <v>0</v>
      </c>
      <c r="BL131" s="19" t="s">
        <v>136</v>
      </c>
      <c r="BM131" s="217" t="s">
        <v>786</v>
      </c>
    </row>
    <row r="132" s="13" customFormat="1">
      <c r="A132" s="13"/>
      <c r="B132" s="224"/>
      <c r="C132" s="225"/>
      <c r="D132" s="226" t="s">
        <v>140</v>
      </c>
      <c r="E132" s="227" t="s">
        <v>19</v>
      </c>
      <c r="F132" s="228" t="s">
        <v>787</v>
      </c>
      <c r="G132" s="225"/>
      <c r="H132" s="229">
        <v>0.48299999999999998</v>
      </c>
      <c r="I132" s="230"/>
      <c r="J132" s="225"/>
      <c r="K132" s="225"/>
      <c r="L132" s="231"/>
      <c r="M132" s="232"/>
      <c r="N132" s="233"/>
      <c r="O132" s="233"/>
      <c r="P132" s="233"/>
      <c r="Q132" s="233"/>
      <c r="R132" s="233"/>
      <c r="S132" s="233"/>
      <c r="T132" s="23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5" t="s">
        <v>140</v>
      </c>
      <c r="AU132" s="235" t="s">
        <v>80</v>
      </c>
      <c r="AV132" s="13" t="s">
        <v>80</v>
      </c>
      <c r="AW132" s="13" t="s">
        <v>32</v>
      </c>
      <c r="AX132" s="13" t="s">
        <v>70</v>
      </c>
      <c r="AY132" s="235" t="s">
        <v>129</v>
      </c>
    </row>
    <row r="133" s="14" customFormat="1">
      <c r="A133" s="14"/>
      <c r="B133" s="236"/>
      <c r="C133" s="237"/>
      <c r="D133" s="226" t="s">
        <v>140</v>
      </c>
      <c r="E133" s="238" t="s">
        <v>19</v>
      </c>
      <c r="F133" s="239" t="s">
        <v>142</v>
      </c>
      <c r="G133" s="237"/>
      <c r="H133" s="240">
        <v>0.48299999999999998</v>
      </c>
      <c r="I133" s="241"/>
      <c r="J133" s="237"/>
      <c r="K133" s="237"/>
      <c r="L133" s="242"/>
      <c r="M133" s="243"/>
      <c r="N133" s="244"/>
      <c r="O133" s="244"/>
      <c r="P133" s="244"/>
      <c r="Q133" s="244"/>
      <c r="R133" s="244"/>
      <c r="S133" s="244"/>
      <c r="T133" s="245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6" t="s">
        <v>140</v>
      </c>
      <c r="AU133" s="246" t="s">
        <v>80</v>
      </c>
      <c r="AV133" s="14" t="s">
        <v>136</v>
      </c>
      <c r="AW133" s="14" t="s">
        <v>32</v>
      </c>
      <c r="AX133" s="14" t="s">
        <v>78</v>
      </c>
      <c r="AY133" s="246" t="s">
        <v>129</v>
      </c>
    </row>
    <row r="134" s="2" customFormat="1" ht="21.75" customHeight="1">
      <c r="A134" s="40"/>
      <c r="B134" s="41"/>
      <c r="C134" s="206" t="s">
        <v>214</v>
      </c>
      <c r="D134" s="206" t="s">
        <v>131</v>
      </c>
      <c r="E134" s="207" t="s">
        <v>788</v>
      </c>
      <c r="F134" s="208" t="s">
        <v>789</v>
      </c>
      <c r="G134" s="209" t="s">
        <v>134</v>
      </c>
      <c r="H134" s="210">
        <v>16.100000000000001</v>
      </c>
      <c r="I134" s="211"/>
      <c r="J134" s="212">
        <f>ROUND(I134*H134,2)</f>
        <v>0</v>
      </c>
      <c r="K134" s="208" t="s">
        <v>135</v>
      </c>
      <c r="L134" s="46"/>
      <c r="M134" s="213" t="s">
        <v>19</v>
      </c>
      <c r="N134" s="214" t="s">
        <v>41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136</v>
      </c>
      <c r="AT134" s="217" t="s">
        <v>131</v>
      </c>
      <c r="AU134" s="217" t="s">
        <v>80</v>
      </c>
      <c r="AY134" s="19" t="s">
        <v>129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78</v>
      </c>
      <c r="BK134" s="218">
        <f>ROUND(I134*H134,2)</f>
        <v>0</v>
      </c>
      <c r="BL134" s="19" t="s">
        <v>136</v>
      </c>
      <c r="BM134" s="217" t="s">
        <v>790</v>
      </c>
    </row>
    <row r="135" s="2" customFormat="1">
      <c r="A135" s="40"/>
      <c r="B135" s="41"/>
      <c r="C135" s="42"/>
      <c r="D135" s="219" t="s">
        <v>138</v>
      </c>
      <c r="E135" s="42"/>
      <c r="F135" s="220" t="s">
        <v>791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138</v>
      </c>
      <c r="AU135" s="19" t="s">
        <v>80</v>
      </c>
    </row>
    <row r="136" s="2" customFormat="1" ht="16.5" customHeight="1">
      <c r="A136" s="40"/>
      <c r="B136" s="41"/>
      <c r="C136" s="206" t="s">
        <v>221</v>
      </c>
      <c r="D136" s="206" t="s">
        <v>131</v>
      </c>
      <c r="E136" s="207" t="s">
        <v>792</v>
      </c>
      <c r="F136" s="208" t="s">
        <v>793</v>
      </c>
      <c r="G136" s="209" t="s">
        <v>794</v>
      </c>
      <c r="H136" s="210">
        <v>1</v>
      </c>
      <c r="I136" s="211"/>
      <c r="J136" s="212">
        <f>ROUND(I136*H136,2)</f>
        <v>0</v>
      </c>
      <c r="K136" s="208" t="s">
        <v>19</v>
      </c>
      <c r="L136" s="46"/>
      <c r="M136" s="213" t="s">
        <v>19</v>
      </c>
      <c r="N136" s="214" t="s">
        <v>41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136</v>
      </c>
      <c r="AT136" s="217" t="s">
        <v>131</v>
      </c>
      <c r="AU136" s="217" t="s">
        <v>80</v>
      </c>
      <c r="AY136" s="19" t="s">
        <v>129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78</v>
      </c>
      <c r="BK136" s="218">
        <f>ROUND(I136*H136,2)</f>
        <v>0</v>
      </c>
      <c r="BL136" s="19" t="s">
        <v>136</v>
      </c>
      <c r="BM136" s="217" t="s">
        <v>795</v>
      </c>
    </row>
    <row r="137" s="12" customFormat="1" ht="22.8" customHeight="1">
      <c r="A137" s="12"/>
      <c r="B137" s="190"/>
      <c r="C137" s="191"/>
      <c r="D137" s="192" t="s">
        <v>69</v>
      </c>
      <c r="E137" s="204" t="s">
        <v>136</v>
      </c>
      <c r="F137" s="204" t="s">
        <v>404</v>
      </c>
      <c r="G137" s="191"/>
      <c r="H137" s="191"/>
      <c r="I137" s="194"/>
      <c r="J137" s="205">
        <f>BK137</f>
        <v>0</v>
      </c>
      <c r="K137" s="191"/>
      <c r="L137" s="196"/>
      <c r="M137" s="197"/>
      <c r="N137" s="198"/>
      <c r="O137" s="198"/>
      <c r="P137" s="199">
        <f>SUM(P138:P141)</f>
        <v>0</v>
      </c>
      <c r="Q137" s="198"/>
      <c r="R137" s="199">
        <f>SUM(R138:R141)</f>
        <v>1.7395084000000001</v>
      </c>
      <c r="S137" s="198"/>
      <c r="T137" s="200">
        <f>SUM(T138:T141)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01" t="s">
        <v>78</v>
      </c>
      <c r="AT137" s="202" t="s">
        <v>69</v>
      </c>
      <c r="AU137" s="202" t="s">
        <v>78</v>
      </c>
      <c r="AY137" s="201" t="s">
        <v>129</v>
      </c>
      <c r="BK137" s="203">
        <f>SUM(BK138:BK141)</f>
        <v>0</v>
      </c>
    </row>
    <row r="138" s="2" customFormat="1" ht="16.5" customHeight="1">
      <c r="A138" s="40"/>
      <c r="B138" s="41"/>
      <c r="C138" s="206" t="s">
        <v>227</v>
      </c>
      <c r="D138" s="206" t="s">
        <v>131</v>
      </c>
      <c r="E138" s="207" t="s">
        <v>796</v>
      </c>
      <c r="F138" s="208" t="s">
        <v>797</v>
      </c>
      <c r="G138" s="209" t="s">
        <v>195</v>
      </c>
      <c r="H138" s="210">
        <v>0.92000000000000004</v>
      </c>
      <c r="I138" s="211"/>
      <c r="J138" s="212">
        <f>ROUND(I138*H138,2)</f>
        <v>0</v>
      </c>
      <c r="K138" s="208" t="s">
        <v>135</v>
      </c>
      <c r="L138" s="46"/>
      <c r="M138" s="213" t="s">
        <v>19</v>
      </c>
      <c r="N138" s="214" t="s">
        <v>41</v>
      </c>
      <c r="O138" s="86"/>
      <c r="P138" s="215">
        <f>O138*H138</f>
        <v>0</v>
      </c>
      <c r="Q138" s="215">
        <v>1.8907700000000001</v>
      </c>
      <c r="R138" s="215">
        <f>Q138*H138</f>
        <v>1.7395084000000001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136</v>
      </c>
      <c r="AT138" s="217" t="s">
        <v>131</v>
      </c>
      <c r="AU138" s="217" t="s">
        <v>80</v>
      </c>
      <c r="AY138" s="19" t="s">
        <v>129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78</v>
      </c>
      <c r="BK138" s="218">
        <f>ROUND(I138*H138,2)</f>
        <v>0</v>
      </c>
      <c r="BL138" s="19" t="s">
        <v>136</v>
      </c>
      <c r="BM138" s="217" t="s">
        <v>798</v>
      </c>
    </row>
    <row r="139" s="2" customFormat="1">
      <c r="A139" s="40"/>
      <c r="B139" s="41"/>
      <c r="C139" s="42"/>
      <c r="D139" s="219" t="s">
        <v>138</v>
      </c>
      <c r="E139" s="42"/>
      <c r="F139" s="220" t="s">
        <v>799</v>
      </c>
      <c r="G139" s="42"/>
      <c r="H139" s="42"/>
      <c r="I139" s="221"/>
      <c r="J139" s="42"/>
      <c r="K139" s="42"/>
      <c r="L139" s="46"/>
      <c r="M139" s="222"/>
      <c r="N139" s="223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138</v>
      </c>
      <c r="AU139" s="19" t="s">
        <v>80</v>
      </c>
    </row>
    <row r="140" s="13" customFormat="1">
      <c r="A140" s="13"/>
      <c r="B140" s="224"/>
      <c r="C140" s="225"/>
      <c r="D140" s="226" t="s">
        <v>140</v>
      </c>
      <c r="E140" s="227" t="s">
        <v>19</v>
      </c>
      <c r="F140" s="228" t="s">
        <v>800</v>
      </c>
      <c r="G140" s="225"/>
      <c r="H140" s="229">
        <v>0.92000000000000004</v>
      </c>
      <c r="I140" s="230"/>
      <c r="J140" s="225"/>
      <c r="K140" s="225"/>
      <c r="L140" s="231"/>
      <c r="M140" s="232"/>
      <c r="N140" s="233"/>
      <c r="O140" s="233"/>
      <c r="P140" s="233"/>
      <c r="Q140" s="233"/>
      <c r="R140" s="233"/>
      <c r="S140" s="233"/>
      <c r="T140" s="23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5" t="s">
        <v>140</v>
      </c>
      <c r="AU140" s="235" t="s">
        <v>80</v>
      </c>
      <c r="AV140" s="13" t="s">
        <v>80</v>
      </c>
      <c r="AW140" s="13" t="s">
        <v>32</v>
      </c>
      <c r="AX140" s="13" t="s">
        <v>70</v>
      </c>
      <c r="AY140" s="235" t="s">
        <v>129</v>
      </c>
    </row>
    <row r="141" s="14" customFormat="1">
      <c r="A141" s="14"/>
      <c r="B141" s="236"/>
      <c r="C141" s="237"/>
      <c r="D141" s="226" t="s">
        <v>140</v>
      </c>
      <c r="E141" s="238" t="s">
        <v>19</v>
      </c>
      <c r="F141" s="239" t="s">
        <v>142</v>
      </c>
      <c r="G141" s="237"/>
      <c r="H141" s="240">
        <v>0.92000000000000004</v>
      </c>
      <c r="I141" s="241"/>
      <c r="J141" s="237"/>
      <c r="K141" s="237"/>
      <c r="L141" s="242"/>
      <c r="M141" s="243"/>
      <c r="N141" s="244"/>
      <c r="O141" s="244"/>
      <c r="P141" s="244"/>
      <c r="Q141" s="244"/>
      <c r="R141" s="244"/>
      <c r="S141" s="244"/>
      <c r="T141" s="245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6" t="s">
        <v>140</v>
      </c>
      <c r="AU141" s="246" t="s">
        <v>80</v>
      </c>
      <c r="AV141" s="14" t="s">
        <v>136</v>
      </c>
      <c r="AW141" s="14" t="s">
        <v>32</v>
      </c>
      <c r="AX141" s="14" t="s">
        <v>78</v>
      </c>
      <c r="AY141" s="246" t="s">
        <v>129</v>
      </c>
    </row>
    <row r="142" s="12" customFormat="1" ht="22.8" customHeight="1">
      <c r="A142" s="12"/>
      <c r="B142" s="190"/>
      <c r="C142" s="191"/>
      <c r="D142" s="192" t="s">
        <v>69</v>
      </c>
      <c r="E142" s="204" t="s">
        <v>179</v>
      </c>
      <c r="F142" s="204" t="s">
        <v>481</v>
      </c>
      <c r="G142" s="191"/>
      <c r="H142" s="191"/>
      <c r="I142" s="194"/>
      <c r="J142" s="205">
        <f>BK142</f>
        <v>0</v>
      </c>
      <c r="K142" s="191"/>
      <c r="L142" s="196"/>
      <c r="M142" s="197"/>
      <c r="N142" s="198"/>
      <c r="O142" s="198"/>
      <c r="P142" s="199">
        <f>SUM(P143:P149)</f>
        <v>0</v>
      </c>
      <c r="Q142" s="198"/>
      <c r="R142" s="199">
        <f>SUM(R143:R149)</f>
        <v>0.0040870000000000004</v>
      </c>
      <c r="S142" s="198"/>
      <c r="T142" s="200">
        <f>SUM(T143:T149)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01" t="s">
        <v>78</v>
      </c>
      <c r="AT142" s="202" t="s">
        <v>69</v>
      </c>
      <c r="AU142" s="202" t="s">
        <v>78</v>
      </c>
      <c r="AY142" s="201" t="s">
        <v>129</v>
      </c>
      <c r="BK142" s="203">
        <f>SUM(BK143:BK149)</f>
        <v>0</v>
      </c>
    </row>
    <row r="143" s="2" customFormat="1" ht="16.5" customHeight="1">
      <c r="A143" s="40"/>
      <c r="B143" s="41"/>
      <c r="C143" s="206" t="s">
        <v>233</v>
      </c>
      <c r="D143" s="206" t="s">
        <v>131</v>
      </c>
      <c r="E143" s="207" t="s">
        <v>801</v>
      </c>
      <c r="F143" s="208" t="s">
        <v>802</v>
      </c>
      <c r="G143" s="209" t="s">
        <v>803</v>
      </c>
      <c r="H143" s="210">
        <v>1</v>
      </c>
      <c r="I143" s="211"/>
      <c r="J143" s="212">
        <f>ROUND(I143*H143,2)</f>
        <v>0</v>
      </c>
      <c r="K143" s="208" t="s">
        <v>19</v>
      </c>
      <c r="L143" s="46"/>
      <c r="M143" s="213" t="s">
        <v>19</v>
      </c>
      <c r="N143" s="214" t="s">
        <v>41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136</v>
      </c>
      <c r="AT143" s="217" t="s">
        <v>131</v>
      </c>
      <c r="AU143" s="217" t="s">
        <v>80</v>
      </c>
      <c r="AY143" s="19" t="s">
        <v>129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78</v>
      </c>
      <c r="BK143" s="218">
        <f>ROUND(I143*H143,2)</f>
        <v>0</v>
      </c>
      <c r="BL143" s="19" t="s">
        <v>136</v>
      </c>
      <c r="BM143" s="217" t="s">
        <v>804</v>
      </c>
    </row>
    <row r="144" s="2" customFormat="1" ht="16.5" customHeight="1">
      <c r="A144" s="40"/>
      <c r="B144" s="41"/>
      <c r="C144" s="206" t="s">
        <v>240</v>
      </c>
      <c r="D144" s="206" t="s">
        <v>131</v>
      </c>
      <c r="E144" s="207" t="s">
        <v>805</v>
      </c>
      <c r="F144" s="208" t="s">
        <v>806</v>
      </c>
      <c r="G144" s="209" t="s">
        <v>168</v>
      </c>
      <c r="H144" s="210">
        <v>13.300000000000001</v>
      </c>
      <c r="I144" s="211"/>
      <c r="J144" s="212">
        <f>ROUND(I144*H144,2)</f>
        <v>0</v>
      </c>
      <c r="K144" s="208" t="s">
        <v>135</v>
      </c>
      <c r="L144" s="46"/>
      <c r="M144" s="213" t="s">
        <v>19</v>
      </c>
      <c r="N144" s="214" t="s">
        <v>41</v>
      </c>
      <c r="O144" s="86"/>
      <c r="P144" s="215">
        <f>O144*H144</f>
        <v>0</v>
      </c>
      <c r="Q144" s="215">
        <v>0.00019000000000000001</v>
      </c>
      <c r="R144" s="215">
        <f>Q144*H144</f>
        <v>0.0025270000000000002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136</v>
      </c>
      <c r="AT144" s="217" t="s">
        <v>131</v>
      </c>
      <c r="AU144" s="217" t="s">
        <v>80</v>
      </c>
      <c r="AY144" s="19" t="s">
        <v>129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78</v>
      </c>
      <c r="BK144" s="218">
        <f>ROUND(I144*H144,2)</f>
        <v>0</v>
      </c>
      <c r="BL144" s="19" t="s">
        <v>136</v>
      </c>
      <c r="BM144" s="217" t="s">
        <v>807</v>
      </c>
    </row>
    <row r="145" s="2" customFormat="1">
      <c r="A145" s="40"/>
      <c r="B145" s="41"/>
      <c r="C145" s="42"/>
      <c r="D145" s="219" t="s">
        <v>138</v>
      </c>
      <c r="E145" s="42"/>
      <c r="F145" s="220" t="s">
        <v>808</v>
      </c>
      <c r="G145" s="42"/>
      <c r="H145" s="42"/>
      <c r="I145" s="221"/>
      <c r="J145" s="42"/>
      <c r="K145" s="42"/>
      <c r="L145" s="46"/>
      <c r="M145" s="222"/>
      <c r="N145" s="223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138</v>
      </c>
      <c r="AU145" s="19" t="s">
        <v>80</v>
      </c>
    </row>
    <row r="146" s="13" customFormat="1">
      <c r="A146" s="13"/>
      <c r="B146" s="224"/>
      <c r="C146" s="225"/>
      <c r="D146" s="226" t="s">
        <v>140</v>
      </c>
      <c r="E146" s="227" t="s">
        <v>19</v>
      </c>
      <c r="F146" s="228" t="s">
        <v>809</v>
      </c>
      <c r="G146" s="225"/>
      <c r="H146" s="229">
        <v>13.300000000000001</v>
      </c>
      <c r="I146" s="230"/>
      <c r="J146" s="225"/>
      <c r="K146" s="225"/>
      <c r="L146" s="231"/>
      <c r="M146" s="232"/>
      <c r="N146" s="233"/>
      <c r="O146" s="233"/>
      <c r="P146" s="233"/>
      <c r="Q146" s="233"/>
      <c r="R146" s="233"/>
      <c r="S146" s="233"/>
      <c r="T146" s="23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5" t="s">
        <v>140</v>
      </c>
      <c r="AU146" s="235" t="s">
        <v>80</v>
      </c>
      <c r="AV146" s="13" t="s">
        <v>80</v>
      </c>
      <c r="AW146" s="13" t="s">
        <v>32</v>
      </c>
      <c r="AX146" s="13" t="s">
        <v>70</v>
      </c>
      <c r="AY146" s="235" t="s">
        <v>129</v>
      </c>
    </row>
    <row r="147" s="14" customFormat="1">
      <c r="A147" s="14"/>
      <c r="B147" s="236"/>
      <c r="C147" s="237"/>
      <c r="D147" s="226" t="s">
        <v>140</v>
      </c>
      <c r="E147" s="238" t="s">
        <v>19</v>
      </c>
      <c r="F147" s="239" t="s">
        <v>142</v>
      </c>
      <c r="G147" s="237"/>
      <c r="H147" s="240">
        <v>13.300000000000001</v>
      </c>
      <c r="I147" s="241"/>
      <c r="J147" s="237"/>
      <c r="K147" s="237"/>
      <c r="L147" s="242"/>
      <c r="M147" s="243"/>
      <c r="N147" s="244"/>
      <c r="O147" s="244"/>
      <c r="P147" s="244"/>
      <c r="Q147" s="244"/>
      <c r="R147" s="244"/>
      <c r="S147" s="244"/>
      <c r="T147" s="245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6" t="s">
        <v>140</v>
      </c>
      <c r="AU147" s="246" t="s">
        <v>80</v>
      </c>
      <c r="AV147" s="14" t="s">
        <v>136</v>
      </c>
      <c r="AW147" s="14" t="s">
        <v>32</v>
      </c>
      <c r="AX147" s="14" t="s">
        <v>78</v>
      </c>
      <c r="AY147" s="246" t="s">
        <v>129</v>
      </c>
    </row>
    <row r="148" s="2" customFormat="1" ht="16.5" customHeight="1">
      <c r="A148" s="40"/>
      <c r="B148" s="41"/>
      <c r="C148" s="206" t="s">
        <v>245</v>
      </c>
      <c r="D148" s="206" t="s">
        <v>131</v>
      </c>
      <c r="E148" s="207" t="s">
        <v>810</v>
      </c>
      <c r="F148" s="208" t="s">
        <v>811</v>
      </c>
      <c r="G148" s="209" t="s">
        <v>168</v>
      </c>
      <c r="H148" s="210">
        <v>12</v>
      </c>
      <c r="I148" s="211"/>
      <c r="J148" s="212">
        <f>ROUND(I148*H148,2)</f>
        <v>0</v>
      </c>
      <c r="K148" s="208" t="s">
        <v>135</v>
      </c>
      <c r="L148" s="46"/>
      <c r="M148" s="213" t="s">
        <v>19</v>
      </c>
      <c r="N148" s="214" t="s">
        <v>41</v>
      </c>
      <c r="O148" s="86"/>
      <c r="P148" s="215">
        <f>O148*H148</f>
        <v>0</v>
      </c>
      <c r="Q148" s="215">
        <v>0.00012999999999999999</v>
      </c>
      <c r="R148" s="215">
        <f>Q148*H148</f>
        <v>0.0015599999999999998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136</v>
      </c>
      <c r="AT148" s="217" t="s">
        <v>131</v>
      </c>
      <c r="AU148" s="217" t="s">
        <v>80</v>
      </c>
      <c r="AY148" s="19" t="s">
        <v>129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78</v>
      </c>
      <c r="BK148" s="218">
        <f>ROUND(I148*H148,2)</f>
        <v>0</v>
      </c>
      <c r="BL148" s="19" t="s">
        <v>136</v>
      </c>
      <c r="BM148" s="217" t="s">
        <v>812</v>
      </c>
    </row>
    <row r="149" s="2" customFormat="1">
      <c r="A149" s="40"/>
      <c r="B149" s="41"/>
      <c r="C149" s="42"/>
      <c r="D149" s="219" t="s">
        <v>138</v>
      </c>
      <c r="E149" s="42"/>
      <c r="F149" s="220" t="s">
        <v>813</v>
      </c>
      <c r="G149" s="42"/>
      <c r="H149" s="42"/>
      <c r="I149" s="221"/>
      <c r="J149" s="42"/>
      <c r="K149" s="42"/>
      <c r="L149" s="46"/>
      <c r="M149" s="222"/>
      <c r="N149" s="223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138</v>
      </c>
      <c r="AU149" s="19" t="s">
        <v>80</v>
      </c>
    </row>
    <row r="150" s="12" customFormat="1" ht="25.92" customHeight="1">
      <c r="A150" s="12"/>
      <c r="B150" s="190"/>
      <c r="C150" s="191"/>
      <c r="D150" s="192" t="s">
        <v>69</v>
      </c>
      <c r="E150" s="193" t="s">
        <v>234</v>
      </c>
      <c r="F150" s="193" t="s">
        <v>814</v>
      </c>
      <c r="G150" s="191"/>
      <c r="H150" s="191"/>
      <c r="I150" s="194"/>
      <c r="J150" s="195">
        <f>BK150</f>
        <v>0</v>
      </c>
      <c r="K150" s="191"/>
      <c r="L150" s="196"/>
      <c r="M150" s="197"/>
      <c r="N150" s="198"/>
      <c r="O150" s="198"/>
      <c r="P150" s="199">
        <f>P151</f>
        <v>0</v>
      </c>
      <c r="Q150" s="198"/>
      <c r="R150" s="199">
        <f>R151</f>
        <v>0.02094</v>
      </c>
      <c r="S150" s="198"/>
      <c r="T150" s="200">
        <f>T151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01" t="s">
        <v>148</v>
      </c>
      <c r="AT150" s="202" t="s">
        <v>69</v>
      </c>
      <c r="AU150" s="202" t="s">
        <v>70</v>
      </c>
      <c r="AY150" s="201" t="s">
        <v>129</v>
      </c>
      <c r="BK150" s="203">
        <f>BK151</f>
        <v>0</v>
      </c>
    </row>
    <row r="151" s="12" customFormat="1" ht="22.8" customHeight="1">
      <c r="A151" s="12"/>
      <c r="B151" s="190"/>
      <c r="C151" s="191"/>
      <c r="D151" s="192" t="s">
        <v>69</v>
      </c>
      <c r="E151" s="204" t="s">
        <v>815</v>
      </c>
      <c r="F151" s="204" t="s">
        <v>816</v>
      </c>
      <c r="G151" s="191"/>
      <c r="H151" s="191"/>
      <c r="I151" s="194"/>
      <c r="J151" s="205">
        <f>BK151</f>
        <v>0</v>
      </c>
      <c r="K151" s="191"/>
      <c r="L151" s="196"/>
      <c r="M151" s="197"/>
      <c r="N151" s="198"/>
      <c r="O151" s="198"/>
      <c r="P151" s="199">
        <f>SUM(P152:P178)</f>
        <v>0</v>
      </c>
      <c r="Q151" s="198"/>
      <c r="R151" s="199">
        <f>SUM(R152:R178)</f>
        <v>0.02094</v>
      </c>
      <c r="S151" s="198"/>
      <c r="T151" s="200">
        <f>SUM(T152:T178)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01" t="s">
        <v>148</v>
      </c>
      <c r="AT151" s="202" t="s">
        <v>69</v>
      </c>
      <c r="AU151" s="202" t="s">
        <v>78</v>
      </c>
      <c r="AY151" s="201" t="s">
        <v>129</v>
      </c>
      <c r="BK151" s="203">
        <f>SUM(BK152:BK178)</f>
        <v>0</v>
      </c>
    </row>
    <row r="152" s="2" customFormat="1" ht="16.5" customHeight="1">
      <c r="A152" s="40"/>
      <c r="B152" s="41"/>
      <c r="C152" s="206" t="s">
        <v>335</v>
      </c>
      <c r="D152" s="206" t="s">
        <v>131</v>
      </c>
      <c r="E152" s="207" t="s">
        <v>817</v>
      </c>
      <c r="F152" s="208" t="s">
        <v>818</v>
      </c>
      <c r="G152" s="209" t="s">
        <v>803</v>
      </c>
      <c r="H152" s="210">
        <v>1</v>
      </c>
      <c r="I152" s="211"/>
      <c r="J152" s="212">
        <f>ROUND(I152*H152,2)</f>
        <v>0</v>
      </c>
      <c r="K152" s="208" t="s">
        <v>19</v>
      </c>
      <c r="L152" s="46"/>
      <c r="M152" s="213" t="s">
        <v>19</v>
      </c>
      <c r="N152" s="214" t="s">
        <v>41</v>
      </c>
      <c r="O152" s="86"/>
      <c r="P152" s="215">
        <f>O152*H152</f>
        <v>0</v>
      </c>
      <c r="Q152" s="215">
        <v>0</v>
      </c>
      <c r="R152" s="215">
        <f>Q152*H152</f>
        <v>0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503</v>
      </c>
      <c r="AT152" s="217" t="s">
        <v>131</v>
      </c>
      <c r="AU152" s="217" t="s">
        <v>80</v>
      </c>
      <c r="AY152" s="19" t="s">
        <v>129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78</v>
      </c>
      <c r="BK152" s="218">
        <f>ROUND(I152*H152,2)</f>
        <v>0</v>
      </c>
      <c r="BL152" s="19" t="s">
        <v>503</v>
      </c>
      <c r="BM152" s="217" t="s">
        <v>819</v>
      </c>
    </row>
    <row r="153" s="2" customFormat="1" ht="21.75" customHeight="1">
      <c r="A153" s="40"/>
      <c r="B153" s="41"/>
      <c r="C153" s="206" t="s">
        <v>250</v>
      </c>
      <c r="D153" s="206" t="s">
        <v>131</v>
      </c>
      <c r="E153" s="207" t="s">
        <v>820</v>
      </c>
      <c r="F153" s="208" t="s">
        <v>821</v>
      </c>
      <c r="G153" s="209" t="s">
        <v>803</v>
      </c>
      <c r="H153" s="210">
        <v>1</v>
      </c>
      <c r="I153" s="211"/>
      <c r="J153" s="212">
        <f>ROUND(I153*H153,2)</f>
        <v>0</v>
      </c>
      <c r="K153" s="208" t="s">
        <v>19</v>
      </c>
      <c r="L153" s="46"/>
      <c r="M153" s="213" t="s">
        <v>19</v>
      </c>
      <c r="N153" s="214" t="s">
        <v>41</v>
      </c>
      <c r="O153" s="86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503</v>
      </c>
      <c r="AT153" s="217" t="s">
        <v>131</v>
      </c>
      <c r="AU153" s="217" t="s">
        <v>80</v>
      </c>
      <c r="AY153" s="19" t="s">
        <v>129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78</v>
      </c>
      <c r="BK153" s="218">
        <f>ROUND(I153*H153,2)</f>
        <v>0</v>
      </c>
      <c r="BL153" s="19" t="s">
        <v>503</v>
      </c>
      <c r="BM153" s="217" t="s">
        <v>822</v>
      </c>
    </row>
    <row r="154" s="2" customFormat="1" ht="16.5" customHeight="1">
      <c r="A154" s="40"/>
      <c r="B154" s="41"/>
      <c r="C154" s="206" t="s">
        <v>7</v>
      </c>
      <c r="D154" s="206" t="s">
        <v>131</v>
      </c>
      <c r="E154" s="207" t="s">
        <v>823</v>
      </c>
      <c r="F154" s="208" t="s">
        <v>824</v>
      </c>
      <c r="G154" s="209" t="s">
        <v>825</v>
      </c>
      <c r="H154" s="210">
        <v>1</v>
      </c>
      <c r="I154" s="211"/>
      <c r="J154" s="212">
        <f>ROUND(I154*H154,2)</f>
        <v>0</v>
      </c>
      <c r="K154" s="208" t="s">
        <v>135</v>
      </c>
      <c r="L154" s="46"/>
      <c r="M154" s="213" t="s">
        <v>19</v>
      </c>
      <c r="N154" s="214" t="s">
        <v>41</v>
      </c>
      <c r="O154" s="86"/>
      <c r="P154" s="215">
        <f>O154*H154</f>
        <v>0</v>
      </c>
      <c r="Q154" s="215">
        <v>0</v>
      </c>
      <c r="R154" s="215">
        <f>Q154*H154</f>
        <v>0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503</v>
      </c>
      <c r="AT154" s="217" t="s">
        <v>131</v>
      </c>
      <c r="AU154" s="217" t="s">
        <v>80</v>
      </c>
      <c r="AY154" s="19" t="s">
        <v>129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78</v>
      </c>
      <c r="BK154" s="218">
        <f>ROUND(I154*H154,2)</f>
        <v>0</v>
      </c>
      <c r="BL154" s="19" t="s">
        <v>503</v>
      </c>
      <c r="BM154" s="217" t="s">
        <v>826</v>
      </c>
    </row>
    <row r="155" s="2" customFormat="1">
      <c r="A155" s="40"/>
      <c r="B155" s="41"/>
      <c r="C155" s="42"/>
      <c r="D155" s="219" t="s">
        <v>138</v>
      </c>
      <c r="E155" s="42"/>
      <c r="F155" s="220" t="s">
        <v>827</v>
      </c>
      <c r="G155" s="42"/>
      <c r="H155" s="42"/>
      <c r="I155" s="221"/>
      <c r="J155" s="42"/>
      <c r="K155" s="42"/>
      <c r="L155" s="46"/>
      <c r="M155" s="222"/>
      <c r="N155" s="223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138</v>
      </c>
      <c r="AU155" s="19" t="s">
        <v>80</v>
      </c>
    </row>
    <row r="156" s="2" customFormat="1" ht="16.5" customHeight="1">
      <c r="A156" s="40"/>
      <c r="B156" s="41"/>
      <c r="C156" s="206" t="s">
        <v>260</v>
      </c>
      <c r="D156" s="206" t="s">
        <v>131</v>
      </c>
      <c r="E156" s="207" t="s">
        <v>828</v>
      </c>
      <c r="F156" s="208" t="s">
        <v>829</v>
      </c>
      <c r="G156" s="209" t="s">
        <v>168</v>
      </c>
      <c r="H156" s="210">
        <v>11.5</v>
      </c>
      <c r="I156" s="211"/>
      <c r="J156" s="212">
        <f>ROUND(I156*H156,2)</f>
        <v>0</v>
      </c>
      <c r="K156" s="208" t="s">
        <v>135</v>
      </c>
      <c r="L156" s="46"/>
      <c r="M156" s="213" t="s">
        <v>19</v>
      </c>
      <c r="N156" s="214" t="s">
        <v>41</v>
      </c>
      <c r="O156" s="86"/>
      <c r="P156" s="215">
        <f>O156*H156</f>
        <v>0</v>
      </c>
      <c r="Q156" s="215">
        <v>0</v>
      </c>
      <c r="R156" s="215">
        <f>Q156*H156</f>
        <v>0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503</v>
      </c>
      <c r="AT156" s="217" t="s">
        <v>131</v>
      </c>
      <c r="AU156" s="217" t="s">
        <v>80</v>
      </c>
      <c r="AY156" s="19" t="s">
        <v>129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78</v>
      </c>
      <c r="BK156" s="218">
        <f>ROUND(I156*H156,2)</f>
        <v>0</v>
      </c>
      <c r="BL156" s="19" t="s">
        <v>503</v>
      </c>
      <c r="BM156" s="217" t="s">
        <v>830</v>
      </c>
    </row>
    <row r="157" s="2" customFormat="1">
      <c r="A157" s="40"/>
      <c r="B157" s="41"/>
      <c r="C157" s="42"/>
      <c r="D157" s="219" t="s">
        <v>138</v>
      </c>
      <c r="E157" s="42"/>
      <c r="F157" s="220" t="s">
        <v>831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138</v>
      </c>
      <c r="AU157" s="19" t="s">
        <v>80</v>
      </c>
    </row>
    <row r="158" s="2" customFormat="1" ht="24.15" customHeight="1">
      <c r="A158" s="40"/>
      <c r="B158" s="41"/>
      <c r="C158" s="206" t="s">
        <v>265</v>
      </c>
      <c r="D158" s="206" t="s">
        <v>131</v>
      </c>
      <c r="E158" s="207" t="s">
        <v>832</v>
      </c>
      <c r="F158" s="208" t="s">
        <v>833</v>
      </c>
      <c r="G158" s="209" t="s">
        <v>217</v>
      </c>
      <c r="H158" s="210">
        <v>2</v>
      </c>
      <c r="I158" s="211"/>
      <c r="J158" s="212">
        <f>ROUND(I158*H158,2)</f>
        <v>0</v>
      </c>
      <c r="K158" s="208" t="s">
        <v>135</v>
      </c>
      <c r="L158" s="46"/>
      <c r="M158" s="213" t="s">
        <v>19</v>
      </c>
      <c r="N158" s="214" t="s">
        <v>41</v>
      </c>
      <c r="O158" s="86"/>
      <c r="P158" s="215">
        <f>O158*H158</f>
        <v>0</v>
      </c>
      <c r="Q158" s="215">
        <v>0</v>
      </c>
      <c r="R158" s="215">
        <f>Q158*H158</f>
        <v>0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503</v>
      </c>
      <c r="AT158" s="217" t="s">
        <v>131</v>
      </c>
      <c r="AU158" s="217" t="s">
        <v>80</v>
      </c>
      <c r="AY158" s="19" t="s">
        <v>129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78</v>
      </c>
      <c r="BK158" s="218">
        <f>ROUND(I158*H158,2)</f>
        <v>0</v>
      </c>
      <c r="BL158" s="19" t="s">
        <v>503</v>
      </c>
      <c r="BM158" s="217" t="s">
        <v>834</v>
      </c>
    </row>
    <row r="159" s="2" customFormat="1">
      <c r="A159" s="40"/>
      <c r="B159" s="41"/>
      <c r="C159" s="42"/>
      <c r="D159" s="219" t="s">
        <v>138</v>
      </c>
      <c r="E159" s="42"/>
      <c r="F159" s="220" t="s">
        <v>835</v>
      </c>
      <c r="G159" s="42"/>
      <c r="H159" s="42"/>
      <c r="I159" s="221"/>
      <c r="J159" s="42"/>
      <c r="K159" s="42"/>
      <c r="L159" s="46"/>
      <c r="M159" s="222"/>
      <c r="N159" s="223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138</v>
      </c>
      <c r="AU159" s="19" t="s">
        <v>80</v>
      </c>
    </row>
    <row r="160" s="2" customFormat="1" ht="24.15" customHeight="1">
      <c r="A160" s="40"/>
      <c r="B160" s="41"/>
      <c r="C160" s="206" t="s">
        <v>272</v>
      </c>
      <c r="D160" s="206" t="s">
        <v>131</v>
      </c>
      <c r="E160" s="207" t="s">
        <v>836</v>
      </c>
      <c r="F160" s="208" t="s">
        <v>837</v>
      </c>
      <c r="G160" s="209" t="s">
        <v>168</v>
      </c>
      <c r="H160" s="210">
        <v>13</v>
      </c>
      <c r="I160" s="211"/>
      <c r="J160" s="212">
        <f>ROUND(I160*H160,2)</f>
        <v>0</v>
      </c>
      <c r="K160" s="208" t="s">
        <v>135</v>
      </c>
      <c r="L160" s="46"/>
      <c r="M160" s="213" t="s">
        <v>19</v>
      </c>
      <c r="N160" s="214" t="s">
        <v>41</v>
      </c>
      <c r="O160" s="86"/>
      <c r="P160" s="215">
        <f>O160*H160</f>
        <v>0</v>
      </c>
      <c r="Q160" s="215">
        <v>0</v>
      </c>
      <c r="R160" s="215">
        <f>Q160*H160</f>
        <v>0</v>
      </c>
      <c r="S160" s="215">
        <v>0</v>
      </c>
      <c r="T160" s="21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503</v>
      </c>
      <c r="AT160" s="217" t="s">
        <v>131</v>
      </c>
      <c r="AU160" s="217" t="s">
        <v>80</v>
      </c>
      <c r="AY160" s="19" t="s">
        <v>129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9" t="s">
        <v>78</v>
      </c>
      <c r="BK160" s="218">
        <f>ROUND(I160*H160,2)</f>
        <v>0</v>
      </c>
      <c r="BL160" s="19" t="s">
        <v>503</v>
      </c>
      <c r="BM160" s="217" t="s">
        <v>838</v>
      </c>
    </row>
    <row r="161" s="2" customFormat="1">
      <c r="A161" s="40"/>
      <c r="B161" s="41"/>
      <c r="C161" s="42"/>
      <c r="D161" s="219" t="s">
        <v>138</v>
      </c>
      <c r="E161" s="42"/>
      <c r="F161" s="220" t="s">
        <v>839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138</v>
      </c>
      <c r="AU161" s="19" t="s">
        <v>80</v>
      </c>
    </row>
    <row r="162" s="2" customFormat="1" ht="16.5" customHeight="1">
      <c r="A162" s="40"/>
      <c r="B162" s="41"/>
      <c r="C162" s="247" t="s">
        <v>278</v>
      </c>
      <c r="D162" s="247" t="s">
        <v>234</v>
      </c>
      <c r="E162" s="248" t="s">
        <v>840</v>
      </c>
      <c r="F162" s="249" t="s">
        <v>841</v>
      </c>
      <c r="G162" s="250" t="s">
        <v>168</v>
      </c>
      <c r="H162" s="251">
        <v>14.300000000000001</v>
      </c>
      <c r="I162" s="252"/>
      <c r="J162" s="253">
        <f>ROUND(I162*H162,2)</f>
        <v>0</v>
      </c>
      <c r="K162" s="249" t="s">
        <v>135</v>
      </c>
      <c r="L162" s="254"/>
      <c r="M162" s="255" t="s">
        <v>19</v>
      </c>
      <c r="N162" s="256" t="s">
        <v>41</v>
      </c>
      <c r="O162" s="86"/>
      <c r="P162" s="215">
        <f>O162*H162</f>
        <v>0</v>
      </c>
      <c r="Q162" s="215">
        <v>0.0010499999999999999</v>
      </c>
      <c r="R162" s="215">
        <f>Q162*H162</f>
        <v>0.015015000000000001</v>
      </c>
      <c r="S162" s="215">
        <v>0</v>
      </c>
      <c r="T162" s="21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842</v>
      </c>
      <c r="AT162" s="217" t="s">
        <v>234</v>
      </c>
      <c r="AU162" s="217" t="s">
        <v>80</v>
      </c>
      <c r="AY162" s="19" t="s">
        <v>129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78</v>
      </c>
      <c r="BK162" s="218">
        <f>ROUND(I162*H162,2)</f>
        <v>0</v>
      </c>
      <c r="BL162" s="19" t="s">
        <v>503</v>
      </c>
      <c r="BM162" s="217" t="s">
        <v>843</v>
      </c>
    </row>
    <row r="163" s="13" customFormat="1">
      <c r="A163" s="13"/>
      <c r="B163" s="224"/>
      <c r="C163" s="225"/>
      <c r="D163" s="226" t="s">
        <v>140</v>
      </c>
      <c r="E163" s="227" t="s">
        <v>19</v>
      </c>
      <c r="F163" s="228" t="s">
        <v>844</v>
      </c>
      <c r="G163" s="225"/>
      <c r="H163" s="229">
        <v>14.300000000000001</v>
      </c>
      <c r="I163" s="230"/>
      <c r="J163" s="225"/>
      <c r="K163" s="225"/>
      <c r="L163" s="231"/>
      <c r="M163" s="232"/>
      <c r="N163" s="233"/>
      <c r="O163" s="233"/>
      <c r="P163" s="233"/>
      <c r="Q163" s="233"/>
      <c r="R163" s="233"/>
      <c r="S163" s="233"/>
      <c r="T163" s="23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5" t="s">
        <v>140</v>
      </c>
      <c r="AU163" s="235" t="s">
        <v>80</v>
      </c>
      <c r="AV163" s="13" t="s">
        <v>80</v>
      </c>
      <c r="AW163" s="13" t="s">
        <v>32</v>
      </c>
      <c r="AX163" s="13" t="s">
        <v>70</v>
      </c>
      <c r="AY163" s="235" t="s">
        <v>129</v>
      </c>
    </row>
    <row r="164" s="14" customFormat="1">
      <c r="A164" s="14"/>
      <c r="B164" s="236"/>
      <c r="C164" s="237"/>
      <c r="D164" s="226" t="s">
        <v>140</v>
      </c>
      <c r="E164" s="238" t="s">
        <v>19</v>
      </c>
      <c r="F164" s="239" t="s">
        <v>142</v>
      </c>
      <c r="G164" s="237"/>
      <c r="H164" s="240">
        <v>14.300000000000001</v>
      </c>
      <c r="I164" s="241"/>
      <c r="J164" s="237"/>
      <c r="K164" s="237"/>
      <c r="L164" s="242"/>
      <c r="M164" s="243"/>
      <c r="N164" s="244"/>
      <c r="O164" s="244"/>
      <c r="P164" s="244"/>
      <c r="Q164" s="244"/>
      <c r="R164" s="244"/>
      <c r="S164" s="244"/>
      <c r="T164" s="245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6" t="s">
        <v>140</v>
      </c>
      <c r="AU164" s="246" t="s">
        <v>80</v>
      </c>
      <c r="AV164" s="14" t="s">
        <v>136</v>
      </c>
      <c r="AW164" s="14" t="s">
        <v>32</v>
      </c>
      <c r="AX164" s="14" t="s">
        <v>78</v>
      </c>
      <c r="AY164" s="246" t="s">
        <v>129</v>
      </c>
    </row>
    <row r="165" s="2" customFormat="1" ht="24.15" customHeight="1">
      <c r="A165" s="40"/>
      <c r="B165" s="41"/>
      <c r="C165" s="206" t="s">
        <v>283</v>
      </c>
      <c r="D165" s="206" t="s">
        <v>131</v>
      </c>
      <c r="E165" s="207" t="s">
        <v>845</v>
      </c>
      <c r="F165" s="208" t="s">
        <v>846</v>
      </c>
      <c r="G165" s="209" t="s">
        <v>168</v>
      </c>
      <c r="H165" s="210">
        <v>3.5</v>
      </c>
      <c r="I165" s="211"/>
      <c r="J165" s="212">
        <f>ROUND(I165*H165,2)</f>
        <v>0</v>
      </c>
      <c r="K165" s="208" t="s">
        <v>135</v>
      </c>
      <c r="L165" s="46"/>
      <c r="M165" s="213" t="s">
        <v>19</v>
      </c>
      <c r="N165" s="214" t="s">
        <v>41</v>
      </c>
      <c r="O165" s="86"/>
      <c r="P165" s="215">
        <f>O165*H165</f>
        <v>0</v>
      </c>
      <c r="Q165" s="215">
        <v>0</v>
      </c>
      <c r="R165" s="215">
        <f>Q165*H165</f>
        <v>0</v>
      </c>
      <c r="S165" s="215">
        <v>0</v>
      </c>
      <c r="T165" s="216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7" t="s">
        <v>503</v>
      </c>
      <c r="AT165" s="217" t="s">
        <v>131</v>
      </c>
      <c r="AU165" s="217" t="s">
        <v>80</v>
      </c>
      <c r="AY165" s="19" t="s">
        <v>129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9" t="s">
        <v>78</v>
      </c>
      <c r="BK165" s="218">
        <f>ROUND(I165*H165,2)</f>
        <v>0</v>
      </c>
      <c r="BL165" s="19" t="s">
        <v>503</v>
      </c>
      <c r="BM165" s="217" t="s">
        <v>847</v>
      </c>
    </row>
    <row r="166" s="2" customFormat="1">
      <c r="A166" s="40"/>
      <c r="B166" s="41"/>
      <c r="C166" s="42"/>
      <c r="D166" s="219" t="s">
        <v>138</v>
      </c>
      <c r="E166" s="42"/>
      <c r="F166" s="220" t="s">
        <v>848</v>
      </c>
      <c r="G166" s="42"/>
      <c r="H166" s="42"/>
      <c r="I166" s="221"/>
      <c r="J166" s="42"/>
      <c r="K166" s="42"/>
      <c r="L166" s="46"/>
      <c r="M166" s="222"/>
      <c r="N166" s="223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138</v>
      </c>
      <c r="AU166" s="19" t="s">
        <v>80</v>
      </c>
    </row>
    <row r="167" s="2" customFormat="1" ht="16.5" customHeight="1">
      <c r="A167" s="40"/>
      <c r="B167" s="41"/>
      <c r="C167" s="247" t="s">
        <v>288</v>
      </c>
      <c r="D167" s="247" t="s">
        <v>234</v>
      </c>
      <c r="E167" s="248" t="s">
        <v>849</v>
      </c>
      <c r="F167" s="249" t="s">
        <v>850</v>
      </c>
      <c r="G167" s="250" t="s">
        <v>168</v>
      </c>
      <c r="H167" s="251">
        <v>3.5</v>
      </c>
      <c r="I167" s="252"/>
      <c r="J167" s="253">
        <f>ROUND(I167*H167,2)</f>
        <v>0</v>
      </c>
      <c r="K167" s="249" t="s">
        <v>135</v>
      </c>
      <c r="L167" s="254"/>
      <c r="M167" s="255" t="s">
        <v>19</v>
      </c>
      <c r="N167" s="256" t="s">
        <v>41</v>
      </c>
      <c r="O167" s="86"/>
      <c r="P167" s="215">
        <f>O167*H167</f>
        <v>0</v>
      </c>
      <c r="Q167" s="215">
        <v>0.0014400000000000001</v>
      </c>
      <c r="R167" s="215">
        <f>Q167*H167</f>
        <v>0.0050400000000000002</v>
      </c>
      <c r="S167" s="215">
        <v>0</v>
      </c>
      <c r="T167" s="216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7" t="s">
        <v>842</v>
      </c>
      <c r="AT167" s="217" t="s">
        <v>234</v>
      </c>
      <c r="AU167" s="217" t="s">
        <v>80</v>
      </c>
      <c r="AY167" s="19" t="s">
        <v>129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9" t="s">
        <v>78</v>
      </c>
      <c r="BK167" s="218">
        <f>ROUND(I167*H167,2)</f>
        <v>0</v>
      </c>
      <c r="BL167" s="19" t="s">
        <v>503</v>
      </c>
      <c r="BM167" s="217" t="s">
        <v>851</v>
      </c>
    </row>
    <row r="168" s="2" customFormat="1" ht="24.15" customHeight="1">
      <c r="A168" s="40"/>
      <c r="B168" s="41"/>
      <c r="C168" s="206" t="s">
        <v>293</v>
      </c>
      <c r="D168" s="206" t="s">
        <v>131</v>
      </c>
      <c r="E168" s="207" t="s">
        <v>852</v>
      </c>
      <c r="F168" s="208" t="s">
        <v>853</v>
      </c>
      <c r="G168" s="209" t="s">
        <v>217</v>
      </c>
      <c r="H168" s="210">
        <v>6</v>
      </c>
      <c r="I168" s="211"/>
      <c r="J168" s="212">
        <f>ROUND(I168*H168,2)</f>
        <v>0</v>
      </c>
      <c r="K168" s="208" t="s">
        <v>135</v>
      </c>
      <c r="L168" s="46"/>
      <c r="M168" s="213" t="s">
        <v>19</v>
      </c>
      <c r="N168" s="214" t="s">
        <v>41</v>
      </c>
      <c r="O168" s="86"/>
      <c r="P168" s="215">
        <f>O168*H168</f>
        <v>0</v>
      </c>
      <c r="Q168" s="215">
        <v>0</v>
      </c>
      <c r="R168" s="215">
        <f>Q168*H168</f>
        <v>0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503</v>
      </c>
      <c r="AT168" s="217" t="s">
        <v>131</v>
      </c>
      <c r="AU168" s="217" t="s">
        <v>80</v>
      </c>
      <c r="AY168" s="19" t="s">
        <v>129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78</v>
      </c>
      <c r="BK168" s="218">
        <f>ROUND(I168*H168,2)</f>
        <v>0</v>
      </c>
      <c r="BL168" s="19" t="s">
        <v>503</v>
      </c>
      <c r="BM168" s="217" t="s">
        <v>854</v>
      </c>
    </row>
    <row r="169" s="2" customFormat="1">
      <c r="A169" s="40"/>
      <c r="B169" s="41"/>
      <c r="C169" s="42"/>
      <c r="D169" s="219" t="s">
        <v>138</v>
      </c>
      <c r="E169" s="42"/>
      <c r="F169" s="220" t="s">
        <v>855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138</v>
      </c>
      <c r="AU169" s="19" t="s">
        <v>80</v>
      </c>
    </row>
    <row r="170" s="13" customFormat="1">
      <c r="A170" s="13"/>
      <c r="B170" s="224"/>
      <c r="C170" s="225"/>
      <c r="D170" s="226" t="s">
        <v>140</v>
      </c>
      <c r="E170" s="227" t="s">
        <v>19</v>
      </c>
      <c r="F170" s="228" t="s">
        <v>856</v>
      </c>
      <c r="G170" s="225"/>
      <c r="H170" s="229">
        <v>6</v>
      </c>
      <c r="I170" s="230"/>
      <c r="J170" s="225"/>
      <c r="K170" s="225"/>
      <c r="L170" s="231"/>
      <c r="M170" s="232"/>
      <c r="N170" s="233"/>
      <c r="O170" s="233"/>
      <c r="P170" s="233"/>
      <c r="Q170" s="233"/>
      <c r="R170" s="233"/>
      <c r="S170" s="233"/>
      <c r="T170" s="23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5" t="s">
        <v>140</v>
      </c>
      <c r="AU170" s="235" t="s">
        <v>80</v>
      </c>
      <c r="AV170" s="13" t="s">
        <v>80</v>
      </c>
      <c r="AW170" s="13" t="s">
        <v>32</v>
      </c>
      <c r="AX170" s="13" t="s">
        <v>70</v>
      </c>
      <c r="AY170" s="235" t="s">
        <v>129</v>
      </c>
    </row>
    <row r="171" s="14" customFormat="1">
      <c r="A171" s="14"/>
      <c r="B171" s="236"/>
      <c r="C171" s="237"/>
      <c r="D171" s="226" t="s">
        <v>140</v>
      </c>
      <c r="E171" s="238" t="s">
        <v>19</v>
      </c>
      <c r="F171" s="239" t="s">
        <v>142</v>
      </c>
      <c r="G171" s="237"/>
      <c r="H171" s="240">
        <v>6</v>
      </c>
      <c r="I171" s="241"/>
      <c r="J171" s="237"/>
      <c r="K171" s="237"/>
      <c r="L171" s="242"/>
      <c r="M171" s="243"/>
      <c r="N171" s="244"/>
      <c r="O171" s="244"/>
      <c r="P171" s="244"/>
      <c r="Q171" s="244"/>
      <c r="R171" s="244"/>
      <c r="S171" s="244"/>
      <c r="T171" s="245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6" t="s">
        <v>140</v>
      </c>
      <c r="AU171" s="246" t="s">
        <v>80</v>
      </c>
      <c r="AV171" s="14" t="s">
        <v>136</v>
      </c>
      <c r="AW171" s="14" t="s">
        <v>32</v>
      </c>
      <c r="AX171" s="14" t="s">
        <v>78</v>
      </c>
      <c r="AY171" s="246" t="s">
        <v>129</v>
      </c>
    </row>
    <row r="172" s="2" customFormat="1" ht="16.5" customHeight="1">
      <c r="A172" s="40"/>
      <c r="B172" s="41"/>
      <c r="C172" s="247" t="s">
        <v>299</v>
      </c>
      <c r="D172" s="247" t="s">
        <v>234</v>
      </c>
      <c r="E172" s="248" t="s">
        <v>857</v>
      </c>
      <c r="F172" s="249" t="s">
        <v>858</v>
      </c>
      <c r="G172" s="250" t="s">
        <v>803</v>
      </c>
      <c r="H172" s="251">
        <v>1</v>
      </c>
      <c r="I172" s="252"/>
      <c r="J172" s="253">
        <f>ROUND(I172*H172,2)</f>
        <v>0</v>
      </c>
      <c r="K172" s="249" t="s">
        <v>19</v>
      </c>
      <c r="L172" s="254"/>
      <c r="M172" s="255" t="s">
        <v>19</v>
      </c>
      <c r="N172" s="256" t="s">
        <v>41</v>
      </c>
      <c r="O172" s="86"/>
      <c r="P172" s="215">
        <f>O172*H172</f>
        <v>0</v>
      </c>
      <c r="Q172" s="215">
        <v>0</v>
      </c>
      <c r="R172" s="215">
        <f>Q172*H172</f>
        <v>0</v>
      </c>
      <c r="S172" s="215">
        <v>0</v>
      </c>
      <c r="T172" s="21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7" t="s">
        <v>842</v>
      </c>
      <c r="AT172" s="217" t="s">
        <v>234</v>
      </c>
      <c r="AU172" s="217" t="s">
        <v>80</v>
      </c>
      <c r="AY172" s="19" t="s">
        <v>129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9" t="s">
        <v>78</v>
      </c>
      <c r="BK172" s="218">
        <f>ROUND(I172*H172,2)</f>
        <v>0</v>
      </c>
      <c r="BL172" s="19" t="s">
        <v>503</v>
      </c>
      <c r="BM172" s="217" t="s">
        <v>859</v>
      </c>
    </row>
    <row r="173" s="2" customFormat="1" ht="16.5" customHeight="1">
      <c r="A173" s="40"/>
      <c r="B173" s="41"/>
      <c r="C173" s="247" t="s">
        <v>306</v>
      </c>
      <c r="D173" s="247" t="s">
        <v>234</v>
      </c>
      <c r="E173" s="248" t="s">
        <v>860</v>
      </c>
      <c r="F173" s="249" t="s">
        <v>861</v>
      </c>
      <c r="G173" s="250" t="s">
        <v>803</v>
      </c>
      <c r="H173" s="251">
        <v>2</v>
      </c>
      <c r="I173" s="252"/>
      <c r="J173" s="253">
        <f>ROUND(I173*H173,2)</f>
        <v>0</v>
      </c>
      <c r="K173" s="249" t="s">
        <v>19</v>
      </c>
      <c r="L173" s="254"/>
      <c r="M173" s="255" t="s">
        <v>19</v>
      </c>
      <c r="N173" s="256" t="s">
        <v>41</v>
      </c>
      <c r="O173" s="86"/>
      <c r="P173" s="215">
        <f>O173*H173</f>
        <v>0</v>
      </c>
      <c r="Q173" s="215">
        <v>0</v>
      </c>
      <c r="R173" s="215">
        <f>Q173*H173</f>
        <v>0</v>
      </c>
      <c r="S173" s="215">
        <v>0</v>
      </c>
      <c r="T173" s="216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7" t="s">
        <v>842</v>
      </c>
      <c r="AT173" s="217" t="s">
        <v>234</v>
      </c>
      <c r="AU173" s="217" t="s">
        <v>80</v>
      </c>
      <c r="AY173" s="19" t="s">
        <v>129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9" t="s">
        <v>78</v>
      </c>
      <c r="BK173" s="218">
        <f>ROUND(I173*H173,2)</f>
        <v>0</v>
      </c>
      <c r="BL173" s="19" t="s">
        <v>503</v>
      </c>
      <c r="BM173" s="217" t="s">
        <v>862</v>
      </c>
    </row>
    <row r="174" s="2" customFormat="1" ht="16.5" customHeight="1">
      <c r="A174" s="40"/>
      <c r="B174" s="41"/>
      <c r="C174" s="247" t="s">
        <v>312</v>
      </c>
      <c r="D174" s="247" t="s">
        <v>234</v>
      </c>
      <c r="E174" s="248" t="s">
        <v>863</v>
      </c>
      <c r="F174" s="249" t="s">
        <v>864</v>
      </c>
      <c r="G174" s="250" t="s">
        <v>217</v>
      </c>
      <c r="H174" s="251">
        <v>1</v>
      </c>
      <c r="I174" s="252"/>
      <c r="J174" s="253">
        <f>ROUND(I174*H174,2)</f>
        <v>0</v>
      </c>
      <c r="K174" s="249" t="s">
        <v>135</v>
      </c>
      <c r="L174" s="254"/>
      <c r="M174" s="255" t="s">
        <v>19</v>
      </c>
      <c r="N174" s="256" t="s">
        <v>41</v>
      </c>
      <c r="O174" s="86"/>
      <c r="P174" s="215">
        <f>O174*H174</f>
        <v>0</v>
      </c>
      <c r="Q174" s="215">
        <v>0.00019000000000000001</v>
      </c>
      <c r="R174" s="215">
        <f>Q174*H174</f>
        <v>0.00019000000000000001</v>
      </c>
      <c r="S174" s="215">
        <v>0</v>
      </c>
      <c r="T174" s="21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842</v>
      </c>
      <c r="AT174" s="217" t="s">
        <v>234</v>
      </c>
      <c r="AU174" s="217" t="s">
        <v>80</v>
      </c>
      <c r="AY174" s="19" t="s">
        <v>129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78</v>
      </c>
      <c r="BK174" s="218">
        <f>ROUND(I174*H174,2)</f>
        <v>0</v>
      </c>
      <c r="BL174" s="19" t="s">
        <v>503</v>
      </c>
      <c r="BM174" s="217" t="s">
        <v>865</v>
      </c>
    </row>
    <row r="175" s="2" customFormat="1" ht="16.5" customHeight="1">
      <c r="A175" s="40"/>
      <c r="B175" s="41"/>
      <c r="C175" s="247" t="s">
        <v>318</v>
      </c>
      <c r="D175" s="247" t="s">
        <v>234</v>
      </c>
      <c r="E175" s="248" t="s">
        <v>866</v>
      </c>
      <c r="F175" s="249" t="s">
        <v>867</v>
      </c>
      <c r="G175" s="250" t="s">
        <v>217</v>
      </c>
      <c r="H175" s="251">
        <v>2</v>
      </c>
      <c r="I175" s="252"/>
      <c r="J175" s="253">
        <f>ROUND(I175*H175,2)</f>
        <v>0</v>
      </c>
      <c r="K175" s="249" t="s">
        <v>135</v>
      </c>
      <c r="L175" s="254"/>
      <c r="M175" s="255" t="s">
        <v>19</v>
      </c>
      <c r="N175" s="256" t="s">
        <v>41</v>
      </c>
      <c r="O175" s="86"/>
      <c r="P175" s="215">
        <f>O175*H175</f>
        <v>0</v>
      </c>
      <c r="Q175" s="215">
        <v>0.00032000000000000003</v>
      </c>
      <c r="R175" s="215">
        <f>Q175*H175</f>
        <v>0.00064000000000000005</v>
      </c>
      <c r="S175" s="215">
        <v>0</v>
      </c>
      <c r="T175" s="216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7" t="s">
        <v>842</v>
      </c>
      <c r="AT175" s="217" t="s">
        <v>234</v>
      </c>
      <c r="AU175" s="217" t="s">
        <v>80</v>
      </c>
      <c r="AY175" s="19" t="s">
        <v>129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9" t="s">
        <v>78</v>
      </c>
      <c r="BK175" s="218">
        <f>ROUND(I175*H175,2)</f>
        <v>0</v>
      </c>
      <c r="BL175" s="19" t="s">
        <v>503</v>
      </c>
      <c r="BM175" s="217" t="s">
        <v>868</v>
      </c>
    </row>
    <row r="176" s="2" customFormat="1" ht="16.5" customHeight="1">
      <c r="A176" s="40"/>
      <c r="B176" s="41"/>
      <c r="C176" s="206" t="s">
        <v>323</v>
      </c>
      <c r="D176" s="206" t="s">
        <v>131</v>
      </c>
      <c r="E176" s="207" t="s">
        <v>869</v>
      </c>
      <c r="F176" s="208" t="s">
        <v>870</v>
      </c>
      <c r="G176" s="209" t="s">
        <v>168</v>
      </c>
      <c r="H176" s="210">
        <v>5.5</v>
      </c>
      <c r="I176" s="211"/>
      <c r="J176" s="212">
        <f>ROUND(I176*H176,2)</f>
        <v>0</v>
      </c>
      <c r="K176" s="208" t="s">
        <v>135</v>
      </c>
      <c r="L176" s="46"/>
      <c r="M176" s="213" t="s">
        <v>19</v>
      </c>
      <c r="N176" s="214" t="s">
        <v>41</v>
      </c>
      <c r="O176" s="86"/>
      <c r="P176" s="215">
        <f>O176*H176</f>
        <v>0</v>
      </c>
      <c r="Q176" s="215">
        <v>1.0000000000000001E-05</v>
      </c>
      <c r="R176" s="215">
        <f>Q176*H176</f>
        <v>5.5000000000000002E-05</v>
      </c>
      <c r="S176" s="215">
        <v>0</v>
      </c>
      <c r="T176" s="216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7" t="s">
        <v>503</v>
      </c>
      <c r="AT176" s="217" t="s">
        <v>131</v>
      </c>
      <c r="AU176" s="217" t="s">
        <v>80</v>
      </c>
      <c r="AY176" s="19" t="s">
        <v>129</v>
      </c>
      <c r="BE176" s="218">
        <f>IF(N176="základní",J176,0)</f>
        <v>0</v>
      </c>
      <c r="BF176" s="218">
        <f>IF(N176="snížená",J176,0)</f>
        <v>0</v>
      </c>
      <c r="BG176" s="218">
        <f>IF(N176="zákl. přenesená",J176,0)</f>
        <v>0</v>
      </c>
      <c r="BH176" s="218">
        <f>IF(N176="sníž. přenesená",J176,0)</f>
        <v>0</v>
      </c>
      <c r="BI176" s="218">
        <f>IF(N176="nulová",J176,0)</f>
        <v>0</v>
      </c>
      <c r="BJ176" s="19" t="s">
        <v>78</v>
      </c>
      <c r="BK176" s="218">
        <f>ROUND(I176*H176,2)</f>
        <v>0</v>
      </c>
      <c r="BL176" s="19" t="s">
        <v>503</v>
      </c>
      <c r="BM176" s="217" t="s">
        <v>871</v>
      </c>
    </row>
    <row r="177" s="2" customFormat="1">
      <c r="A177" s="40"/>
      <c r="B177" s="41"/>
      <c r="C177" s="42"/>
      <c r="D177" s="219" t="s">
        <v>138</v>
      </c>
      <c r="E177" s="42"/>
      <c r="F177" s="220" t="s">
        <v>872</v>
      </c>
      <c r="G177" s="42"/>
      <c r="H177" s="42"/>
      <c r="I177" s="221"/>
      <c r="J177" s="42"/>
      <c r="K177" s="42"/>
      <c r="L177" s="46"/>
      <c r="M177" s="222"/>
      <c r="N177" s="223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138</v>
      </c>
      <c r="AU177" s="19" t="s">
        <v>80</v>
      </c>
    </row>
    <row r="178" s="2" customFormat="1" ht="16.5" customHeight="1">
      <c r="A178" s="40"/>
      <c r="B178" s="41"/>
      <c r="C178" s="206" t="s">
        <v>329</v>
      </c>
      <c r="D178" s="206" t="s">
        <v>131</v>
      </c>
      <c r="E178" s="207" t="s">
        <v>873</v>
      </c>
      <c r="F178" s="208" t="s">
        <v>874</v>
      </c>
      <c r="G178" s="209" t="s">
        <v>794</v>
      </c>
      <c r="H178" s="210">
        <v>1</v>
      </c>
      <c r="I178" s="211"/>
      <c r="J178" s="212">
        <f>ROUND(I178*H178,2)</f>
        <v>0</v>
      </c>
      <c r="K178" s="208" t="s">
        <v>19</v>
      </c>
      <c r="L178" s="46"/>
      <c r="M178" s="271" t="s">
        <v>19</v>
      </c>
      <c r="N178" s="272" t="s">
        <v>41</v>
      </c>
      <c r="O178" s="269"/>
      <c r="P178" s="273">
        <f>O178*H178</f>
        <v>0</v>
      </c>
      <c r="Q178" s="273">
        <v>0</v>
      </c>
      <c r="R178" s="273">
        <f>Q178*H178</f>
        <v>0</v>
      </c>
      <c r="S178" s="273">
        <v>0</v>
      </c>
      <c r="T178" s="274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7" t="s">
        <v>503</v>
      </c>
      <c r="AT178" s="217" t="s">
        <v>131</v>
      </c>
      <c r="AU178" s="217" t="s">
        <v>80</v>
      </c>
      <c r="AY178" s="19" t="s">
        <v>129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9" t="s">
        <v>78</v>
      </c>
      <c r="BK178" s="218">
        <f>ROUND(I178*H178,2)</f>
        <v>0</v>
      </c>
      <c r="BL178" s="19" t="s">
        <v>503</v>
      </c>
      <c r="BM178" s="217" t="s">
        <v>875</v>
      </c>
    </row>
    <row r="179" s="2" customFormat="1" ht="6.96" customHeight="1">
      <c r="A179" s="40"/>
      <c r="B179" s="61"/>
      <c r="C179" s="62"/>
      <c r="D179" s="62"/>
      <c r="E179" s="62"/>
      <c r="F179" s="62"/>
      <c r="G179" s="62"/>
      <c r="H179" s="62"/>
      <c r="I179" s="62"/>
      <c r="J179" s="62"/>
      <c r="K179" s="62"/>
      <c r="L179" s="46"/>
      <c r="M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</row>
  </sheetData>
  <sheetProtection sheet="1" autoFilter="0" formatColumns="0" formatRows="0" objects="1" scenarios="1" spinCount="100000" saltValue="fQsxrm7fLNcFB3PGOIL4U8mjyieg7jg5LZHD7BxA88uagrEqBlKE2F7EnXREp0Gma6PqcwblU37Iuz6RRq3lJg==" hashValue="usICIzzGuY0n545mpb650dAkjDvpmq+8vlTHnagYdBUZUwd488aWP19e5KQClUpRPXXYnhWNnms3taP0dxyAjA==" algorithmName="SHA-512" password="CC35"/>
  <autoFilter ref="C84:K178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5_01/121151103"/>
    <hyperlink ref="F93" r:id="rId2" display="https://podminky.urs.cz/item/CS_URS_2025_01/132212131"/>
    <hyperlink ref="F97" r:id="rId3" display="https://podminky.urs.cz/item/CS_URS_2025_01/151101101"/>
    <hyperlink ref="F101" r:id="rId4" display="https://podminky.urs.cz/item/CS_URS_2025_01/151101111"/>
    <hyperlink ref="F103" r:id="rId5" display="https://podminky.urs.cz/item/CS_URS_2025_01/162751117"/>
    <hyperlink ref="F108" r:id="rId6" display="https://podminky.urs.cz/item/CS_URS_2025_01/162751119"/>
    <hyperlink ref="F112" r:id="rId7" display="https://podminky.urs.cz/item/CS_URS_2025_01/171201221"/>
    <hyperlink ref="F121" r:id="rId8" display="https://podminky.urs.cz/item/CS_URS_2025_01/175151101"/>
    <hyperlink ref="F128" r:id="rId9" display="https://podminky.urs.cz/item/CS_URS_2025_01/181351003"/>
    <hyperlink ref="F130" r:id="rId10" display="https://podminky.urs.cz/item/CS_URS_2025_01/181411131"/>
    <hyperlink ref="F135" r:id="rId11" display="https://podminky.urs.cz/item/CS_URS_2025_01/181951111"/>
    <hyperlink ref="F139" r:id="rId12" display="https://podminky.urs.cz/item/CS_URS_2025_01/451573111"/>
    <hyperlink ref="F145" r:id="rId13" display="https://podminky.urs.cz/item/CS_URS_2025_01/899721111"/>
    <hyperlink ref="F149" r:id="rId14" display="https://podminky.urs.cz/item/CS_URS_2025_01/899722114"/>
    <hyperlink ref="F155" r:id="rId15" display="https://podminky.urs.cz/item/CS_URS_2025_01/230170002"/>
    <hyperlink ref="F157" r:id="rId16" display="https://podminky.urs.cz/item/CS_URS_2025_01/230170012"/>
    <hyperlink ref="F159" r:id="rId17" display="https://podminky.urs.cz/item/CS_URS_2025_01/230200271"/>
    <hyperlink ref="F161" r:id="rId18" display="https://podminky.urs.cz/item/CS_URS_2025_01/230205042"/>
    <hyperlink ref="F166" r:id="rId19" display="https://podminky.urs.cz/item/CS_URS_2025_01/230205052"/>
    <hyperlink ref="F169" r:id="rId20" display="https://podminky.urs.cz/item/CS_URS_2025_01/230205242"/>
    <hyperlink ref="F177" r:id="rId21" display="https://podminky.urs.cz/item/CS_URS_2025_01/230208513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2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86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80</v>
      </c>
    </row>
    <row r="4" s="1" customFormat="1" ht="24.96" customHeight="1">
      <c r="B4" s="22"/>
      <c r="D4" s="132" t="s">
        <v>93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Brno, areál Pisárky - armaturní šachta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94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876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24. 2. 2025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28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28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33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34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36</v>
      </c>
      <c r="E30" s="40"/>
      <c r="F30" s="40"/>
      <c r="G30" s="40"/>
      <c r="H30" s="40"/>
      <c r="I30" s="40"/>
      <c r="J30" s="146">
        <f>ROUND(J85,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38</v>
      </c>
      <c r="G32" s="40"/>
      <c r="H32" s="40"/>
      <c r="I32" s="147" t="s">
        <v>37</v>
      </c>
      <c r="J32" s="147" t="s">
        <v>39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40</v>
      </c>
      <c r="E33" s="134" t="s">
        <v>41</v>
      </c>
      <c r="F33" s="149">
        <f>ROUND((SUM(BE85:BE179)),  2)</f>
        <v>0</v>
      </c>
      <c r="G33" s="40"/>
      <c r="H33" s="40"/>
      <c r="I33" s="150">
        <v>0.20999999999999999</v>
      </c>
      <c r="J33" s="149">
        <f>ROUND(((SUM(BE85:BE179))*I33),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42</v>
      </c>
      <c r="F34" s="149">
        <f>ROUND((SUM(BF85:BF179)),  2)</f>
        <v>0</v>
      </c>
      <c r="G34" s="40"/>
      <c r="H34" s="40"/>
      <c r="I34" s="150">
        <v>0.12</v>
      </c>
      <c r="J34" s="149">
        <f>ROUND(((SUM(BF85:BF179))*I34),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43</v>
      </c>
      <c r="F35" s="149">
        <f>ROUND((SUM(BG85:BG179)),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44</v>
      </c>
      <c r="F36" s="149">
        <f>ROUND((SUM(BH85:BH179)),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45</v>
      </c>
      <c r="F37" s="149">
        <f>ROUND((SUM(BI85:BI179)),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46</v>
      </c>
      <c r="E39" s="153"/>
      <c r="F39" s="153"/>
      <c r="G39" s="154" t="s">
        <v>47</v>
      </c>
      <c r="H39" s="155" t="s">
        <v>48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96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Brno, areál Pisárky - armaturní šachta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94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PS01 - Technologické vystrojení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k.ú. Pisárky [610208]</v>
      </c>
      <c r="G52" s="42"/>
      <c r="H52" s="42"/>
      <c r="I52" s="34" t="s">
        <v>23</v>
      </c>
      <c r="J52" s="74" t="str">
        <f>IF(J12="","",J12)</f>
        <v>24. 2. 2025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31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33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97</v>
      </c>
      <c r="D57" s="164"/>
      <c r="E57" s="164"/>
      <c r="F57" s="164"/>
      <c r="G57" s="164"/>
      <c r="H57" s="164"/>
      <c r="I57" s="164"/>
      <c r="J57" s="165" t="s">
        <v>98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68</v>
      </c>
      <c r="D59" s="42"/>
      <c r="E59" s="42"/>
      <c r="F59" s="42"/>
      <c r="G59" s="42"/>
      <c r="H59" s="42"/>
      <c r="I59" s="42"/>
      <c r="J59" s="104">
        <f>J85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99</v>
      </c>
    </row>
    <row r="60" s="9" customFormat="1" ht="24.96" customHeight="1">
      <c r="A60" s="9"/>
      <c r="B60" s="167"/>
      <c r="C60" s="168"/>
      <c r="D60" s="169" t="s">
        <v>100</v>
      </c>
      <c r="E60" s="170"/>
      <c r="F60" s="170"/>
      <c r="G60" s="170"/>
      <c r="H60" s="170"/>
      <c r="I60" s="170"/>
      <c r="J60" s="171">
        <f>J86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107</v>
      </c>
      <c r="E61" s="176"/>
      <c r="F61" s="176"/>
      <c r="G61" s="176"/>
      <c r="H61" s="176"/>
      <c r="I61" s="176"/>
      <c r="J61" s="177">
        <f>J87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877</v>
      </c>
      <c r="E62" s="176"/>
      <c r="F62" s="176"/>
      <c r="G62" s="176"/>
      <c r="H62" s="176"/>
      <c r="I62" s="176"/>
      <c r="J62" s="177">
        <f>J153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111</v>
      </c>
      <c r="E63" s="176"/>
      <c r="F63" s="176"/>
      <c r="G63" s="176"/>
      <c r="H63" s="176"/>
      <c r="I63" s="176"/>
      <c r="J63" s="177">
        <f>J157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67"/>
      <c r="C64" s="168"/>
      <c r="D64" s="169" t="s">
        <v>112</v>
      </c>
      <c r="E64" s="170"/>
      <c r="F64" s="170"/>
      <c r="G64" s="170"/>
      <c r="H64" s="170"/>
      <c r="I64" s="170"/>
      <c r="J64" s="171">
        <f>J160</f>
        <v>0</v>
      </c>
      <c r="K64" s="168"/>
      <c r="L64" s="17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73"/>
      <c r="C65" s="174"/>
      <c r="D65" s="175" t="s">
        <v>878</v>
      </c>
      <c r="E65" s="176"/>
      <c r="F65" s="176"/>
      <c r="G65" s="176"/>
      <c r="H65" s="176"/>
      <c r="I65" s="176"/>
      <c r="J65" s="177">
        <f>J161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114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162" t="str">
        <f>E7</f>
        <v>Brno, areál Pisárky - armaturní šachta</v>
      </c>
      <c r="F75" s="34"/>
      <c r="G75" s="34"/>
      <c r="H75" s="34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94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71" t="str">
        <f>E9</f>
        <v>PS01 - Technologické vystrojení</v>
      </c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21</v>
      </c>
      <c r="D79" s="42"/>
      <c r="E79" s="42"/>
      <c r="F79" s="29" t="str">
        <f>F12</f>
        <v>k.ú. Pisárky [610208]</v>
      </c>
      <c r="G79" s="42"/>
      <c r="H79" s="42"/>
      <c r="I79" s="34" t="s">
        <v>23</v>
      </c>
      <c r="J79" s="74" t="str">
        <f>IF(J12="","",J12)</f>
        <v>24. 2. 2025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25</v>
      </c>
      <c r="D81" s="42"/>
      <c r="E81" s="42"/>
      <c r="F81" s="29" t="str">
        <f>E15</f>
        <v xml:space="preserve"> </v>
      </c>
      <c r="G81" s="42"/>
      <c r="H81" s="42"/>
      <c r="I81" s="34" t="s">
        <v>31</v>
      </c>
      <c r="J81" s="38" t="str">
        <f>E21</f>
        <v xml:space="preserve"> 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29</v>
      </c>
      <c r="D82" s="42"/>
      <c r="E82" s="42"/>
      <c r="F82" s="29" t="str">
        <f>IF(E18="","",E18)</f>
        <v>Vyplň údaj</v>
      </c>
      <c r="G82" s="42"/>
      <c r="H82" s="42"/>
      <c r="I82" s="34" t="s">
        <v>33</v>
      </c>
      <c r="J82" s="38" t="str">
        <f>E24</f>
        <v xml:space="preserve"> 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0.32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1" customFormat="1" ht="29.28" customHeight="1">
      <c r="A84" s="179"/>
      <c r="B84" s="180"/>
      <c r="C84" s="181" t="s">
        <v>115</v>
      </c>
      <c r="D84" s="182" t="s">
        <v>55</v>
      </c>
      <c r="E84" s="182" t="s">
        <v>51</v>
      </c>
      <c r="F84" s="182" t="s">
        <v>52</v>
      </c>
      <c r="G84" s="182" t="s">
        <v>116</v>
      </c>
      <c r="H84" s="182" t="s">
        <v>117</v>
      </c>
      <c r="I84" s="182" t="s">
        <v>118</v>
      </c>
      <c r="J84" s="182" t="s">
        <v>98</v>
      </c>
      <c r="K84" s="183" t="s">
        <v>119</v>
      </c>
      <c r="L84" s="184"/>
      <c r="M84" s="94" t="s">
        <v>19</v>
      </c>
      <c r="N84" s="95" t="s">
        <v>40</v>
      </c>
      <c r="O84" s="95" t="s">
        <v>120</v>
      </c>
      <c r="P84" s="95" t="s">
        <v>121</v>
      </c>
      <c r="Q84" s="95" t="s">
        <v>122</v>
      </c>
      <c r="R84" s="95" t="s">
        <v>123</v>
      </c>
      <c r="S84" s="95" t="s">
        <v>124</v>
      </c>
      <c r="T84" s="96" t="s">
        <v>125</v>
      </c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</row>
    <row r="85" s="2" customFormat="1" ht="22.8" customHeight="1">
      <c r="A85" s="40"/>
      <c r="B85" s="41"/>
      <c r="C85" s="101" t="s">
        <v>126</v>
      </c>
      <c r="D85" s="42"/>
      <c r="E85" s="42"/>
      <c r="F85" s="42"/>
      <c r="G85" s="42"/>
      <c r="H85" s="42"/>
      <c r="I85" s="42"/>
      <c r="J85" s="185">
        <f>BK85</f>
        <v>0</v>
      </c>
      <c r="K85" s="42"/>
      <c r="L85" s="46"/>
      <c r="M85" s="97"/>
      <c r="N85" s="186"/>
      <c r="O85" s="98"/>
      <c r="P85" s="187">
        <f>P86+P160</f>
        <v>0</v>
      </c>
      <c r="Q85" s="98"/>
      <c r="R85" s="187">
        <f>R86+R160</f>
        <v>11.681234388000002</v>
      </c>
      <c r="S85" s="98"/>
      <c r="T85" s="188">
        <f>T86+T160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69</v>
      </c>
      <c r="AU85" s="19" t="s">
        <v>99</v>
      </c>
      <c r="BK85" s="189">
        <f>BK86+BK160</f>
        <v>0</v>
      </c>
    </row>
    <row r="86" s="12" customFormat="1" ht="25.92" customHeight="1">
      <c r="A86" s="12"/>
      <c r="B86" s="190"/>
      <c r="C86" s="191"/>
      <c r="D86" s="192" t="s">
        <v>69</v>
      </c>
      <c r="E86" s="193" t="s">
        <v>127</v>
      </c>
      <c r="F86" s="193" t="s">
        <v>128</v>
      </c>
      <c r="G86" s="191"/>
      <c r="H86" s="191"/>
      <c r="I86" s="194"/>
      <c r="J86" s="195">
        <f>BK86</f>
        <v>0</v>
      </c>
      <c r="K86" s="191"/>
      <c r="L86" s="196"/>
      <c r="M86" s="197"/>
      <c r="N86" s="198"/>
      <c r="O86" s="198"/>
      <c r="P86" s="199">
        <f>P87+P153+P157</f>
        <v>0</v>
      </c>
      <c r="Q86" s="198"/>
      <c r="R86" s="199">
        <f>R87+R153+R157</f>
        <v>10.775234388000001</v>
      </c>
      <c r="S86" s="198"/>
      <c r="T86" s="200">
        <f>T87+T153+T157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78</v>
      </c>
      <c r="AT86" s="202" t="s">
        <v>69</v>
      </c>
      <c r="AU86" s="202" t="s">
        <v>70</v>
      </c>
      <c r="AY86" s="201" t="s">
        <v>129</v>
      </c>
      <c r="BK86" s="203">
        <f>BK87+BK153+BK157</f>
        <v>0</v>
      </c>
    </row>
    <row r="87" s="12" customFormat="1" ht="22.8" customHeight="1">
      <c r="A87" s="12"/>
      <c r="B87" s="190"/>
      <c r="C87" s="191"/>
      <c r="D87" s="192" t="s">
        <v>69</v>
      </c>
      <c r="E87" s="204" t="s">
        <v>179</v>
      </c>
      <c r="F87" s="204" t="s">
        <v>481</v>
      </c>
      <c r="G87" s="191"/>
      <c r="H87" s="191"/>
      <c r="I87" s="194"/>
      <c r="J87" s="205">
        <f>BK87</f>
        <v>0</v>
      </c>
      <c r="K87" s="191"/>
      <c r="L87" s="196"/>
      <c r="M87" s="197"/>
      <c r="N87" s="198"/>
      <c r="O87" s="198"/>
      <c r="P87" s="199">
        <f>SUM(P88:P152)</f>
        <v>0</v>
      </c>
      <c r="Q87" s="198"/>
      <c r="R87" s="199">
        <f>SUM(R88:R152)</f>
        <v>10.721234388000001</v>
      </c>
      <c r="S87" s="198"/>
      <c r="T87" s="200">
        <f>SUM(T88:T152)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78</v>
      </c>
      <c r="AT87" s="202" t="s">
        <v>69</v>
      </c>
      <c r="AU87" s="202" t="s">
        <v>78</v>
      </c>
      <c r="AY87" s="201" t="s">
        <v>129</v>
      </c>
      <c r="BK87" s="203">
        <f>SUM(BK88:BK152)</f>
        <v>0</v>
      </c>
    </row>
    <row r="88" s="2" customFormat="1" ht="24.15" customHeight="1">
      <c r="A88" s="40"/>
      <c r="B88" s="41"/>
      <c r="C88" s="206" t="s">
        <v>78</v>
      </c>
      <c r="D88" s="206" t="s">
        <v>131</v>
      </c>
      <c r="E88" s="207" t="s">
        <v>879</v>
      </c>
      <c r="F88" s="208" t="s">
        <v>880</v>
      </c>
      <c r="G88" s="209" t="s">
        <v>217</v>
      </c>
      <c r="H88" s="210">
        <v>6</v>
      </c>
      <c r="I88" s="211"/>
      <c r="J88" s="212">
        <f>ROUND(I88*H88,2)</f>
        <v>0</v>
      </c>
      <c r="K88" s="208" t="s">
        <v>135</v>
      </c>
      <c r="L88" s="46"/>
      <c r="M88" s="213" t="s">
        <v>19</v>
      </c>
      <c r="N88" s="214" t="s">
        <v>41</v>
      </c>
      <c r="O88" s="86"/>
      <c r="P88" s="215">
        <f>O88*H88</f>
        <v>0</v>
      </c>
      <c r="Q88" s="215">
        <v>0.0028243999999999999</v>
      </c>
      <c r="R88" s="215">
        <f>Q88*H88</f>
        <v>0.0169464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136</v>
      </c>
      <c r="AT88" s="217" t="s">
        <v>131</v>
      </c>
      <c r="AU88" s="217" t="s">
        <v>80</v>
      </c>
      <c r="AY88" s="19" t="s">
        <v>129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78</v>
      </c>
      <c r="BK88" s="218">
        <f>ROUND(I88*H88,2)</f>
        <v>0</v>
      </c>
      <c r="BL88" s="19" t="s">
        <v>136</v>
      </c>
      <c r="BM88" s="217" t="s">
        <v>881</v>
      </c>
    </row>
    <row r="89" s="2" customFormat="1">
      <c r="A89" s="40"/>
      <c r="B89" s="41"/>
      <c r="C89" s="42"/>
      <c r="D89" s="219" t="s">
        <v>138</v>
      </c>
      <c r="E89" s="42"/>
      <c r="F89" s="220" t="s">
        <v>882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138</v>
      </c>
      <c r="AU89" s="19" t="s">
        <v>80</v>
      </c>
    </row>
    <row r="90" s="2" customFormat="1" ht="16.5" customHeight="1">
      <c r="A90" s="40"/>
      <c r="B90" s="41"/>
      <c r="C90" s="247" t="s">
        <v>80</v>
      </c>
      <c r="D90" s="247" t="s">
        <v>234</v>
      </c>
      <c r="E90" s="248" t="s">
        <v>883</v>
      </c>
      <c r="F90" s="249" t="s">
        <v>884</v>
      </c>
      <c r="G90" s="250" t="s">
        <v>217</v>
      </c>
      <c r="H90" s="251">
        <v>6</v>
      </c>
      <c r="I90" s="252"/>
      <c r="J90" s="253">
        <f>ROUND(I90*H90,2)</f>
        <v>0</v>
      </c>
      <c r="K90" s="249" t="s">
        <v>19</v>
      </c>
      <c r="L90" s="254"/>
      <c r="M90" s="255" t="s">
        <v>19</v>
      </c>
      <c r="N90" s="256" t="s">
        <v>41</v>
      </c>
      <c r="O90" s="86"/>
      <c r="P90" s="215">
        <f>O90*H90</f>
        <v>0</v>
      </c>
      <c r="Q90" s="215">
        <v>0.025000000000000001</v>
      </c>
      <c r="R90" s="215">
        <f>Q90*H90</f>
        <v>0.15000000000000002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179</v>
      </c>
      <c r="AT90" s="217" t="s">
        <v>234</v>
      </c>
      <c r="AU90" s="217" t="s">
        <v>80</v>
      </c>
      <c r="AY90" s="19" t="s">
        <v>129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78</v>
      </c>
      <c r="BK90" s="218">
        <f>ROUND(I90*H90,2)</f>
        <v>0</v>
      </c>
      <c r="BL90" s="19" t="s">
        <v>136</v>
      </c>
      <c r="BM90" s="217" t="s">
        <v>885</v>
      </c>
    </row>
    <row r="91" s="13" customFormat="1">
      <c r="A91" s="13"/>
      <c r="B91" s="224"/>
      <c r="C91" s="225"/>
      <c r="D91" s="226" t="s">
        <v>140</v>
      </c>
      <c r="E91" s="227" t="s">
        <v>19</v>
      </c>
      <c r="F91" s="228" t="s">
        <v>886</v>
      </c>
      <c r="G91" s="225"/>
      <c r="H91" s="229">
        <v>6</v>
      </c>
      <c r="I91" s="230"/>
      <c r="J91" s="225"/>
      <c r="K91" s="225"/>
      <c r="L91" s="231"/>
      <c r="M91" s="232"/>
      <c r="N91" s="233"/>
      <c r="O91" s="233"/>
      <c r="P91" s="233"/>
      <c r="Q91" s="233"/>
      <c r="R91" s="233"/>
      <c r="S91" s="233"/>
      <c r="T91" s="234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5" t="s">
        <v>140</v>
      </c>
      <c r="AU91" s="235" t="s">
        <v>80</v>
      </c>
      <c r="AV91" s="13" t="s">
        <v>80</v>
      </c>
      <c r="AW91" s="13" t="s">
        <v>32</v>
      </c>
      <c r="AX91" s="13" t="s">
        <v>70</v>
      </c>
      <c r="AY91" s="235" t="s">
        <v>129</v>
      </c>
    </row>
    <row r="92" s="14" customFormat="1">
      <c r="A92" s="14"/>
      <c r="B92" s="236"/>
      <c r="C92" s="237"/>
      <c r="D92" s="226" t="s">
        <v>140</v>
      </c>
      <c r="E92" s="238" t="s">
        <v>19</v>
      </c>
      <c r="F92" s="239" t="s">
        <v>142</v>
      </c>
      <c r="G92" s="237"/>
      <c r="H92" s="240">
        <v>6</v>
      </c>
      <c r="I92" s="241"/>
      <c r="J92" s="237"/>
      <c r="K92" s="237"/>
      <c r="L92" s="242"/>
      <c r="M92" s="243"/>
      <c r="N92" s="244"/>
      <c r="O92" s="244"/>
      <c r="P92" s="244"/>
      <c r="Q92" s="244"/>
      <c r="R92" s="244"/>
      <c r="S92" s="244"/>
      <c r="T92" s="245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46" t="s">
        <v>140</v>
      </c>
      <c r="AU92" s="246" t="s">
        <v>80</v>
      </c>
      <c r="AV92" s="14" t="s">
        <v>136</v>
      </c>
      <c r="AW92" s="14" t="s">
        <v>32</v>
      </c>
      <c r="AX92" s="14" t="s">
        <v>78</v>
      </c>
      <c r="AY92" s="246" t="s">
        <v>129</v>
      </c>
    </row>
    <row r="93" s="2" customFormat="1" ht="24.15" customHeight="1">
      <c r="A93" s="40"/>
      <c r="B93" s="41"/>
      <c r="C93" s="206" t="s">
        <v>148</v>
      </c>
      <c r="D93" s="206" t="s">
        <v>131</v>
      </c>
      <c r="E93" s="207" t="s">
        <v>887</v>
      </c>
      <c r="F93" s="208" t="s">
        <v>888</v>
      </c>
      <c r="G93" s="209" t="s">
        <v>217</v>
      </c>
      <c r="H93" s="210">
        <v>3</v>
      </c>
      <c r="I93" s="211"/>
      <c r="J93" s="212">
        <f>ROUND(I93*H93,2)</f>
        <v>0</v>
      </c>
      <c r="K93" s="208" t="s">
        <v>135</v>
      </c>
      <c r="L93" s="46"/>
      <c r="M93" s="213" t="s">
        <v>19</v>
      </c>
      <c r="N93" s="214" t="s">
        <v>41</v>
      </c>
      <c r="O93" s="86"/>
      <c r="P93" s="215">
        <f>O93*H93</f>
        <v>0</v>
      </c>
      <c r="Q93" s="215">
        <v>0.0036625</v>
      </c>
      <c r="R93" s="215">
        <f>Q93*H93</f>
        <v>0.010987500000000001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136</v>
      </c>
      <c r="AT93" s="217" t="s">
        <v>131</v>
      </c>
      <c r="AU93" s="217" t="s">
        <v>80</v>
      </c>
      <c r="AY93" s="19" t="s">
        <v>129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78</v>
      </c>
      <c r="BK93" s="218">
        <f>ROUND(I93*H93,2)</f>
        <v>0</v>
      </c>
      <c r="BL93" s="19" t="s">
        <v>136</v>
      </c>
      <c r="BM93" s="217" t="s">
        <v>889</v>
      </c>
    </row>
    <row r="94" s="2" customFormat="1">
      <c r="A94" s="40"/>
      <c r="B94" s="41"/>
      <c r="C94" s="42"/>
      <c r="D94" s="219" t="s">
        <v>138</v>
      </c>
      <c r="E94" s="42"/>
      <c r="F94" s="220" t="s">
        <v>890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138</v>
      </c>
      <c r="AU94" s="19" t="s">
        <v>80</v>
      </c>
    </row>
    <row r="95" s="2" customFormat="1" ht="16.5" customHeight="1">
      <c r="A95" s="40"/>
      <c r="B95" s="41"/>
      <c r="C95" s="247" t="s">
        <v>136</v>
      </c>
      <c r="D95" s="247" t="s">
        <v>234</v>
      </c>
      <c r="E95" s="248" t="s">
        <v>891</v>
      </c>
      <c r="F95" s="249" t="s">
        <v>892</v>
      </c>
      <c r="G95" s="250" t="s">
        <v>217</v>
      </c>
      <c r="H95" s="251">
        <v>3</v>
      </c>
      <c r="I95" s="252"/>
      <c r="J95" s="253">
        <f>ROUND(I95*H95,2)</f>
        <v>0</v>
      </c>
      <c r="K95" s="249" t="s">
        <v>19</v>
      </c>
      <c r="L95" s="254"/>
      <c r="M95" s="255" t="s">
        <v>19</v>
      </c>
      <c r="N95" s="256" t="s">
        <v>41</v>
      </c>
      <c r="O95" s="86"/>
      <c r="P95" s="215">
        <f>O95*H95</f>
        <v>0</v>
      </c>
      <c r="Q95" s="215">
        <v>0.029999999999999999</v>
      </c>
      <c r="R95" s="215">
        <f>Q95*H95</f>
        <v>0.089999999999999997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179</v>
      </c>
      <c r="AT95" s="217" t="s">
        <v>234</v>
      </c>
      <c r="AU95" s="217" t="s">
        <v>80</v>
      </c>
      <c r="AY95" s="19" t="s">
        <v>129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78</v>
      </c>
      <c r="BK95" s="218">
        <f>ROUND(I95*H95,2)</f>
        <v>0</v>
      </c>
      <c r="BL95" s="19" t="s">
        <v>136</v>
      </c>
      <c r="BM95" s="217" t="s">
        <v>893</v>
      </c>
    </row>
    <row r="96" s="13" customFormat="1">
      <c r="A96" s="13"/>
      <c r="B96" s="224"/>
      <c r="C96" s="225"/>
      <c r="D96" s="226" t="s">
        <v>140</v>
      </c>
      <c r="E96" s="227" t="s">
        <v>19</v>
      </c>
      <c r="F96" s="228" t="s">
        <v>894</v>
      </c>
      <c r="G96" s="225"/>
      <c r="H96" s="229">
        <v>3</v>
      </c>
      <c r="I96" s="230"/>
      <c r="J96" s="225"/>
      <c r="K96" s="225"/>
      <c r="L96" s="231"/>
      <c r="M96" s="232"/>
      <c r="N96" s="233"/>
      <c r="O96" s="233"/>
      <c r="P96" s="233"/>
      <c r="Q96" s="233"/>
      <c r="R96" s="233"/>
      <c r="S96" s="233"/>
      <c r="T96" s="234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5" t="s">
        <v>140</v>
      </c>
      <c r="AU96" s="235" t="s">
        <v>80</v>
      </c>
      <c r="AV96" s="13" t="s">
        <v>80</v>
      </c>
      <c r="AW96" s="13" t="s">
        <v>32</v>
      </c>
      <c r="AX96" s="13" t="s">
        <v>70</v>
      </c>
      <c r="AY96" s="235" t="s">
        <v>129</v>
      </c>
    </row>
    <row r="97" s="14" customFormat="1">
      <c r="A97" s="14"/>
      <c r="B97" s="236"/>
      <c r="C97" s="237"/>
      <c r="D97" s="226" t="s">
        <v>140</v>
      </c>
      <c r="E97" s="238" t="s">
        <v>19</v>
      </c>
      <c r="F97" s="239" t="s">
        <v>142</v>
      </c>
      <c r="G97" s="237"/>
      <c r="H97" s="240">
        <v>3</v>
      </c>
      <c r="I97" s="241"/>
      <c r="J97" s="237"/>
      <c r="K97" s="237"/>
      <c r="L97" s="242"/>
      <c r="M97" s="243"/>
      <c r="N97" s="244"/>
      <c r="O97" s="244"/>
      <c r="P97" s="244"/>
      <c r="Q97" s="244"/>
      <c r="R97" s="244"/>
      <c r="S97" s="244"/>
      <c r="T97" s="245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6" t="s">
        <v>140</v>
      </c>
      <c r="AU97" s="246" t="s">
        <v>80</v>
      </c>
      <c r="AV97" s="14" t="s">
        <v>136</v>
      </c>
      <c r="AW97" s="14" t="s">
        <v>32</v>
      </c>
      <c r="AX97" s="14" t="s">
        <v>78</v>
      </c>
      <c r="AY97" s="246" t="s">
        <v>129</v>
      </c>
    </row>
    <row r="98" s="2" customFormat="1" ht="24.15" customHeight="1">
      <c r="A98" s="40"/>
      <c r="B98" s="41"/>
      <c r="C98" s="206" t="s">
        <v>159</v>
      </c>
      <c r="D98" s="206" t="s">
        <v>131</v>
      </c>
      <c r="E98" s="207" t="s">
        <v>895</v>
      </c>
      <c r="F98" s="208" t="s">
        <v>896</v>
      </c>
      <c r="G98" s="209" t="s">
        <v>217</v>
      </c>
      <c r="H98" s="210">
        <v>2</v>
      </c>
      <c r="I98" s="211"/>
      <c r="J98" s="212">
        <f>ROUND(I98*H98,2)</f>
        <v>0</v>
      </c>
      <c r="K98" s="208" t="s">
        <v>135</v>
      </c>
      <c r="L98" s="46"/>
      <c r="M98" s="213" t="s">
        <v>19</v>
      </c>
      <c r="N98" s="214" t="s">
        <v>41</v>
      </c>
      <c r="O98" s="86"/>
      <c r="P98" s="215">
        <f>O98*H98</f>
        <v>0</v>
      </c>
      <c r="Q98" s="215">
        <v>0.023192000000000001</v>
      </c>
      <c r="R98" s="215">
        <f>Q98*H98</f>
        <v>0.046384000000000002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136</v>
      </c>
      <c r="AT98" s="217" t="s">
        <v>131</v>
      </c>
      <c r="AU98" s="217" t="s">
        <v>80</v>
      </c>
      <c r="AY98" s="19" t="s">
        <v>129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78</v>
      </c>
      <c r="BK98" s="218">
        <f>ROUND(I98*H98,2)</f>
        <v>0</v>
      </c>
      <c r="BL98" s="19" t="s">
        <v>136</v>
      </c>
      <c r="BM98" s="217" t="s">
        <v>897</v>
      </c>
    </row>
    <row r="99" s="2" customFormat="1">
      <c r="A99" s="40"/>
      <c r="B99" s="41"/>
      <c r="C99" s="42"/>
      <c r="D99" s="219" t="s">
        <v>138</v>
      </c>
      <c r="E99" s="42"/>
      <c r="F99" s="220" t="s">
        <v>898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138</v>
      </c>
      <c r="AU99" s="19" t="s">
        <v>80</v>
      </c>
    </row>
    <row r="100" s="2" customFormat="1" ht="21.75" customHeight="1">
      <c r="A100" s="40"/>
      <c r="B100" s="41"/>
      <c r="C100" s="247" t="s">
        <v>165</v>
      </c>
      <c r="D100" s="247" t="s">
        <v>234</v>
      </c>
      <c r="E100" s="248" t="s">
        <v>899</v>
      </c>
      <c r="F100" s="249" t="s">
        <v>900</v>
      </c>
      <c r="G100" s="250" t="s">
        <v>217</v>
      </c>
      <c r="H100" s="251">
        <v>1</v>
      </c>
      <c r="I100" s="252"/>
      <c r="J100" s="253">
        <f>ROUND(I100*H100,2)</f>
        <v>0</v>
      </c>
      <c r="K100" s="249" t="s">
        <v>19</v>
      </c>
      <c r="L100" s="254"/>
      <c r="M100" s="255" t="s">
        <v>19</v>
      </c>
      <c r="N100" s="256" t="s">
        <v>41</v>
      </c>
      <c r="O100" s="86"/>
      <c r="P100" s="215">
        <f>O100*H100</f>
        <v>0</v>
      </c>
      <c r="Q100" s="215">
        <v>0.25</v>
      </c>
      <c r="R100" s="215">
        <f>Q100*H100</f>
        <v>0.25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179</v>
      </c>
      <c r="AT100" s="217" t="s">
        <v>234</v>
      </c>
      <c r="AU100" s="217" t="s">
        <v>80</v>
      </c>
      <c r="AY100" s="19" t="s">
        <v>129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78</v>
      </c>
      <c r="BK100" s="218">
        <f>ROUND(I100*H100,2)</f>
        <v>0</v>
      </c>
      <c r="BL100" s="19" t="s">
        <v>136</v>
      </c>
      <c r="BM100" s="217" t="s">
        <v>901</v>
      </c>
    </row>
    <row r="101" s="13" customFormat="1">
      <c r="A101" s="13"/>
      <c r="B101" s="224"/>
      <c r="C101" s="225"/>
      <c r="D101" s="226" t="s">
        <v>140</v>
      </c>
      <c r="E101" s="227" t="s">
        <v>19</v>
      </c>
      <c r="F101" s="228" t="s">
        <v>902</v>
      </c>
      <c r="G101" s="225"/>
      <c r="H101" s="229">
        <v>1</v>
      </c>
      <c r="I101" s="230"/>
      <c r="J101" s="225"/>
      <c r="K101" s="225"/>
      <c r="L101" s="231"/>
      <c r="M101" s="232"/>
      <c r="N101" s="233"/>
      <c r="O101" s="233"/>
      <c r="P101" s="233"/>
      <c r="Q101" s="233"/>
      <c r="R101" s="233"/>
      <c r="S101" s="233"/>
      <c r="T101" s="234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5" t="s">
        <v>140</v>
      </c>
      <c r="AU101" s="235" t="s">
        <v>80</v>
      </c>
      <c r="AV101" s="13" t="s">
        <v>80</v>
      </c>
      <c r="AW101" s="13" t="s">
        <v>32</v>
      </c>
      <c r="AX101" s="13" t="s">
        <v>70</v>
      </c>
      <c r="AY101" s="235" t="s">
        <v>129</v>
      </c>
    </row>
    <row r="102" s="14" customFormat="1">
      <c r="A102" s="14"/>
      <c r="B102" s="236"/>
      <c r="C102" s="237"/>
      <c r="D102" s="226" t="s">
        <v>140</v>
      </c>
      <c r="E102" s="238" t="s">
        <v>19</v>
      </c>
      <c r="F102" s="239" t="s">
        <v>142</v>
      </c>
      <c r="G102" s="237"/>
      <c r="H102" s="240">
        <v>1</v>
      </c>
      <c r="I102" s="241"/>
      <c r="J102" s="237"/>
      <c r="K102" s="237"/>
      <c r="L102" s="242"/>
      <c r="M102" s="243"/>
      <c r="N102" s="244"/>
      <c r="O102" s="244"/>
      <c r="P102" s="244"/>
      <c r="Q102" s="244"/>
      <c r="R102" s="244"/>
      <c r="S102" s="244"/>
      <c r="T102" s="245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6" t="s">
        <v>140</v>
      </c>
      <c r="AU102" s="246" t="s">
        <v>80</v>
      </c>
      <c r="AV102" s="14" t="s">
        <v>136</v>
      </c>
      <c r="AW102" s="14" t="s">
        <v>32</v>
      </c>
      <c r="AX102" s="14" t="s">
        <v>78</v>
      </c>
      <c r="AY102" s="246" t="s">
        <v>129</v>
      </c>
    </row>
    <row r="103" s="2" customFormat="1" ht="16.5" customHeight="1">
      <c r="A103" s="40"/>
      <c r="B103" s="41"/>
      <c r="C103" s="247" t="s">
        <v>172</v>
      </c>
      <c r="D103" s="247" t="s">
        <v>234</v>
      </c>
      <c r="E103" s="248" t="s">
        <v>903</v>
      </c>
      <c r="F103" s="249" t="s">
        <v>904</v>
      </c>
      <c r="G103" s="250" t="s">
        <v>217</v>
      </c>
      <c r="H103" s="251">
        <v>1</v>
      </c>
      <c r="I103" s="252"/>
      <c r="J103" s="253">
        <f>ROUND(I103*H103,2)</f>
        <v>0</v>
      </c>
      <c r="K103" s="249" t="s">
        <v>19</v>
      </c>
      <c r="L103" s="254"/>
      <c r="M103" s="255" t="s">
        <v>19</v>
      </c>
      <c r="N103" s="256" t="s">
        <v>41</v>
      </c>
      <c r="O103" s="86"/>
      <c r="P103" s="215">
        <f>O103*H103</f>
        <v>0</v>
      </c>
      <c r="Q103" s="215">
        <v>0.22500000000000001</v>
      </c>
      <c r="R103" s="215">
        <f>Q103*H103</f>
        <v>0.22500000000000001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179</v>
      </c>
      <c r="AT103" s="217" t="s">
        <v>234</v>
      </c>
      <c r="AU103" s="217" t="s">
        <v>80</v>
      </c>
      <c r="AY103" s="19" t="s">
        <v>129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78</v>
      </c>
      <c r="BK103" s="218">
        <f>ROUND(I103*H103,2)</f>
        <v>0</v>
      </c>
      <c r="BL103" s="19" t="s">
        <v>136</v>
      </c>
      <c r="BM103" s="217" t="s">
        <v>905</v>
      </c>
    </row>
    <row r="104" s="13" customFormat="1">
      <c r="A104" s="13"/>
      <c r="B104" s="224"/>
      <c r="C104" s="225"/>
      <c r="D104" s="226" t="s">
        <v>140</v>
      </c>
      <c r="E104" s="227" t="s">
        <v>19</v>
      </c>
      <c r="F104" s="228" t="s">
        <v>902</v>
      </c>
      <c r="G104" s="225"/>
      <c r="H104" s="229">
        <v>1</v>
      </c>
      <c r="I104" s="230"/>
      <c r="J104" s="225"/>
      <c r="K104" s="225"/>
      <c r="L104" s="231"/>
      <c r="M104" s="232"/>
      <c r="N104" s="233"/>
      <c r="O104" s="233"/>
      <c r="P104" s="233"/>
      <c r="Q104" s="233"/>
      <c r="R104" s="233"/>
      <c r="S104" s="233"/>
      <c r="T104" s="234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5" t="s">
        <v>140</v>
      </c>
      <c r="AU104" s="235" t="s">
        <v>80</v>
      </c>
      <c r="AV104" s="13" t="s">
        <v>80</v>
      </c>
      <c r="AW104" s="13" t="s">
        <v>32</v>
      </c>
      <c r="AX104" s="13" t="s">
        <v>70</v>
      </c>
      <c r="AY104" s="235" t="s">
        <v>129</v>
      </c>
    </row>
    <row r="105" s="14" customFormat="1">
      <c r="A105" s="14"/>
      <c r="B105" s="236"/>
      <c r="C105" s="237"/>
      <c r="D105" s="226" t="s">
        <v>140</v>
      </c>
      <c r="E105" s="238" t="s">
        <v>19</v>
      </c>
      <c r="F105" s="239" t="s">
        <v>142</v>
      </c>
      <c r="G105" s="237"/>
      <c r="H105" s="240">
        <v>1</v>
      </c>
      <c r="I105" s="241"/>
      <c r="J105" s="237"/>
      <c r="K105" s="237"/>
      <c r="L105" s="242"/>
      <c r="M105" s="243"/>
      <c r="N105" s="244"/>
      <c r="O105" s="244"/>
      <c r="P105" s="244"/>
      <c r="Q105" s="244"/>
      <c r="R105" s="244"/>
      <c r="S105" s="244"/>
      <c r="T105" s="245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6" t="s">
        <v>140</v>
      </c>
      <c r="AU105" s="246" t="s">
        <v>80</v>
      </c>
      <c r="AV105" s="14" t="s">
        <v>136</v>
      </c>
      <c r="AW105" s="14" t="s">
        <v>32</v>
      </c>
      <c r="AX105" s="14" t="s">
        <v>78</v>
      </c>
      <c r="AY105" s="246" t="s">
        <v>129</v>
      </c>
    </row>
    <row r="106" s="2" customFormat="1" ht="24.15" customHeight="1">
      <c r="A106" s="40"/>
      <c r="B106" s="41"/>
      <c r="C106" s="206" t="s">
        <v>179</v>
      </c>
      <c r="D106" s="206" t="s">
        <v>131</v>
      </c>
      <c r="E106" s="207" t="s">
        <v>906</v>
      </c>
      <c r="F106" s="208" t="s">
        <v>907</v>
      </c>
      <c r="G106" s="209" t="s">
        <v>217</v>
      </c>
      <c r="H106" s="210">
        <v>1</v>
      </c>
      <c r="I106" s="211"/>
      <c r="J106" s="212">
        <f>ROUND(I106*H106,2)</f>
        <v>0</v>
      </c>
      <c r="K106" s="208" t="s">
        <v>135</v>
      </c>
      <c r="L106" s="46"/>
      <c r="M106" s="213" t="s">
        <v>19</v>
      </c>
      <c r="N106" s="214" t="s">
        <v>41</v>
      </c>
      <c r="O106" s="86"/>
      <c r="P106" s="215">
        <f>O106*H106</f>
        <v>0</v>
      </c>
      <c r="Q106" s="215">
        <v>0.032442600000000002</v>
      </c>
      <c r="R106" s="215">
        <f>Q106*H106</f>
        <v>0.032442600000000002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136</v>
      </c>
      <c r="AT106" s="217" t="s">
        <v>131</v>
      </c>
      <c r="AU106" s="217" t="s">
        <v>80</v>
      </c>
      <c r="AY106" s="19" t="s">
        <v>129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78</v>
      </c>
      <c r="BK106" s="218">
        <f>ROUND(I106*H106,2)</f>
        <v>0</v>
      </c>
      <c r="BL106" s="19" t="s">
        <v>136</v>
      </c>
      <c r="BM106" s="217" t="s">
        <v>908</v>
      </c>
    </row>
    <row r="107" s="2" customFormat="1">
      <c r="A107" s="40"/>
      <c r="B107" s="41"/>
      <c r="C107" s="42"/>
      <c r="D107" s="219" t="s">
        <v>138</v>
      </c>
      <c r="E107" s="42"/>
      <c r="F107" s="220" t="s">
        <v>909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138</v>
      </c>
      <c r="AU107" s="19" t="s">
        <v>80</v>
      </c>
    </row>
    <row r="108" s="2" customFormat="1" ht="16.5" customHeight="1">
      <c r="A108" s="40"/>
      <c r="B108" s="41"/>
      <c r="C108" s="247" t="s">
        <v>186</v>
      </c>
      <c r="D108" s="247" t="s">
        <v>234</v>
      </c>
      <c r="E108" s="248" t="s">
        <v>910</v>
      </c>
      <c r="F108" s="249" t="s">
        <v>911</v>
      </c>
      <c r="G108" s="250" t="s">
        <v>217</v>
      </c>
      <c r="H108" s="251">
        <v>1</v>
      </c>
      <c r="I108" s="252"/>
      <c r="J108" s="253">
        <f>ROUND(I108*H108,2)</f>
        <v>0</v>
      </c>
      <c r="K108" s="249" t="s">
        <v>19</v>
      </c>
      <c r="L108" s="254"/>
      <c r="M108" s="255" t="s">
        <v>19</v>
      </c>
      <c r="N108" s="256" t="s">
        <v>41</v>
      </c>
      <c r="O108" s="86"/>
      <c r="P108" s="215">
        <f>O108*H108</f>
        <v>0</v>
      </c>
      <c r="Q108" s="215">
        <v>0.375</v>
      </c>
      <c r="R108" s="215">
        <f>Q108*H108</f>
        <v>0.375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179</v>
      </c>
      <c r="AT108" s="217" t="s">
        <v>234</v>
      </c>
      <c r="AU108" s="217" t="s">
        <v>80</v>
      </c>
      <c r="AY108" s="19" t="s">
        <v>129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78</v>
      </c>
      <c r="BK108" s="218">
        <f>ROUND(I108*H108,2)</f>
        <v>0</v>
      </c>
      <c r="BL108" s="19" t="s">
        <v>136</v>
      </c>
      <c r="BM108" s="217" t="s">
        <v>912</v>
      </c>
    </row>
    <row r="109" s="13" customFormat="1">
      <c r="A109" s="13"/>
      <c r="B109" s="224"/>
      <c r="C109" s="225"/>
      <c r="D109" s="226" t="s">
        <v>140</v>
      </c>
      <c r="E109" s="227" t="s">
        <v>19</v>
      </c>
      <c r="F109" s="228" t="s">
        <v>902</v>
      </c>
      <c r="G109" s="225"/>
      <c r="H109" s="229">
        <v>1</v>
      </c>
      <c r="I109" s="230"/>
      <c r="J109" s="225"/>
      <c r="K109" s="225"/>
      <c r="L109" s="231"/>
      <c r="M109" s="232"/>
      <c r="N109" s="233"/>
      <c r="O109" s="233"/>
      <c r="P109" s="233"/>
      <c r="Q109" s="233"/>
      <c r="R109" s="233"/>
      <c r="S109" s="233"/>
      <c r="T109" s="234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5" t="s">
        <v>140</v>
      </c>
      <c r="AU109" s="235" t="s">
        <v>80</v>
      </c>
      <c r="AV109" s="13" t="s">
        <v>80</v>
      </c>
      <c r="AW109" s="13" t="s">
        <v>32</v>
      </c>
      <c r="AX109" s="13" t="s">
        <v>70</v>
      </c>
      <c r="AY109" s="235" t="s">
        <v>129</v>
      </c>
    </row>
    <row r="110" s="14" customFormat="1">
      <c r="A110" s="14"/>
      <c r="B110" s="236"/>
      <c r="C110" s="237"/>
      <c r="D110" s="226" t="s">
        <v>140</v>
      </c>
      <c r="E110" s="238" t="s">
        <v>19</v>
      </c>
      <c r="F110" s="239" t="s">
        <v>142</v>
      </c>
      <c r="G110" s="237"/>
      <c r="H110" s="240">
        <v>1</v>
      </c>
      <c r="I110" s="241"/>
      <c r="J110" s="237"/>
      <c r="K110" s="237"/>
      <c r="L110" s="242"/>
      <c r="M110" s="243"/>
      <c r="N110" s="244"/>
      <c r="O110" s="244"/>
      <c r="P110" s="244"/>
      <c r="Q110" s="244"/>
      <c r="R110" s="244"/>
      <c r="S110" s="244"/>
      <c r="T110" s="245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6" t="s">
        <v>140</v>
      </c>
      <c r="AU110" s="246" t="s">
        <v>80</v>
      </c>
      <c r="AV110" s="14" t="s">
        <v>136</v>
      </c>
      <c r="AW110" s="14" t="s">
        <v>32</v>
      </c>
      <c r="AX110" s="14" t="s">
        <v>78</v>
      </c>
      <c r="AY110" s="246" t="s">
        <v>129</v>
      </c>
    </row>
    <row r="111" s="2" customFormat="1" ht="24.15" customHeight="1">
      <c r="A111" s="40"/>
      <c r="B111" s="41"/>
      <c r="C111" s="206" t="s">
        <v>192</v>
      </c>
      <c r="D111" s="206" t="s">
        <v>131</v>
      </c>
      <c r="E111" s="207" t="s">
        <v>913</v>
      </c>
      <c r="F111" s="208" t="s">
        <v>914</v>
      </c>
      <c r="G111" s="209" t="s">
        <v>217</v>
      </c>
      <c r="H111" s="210">
        <v>4</v>
      </c>
      <c r="I111" s="211"/>
      <c r="J111" s="212">
        <f>ROUND(I111*H111,2)</f>
        <v>0</v>
      </c>
      <c r="K111" s="208" t="s">
        <v>135</v>
      </c>
      <c r="L111" s="46"/>
      <c r="M111" s="213" t="s">
        <v>19</v>
      </c>
      <c r="N111" s="214" t="s">
        <v>41</v>
      </c>
      <c r="O111" s="86"/>
      <c r="P111" s="215">
        <f>O111*H111</f>
        <v>0</v>
      </c>
      <c r="Q111" s="215">
        <v>0.038904800000000003</v>
      </c>
      <c r="R111" s="215">
        <f>Q111*H111</f>
        <v>0.15561920000000001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136</v>
      </c>
      <c r="AT111" s="217" t="s">
        <v>131</v>
      </c>
      <c r="AU111" s="217" t="s">
        <v>80</v>
      </c>
      <c r="AY111" s="19" t="s">
        <v>129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78</v>
      </c>
      <c r="BK111" s="218">
        <f>ROUND(I111*H111,2)</f>
        <v>0</v>
      </c>
      <c r="BL111" s="19" t="s">
        <v>136</v>
      </c>
      <c r="BM111" s="217" t="s">
        <v>915</v>
      </c>
    </row>
    <row r="112" s="2" customFormat="1">
      <c r="A112" s="40"/>
      <c r="B112" s="41"/>
      <c r="C112" s="42"/>
      <c r="D112" s="219" t="s">
        <v>138</v>
      </c>
      <c r="E112" s="42"/>
      <c r="F112" s="220" t="s">
        <v>916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138</v>
      </c>
      <c r="AU112" s="19" t="s">
        <v>80</v>
      </c>
    </row>
    <row r="113" s="2" customFormat="1" ht="21.75" customHeight="1">
      <c r="A113" s="40"/>
      <c r="B113" s="41"/>
      <c r="C113" s="247" t="s">
        <v>199</v>
      </c>
      <c r="D113" s="247" t="s">
        <v>234</v>
      </c>
      <c r="E113" s="248" t="s">
        <v>917</v>
      </c>
      <c r="F113" s="249" t="s">
        <v>918</v>
      </c>
      <c r="G113" s="250" t="s">
        <v>217</v>
      </c>
      <c r="H113" s="251">
        <v>2</v>
      </c>
      <c r="I113" s="252"/>
      <c r="J113" s="253">
        <f>ROUND(I113*H113,2)</f>
        <v>0</v>
      </c>
      <c r="K113" s="249" t="s">
        <v>19</v>
      </c>
      <c r="L113" s="254"/>
      <c r="M113" s="255" t="s">
        <v>19</v>
      </c>
      <c r="N113" s="256" t="s">
        <v>41</v>
      </c>
      <c r="O113" s="86"/>
      <c r="P113" s="215">
        <f>O113*H113</f>
        <v>0</v>
      </c>
      <c r="Q113" s="215">
        <v>0.5</v>
      </c>
      <c r="R113" s="215">
        <f>Q113*H113</f>
        <v>1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179</v>
      </c>
      <c r="AT113" s="217" t="s">
        <v>234</v>
      </c>
      <c r="AU113" s="217" t="s">
        <v>80</v>
      </c>
      <c r="AY113" s="19" t="s">
        <v>129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78</v>
      </c>
      <c r="BK113" s="218">
        <f>ROUND(I113*H113,2)</f>
        <v>0</v>
      </c>
      <c r="BL113" s="19" t="s">
        <v>136</v>
      </c>
      <c r="BM113" s="217" t="s">
        <v>919</v>
      </c>
    </row>
    <row r="114" s="13" customFormat="1">
      <c r="A114" s="13"/>
      <c r="B114" s="224"/>
      <c r="C114" s="225"/>
      <c r="D114" s="226" t="s">
        <v>140</v>
      </c>
      <c r="E114" s="227" t="s">
        <v>19</v>
      </c>
      <c r="F114" s="228" t="s">
        <v>920</v>
      </c>
      <c r="G114" s="225"/>
      <c r="H114" s="229">
        <v>2</v>
      </c>
      <c r="I114" s="230"/>
      <c r="J114" s="225"/>
      <c r="K114" s="225"/>
      <c r="L114" s="231"/>
      <c r="M114" s="232"/>
      <c r="N114" s="233"/>
      <c r="O114" s="233"/>
      <c r="P114" s="233"/>
      <c r="Q114" s="233"/>
      <c r="R114" s="233"/>
      <c r="S114" s="233"/>
      <c r="T114" s="234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5" t="s">
        <v>140</v>
      </c>
      <c r="AU114" s="235" t="s">
        <v>80</v>
      </c>
      <c r="AV114" s="13" t="s">
        <v>80</v>
      </c>
      <c r="AW114" s="13" t="s">
        <v>32</v>
      </c>
      <c r="AX114" s="13" t="s">
        <v>70</v>
      </c>
      <c r="AY114" s="235" t="s">
        <v>129</v>
      </c>
    </row>
    <row r="115" s="14" customFormat="1">
      <c r="A115" s="14"/>
      <c r="B115" s="236"/>
      <c r="C115" s="237"/>
      <c r="D115" s="226" t="s">
        <v>140</v>
      </c>
      <c r="E115" s="238" t="s">
        <v>19</v>
      </c>
      <c r="F115" s="239" t="s">
        <v>142</v>
      </c>
      <c r="G115" s="237"/>
      <c r="H115" s="240">
        <v>2</v>
      </c>
      <c r="I115" s="241"/>
      <c r="J115" s="237"/>
      <c r="K115" s="237"/>
      <c r="L115" s="242"/>
      <c r="M115" s="243"/>
      <c r="N115" s="244"/>
      <c r="O115" s="244"/>
      <c r="P115" s="244"/>
      <c r="Q115" s="244"/>
      <c r="R115" s="244"/>
      <c r="S115" s="244"/>
      <c r="T115" s="245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6" t="s">
        <v>140</v>
      </c>
      <c r="AU115" s="246" t="s">
        <v>80</v>
      </c>
      <c r="AV115" s="14" t="s">
        <v>136</v>
      </c>
      <c r="AW115" s="14" t="s">
        <v>32</v>
      </c>
      <c r="AX115" s="14" t="s">
        <v>78</v>
      </c>
      <c r="AY115" s="246" t="s">
        <v>129</v>
      </c>
    </row>
    <row r="116" s="2" customFormat="1" ht="16.5" customHeight="1">
      <c r="A116" s="40"/>
      <c r="B116" s="41"/>
      <c r="C116" s="247" t="s">
        <v>8</v>
      </c>
      <c r="D116" s="247" t="s">
        <v>234</v>
      </c>
      <c r="E116" s="248" t="s">
        <v>921</v>
      </c>
      <c r="F116" s="249" t="s">
        <v>922</v>
      </c>
      <c r="G116" s="250" t="s">
        <v>217</v>
      </c>
      <c r="H116" s="251">
        <v>2</v>
      </c>
      <c r="I116" s="252"/>
      <c r="J116" s="253">
        <f>ROUND(I116*H116,2)</f>
        <v>0</v>
      </c>
      <c r="K116" s="249" t="s">
        <v>19</v>
      </c>
      <c r="L116" s="254"/>
      <c r="M116" s="255" t="s">
        <v>19</v>
      </c>
      <c r="N116" s="256" t="s">
        <v>41</v>
      </c>
      <c r="O116" s="86"/>
      <c r="P116" s="215">
        <f>O116*H116</f>
        <v>0</v>
      </c>
      <c r="Q116" s="215">
        <v>0.375</v>
      </c>
      <c r="R116" s="215">
        <f>Q116*H116</f>
        <v>0.75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179</v>
      </c>
      <c r="AT116" s="217" t="s">
        <v>234</v>
      </c>
      <c r="AU116" s="217" t="s">
        <v>80</v>
      </c>
      <c r="AY116" s="19" t="s">
        <v>129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78</v>
      </c>
      <c r="BK116" s="218">
        <f>ROUND(I116*H116,2)</f>
        <v>0</v>
      </c>
      <c r="BL116" s="19" t="s">
        <v>136</v>
      </c>
      <c r="BM116" s="217" t="s">
        <v>923</v>
      </c>
    </row>
    <row r="117" s="13" customFormat="1">
      <c r="A117" s="13"/>
      <c r="B117" s="224"/>
      <c r="C117" s="225"/>
      <c r="D117" s="226" t="s">
        <v>140</v>
      </c>
      <c r="E117" s="227" t="s">
        <v>19</v>
      </c>
      <c r="F117" s="228" t="s">
        <v>920</v>
      </c>
      <c r="G117" s="225"/>
      <c r="H117" s="229">
        <v>2</v>
      </c>
      <c r="I117" s="230"/>
      <c r="J117" s="225"/>
      <c r="K117" s="225"/>
      <c r="L117" s="231"/>
      <c r="M117" s="232"/>
      <c r="N117" s="233"/>
      <c r="O117" s="233"/>
      <c r="P117" s="233"/>
      <c r="Q117" s="233"/>
      <c r="R117" s="233"/>
      <c r="S117" s="233"/>
      <c r="T117" s="234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5" t="s">
        <v>140</v>
      </c>
      <c r="AU117" s="235" t="s">
        <v>80</v>
      </c>
      <c r="AV117" s="13" t="s">
        <v>80</v>
      </c>
      <c r="AW117" s="13" t="s">
        <v>32</v>
      </c>
      <c r="AX117" s="13" t="s">
        <v>70</v>
      </c>
      <c r="AY117" s="235" t="s">
        <v>129</v>
      </c>
    </row>
    <row r="118" s="14" customFormat="1">
      <c r="A118" s="14"/>
      <c r="B118" s="236"/>
      <c r="C118" s="237"/>
      <c r="D118" s="226" t="s">
        <v>140</v>
      </c>
      <c r="E118" s="238" t="s">
        <v>19</v>
      </c>
      <c r="F118" s="239" t="s">
        <v>142</v>
      </c>
      <c r="G118" s="237"/>
      <c r="H118" s="240">
        <v>2</v>
      </c>
      <c r="I118" s="241"/>
      <c r="J118" s="237"/>
      <c r="K118" s="237"/>
      <c r="L118" s="242"/>
      <c r="M118" s="243"/>
      <c r="N118" s="244"/>
      <c r="O118" s="244"/>
      <c r="P118" s="244"/>
      <c r="Q118" s="244"/>
      <c r="R118" s="244"/>
      <c r="S118" s="244"/>
      <c r="T118" s="245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6" t="s">
        <v>140</v>
      </c>
      <c r="AU118" s="246" t="s">
        <v>80</v>
      </c>
      <c r="AV118" s="14" t="s">
        <v>136</v>
      </c>
      <c r="AW118" s="14" t="s">
        <v>32</v>
      </c>
      <c r="AX118" s="14" t="s">
        <v>78</v>
      </c>
      <c r="AY118" s="246" t="s">
        <v>129</v>
      </c>
    </row>
    <row r="119" s="2" customFormat="1" ht="24.15" customHeight="1">
      <c r="A119" s="40"/>
      <c r="B119" s="41"/>
      <c r="C119" s="206" t="s">
        <v>209</v>
      </c>
      <c r="D119" s="206" t="s">
        <v>131</v>
      </c>
      <c r="E119" s="207" t="s">
        <v>924</v>
      </c>
      <c r="F119" s="208" t="s">
        <v>925</v>
      </c>
      <c r="G119" s="209" t="s">
        <v>217</v>
      </c>
      <c r="H119" s="210">
        <v>3</v>
      </c>
      <c r="I119" s="211"/>
      <c r="J119" s="212">
        <f>ROUND(I119*H119,2)</f>
        <v>0</v>
      </c>
      <c r="K119" s="208" t="s">
        <v>135</v>
      </c>
      <c r="L119" s="46"/>
      <c r="M119" s="213" t="s">
        <v>19</v>
      </c>
      <c r="N119" s="214" t="s">
        <v>41</v>
      </c>
      <c r="O119" s="86"/>
      <c r="P119" s="215">
        <f>O119*H119</f>
        <v>0</v>
      </c>
      <c r="Q119" s="215">
        <v>0.052106</v>
      </c>
      <c r="R119" s="215">
        <f>Q119*H119</f>
        <v>0.15631800000000001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136</v>
      </c>
      <c r="AT119" s="217" t="s">
        <v>131</v>
      </c>
      <c r="AU119" s="217" t="s">
        <v>80</v>
      </c>
      <c r="AY119" s="19" t="s">
        <v>129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78</v>
      </c>
      <c r="BK119" s="218">
        <f>ROUND(I119*H119,2)</f>
        <v>0</v>
      </c>
      <c r="BL119" s="19" t="s">
        <v>136</v>
      </c>
      <c r="BM119" s="217" t="s">
        <v>926</v>
      </c>
    </row>
    <row r="120" s="2" customFormat="1">
      <c r="A120" s="40"/>
      <c r="B120" s="41"/>
      <c r="C120" s="42"/>
      <c r="D120" s="219" t="s">
        <v>138</v>
      </c>
      <c r="E120" s="42"/>
      <c r="F120" s="220" t="s">
        <v>927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138</v>
      </c>
      <c r="AU120" s="19" t="s">
        <v>80</v>
      </c>
    </row>
    <row r="121" s="2" customFormat="1" ht="16.5" customHeight="1">
      <c r="A121" s="40"/>
      <c r="B121" s="41"/>
      <c r="C121" s="247" t="s">
        <v>214</v>
      </c>
      <c r="D121" s="247" t="s">
        <v>234</v>
      </c>
      <c r="E121" s="248" t="s">
        <v>928</v>
      </c>
      <c r="F121" s="249" t="s">
        <v>929</v>
      </c>
      <c r="G121" s="250" t="s">
        <v>217</v>
      </c>
      <c r="H121" s="251">
        <v>1</v>
      </c>
      <c r="I121" s="252"/>
      <c r="J121" s="253">
        <f>ROUND(I121*H121,2)</f>
        <v>0</v>
      </c>
      <c r="K121" s="249" t="s">
        <v>19</v>
      </c>
      <c r="L121" s="254"/>
      <c r="M121" s="255" t="s">
        <v>19</v>
      </c>
      <c r="N121" s="256" t="s">
        <v>41</v>
      </c>
      <c r="O121" s="86"/>
      <c r="P121" s="215">
        <f>O121*H121</f>
        <v>0</v>
      </c>
      <c r="Q121" s="215">
        <v>0.75</v>
      </c>
      <c r="R121" s="215">
        <f>Q121*H121</f>
        <v>0.75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179</v>
      </c>
      <c r="AT121" s="217" t="s">
        <v>234</v>
      </c>
      <c r="AU121" s="217" t="s">
        <v>80</v>
      </c>
      <c r="AY121" s="19" t="s">
        <v>129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78</v>
      </c>
      <c r="BK121" s="218">
        <f>ROUND(I121*H121,2)</f>
        <v>0</v>
      </c>
      <c r="BL121" s="19" t="s">
        <v>136</v>
      </c>
      <c r="BM121" s="217" t="s">
        <v>930</v>
      </c>
    </row>
    <row r="122" s="13" customFormat="1">
      <c r="A122" s="13"/>
      <c r="B122" s="224"/>
      <c r="C122" s="225"/>
      <c r="D122" s="226" t="s">
        <v>140</v>
      </c>
      <c r="E122" s="227" t="s">
        <v>19</v>
      </c>
      <c r="F122" s="228" t="s">
        <v>902</v>
      </c>
      <c r="G122" s="225"/>
      <c r="H122" s="229">
        <v>1</v>
      </c>
      <c r="I122" s="230"/>
      <c r="J122" s="225"/>
      <c r="K122" s="225"/>
      <c r="L122" s="231"/>
      <c r="M122" s="232"/>
      <c r="N122" s="233"/>
      <c r="O122" s="233"/>
      <c r="P122" s="233"/>
      <c r="Q122" s="233"/>
      <c r="R122" s="233"/>
      <c r="S122" s="233"/>
      <c r="T122" s="234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5" t="s">
        <v>140</v>
      </c>
      <c r="AU122" s="235" t="s">
        <v>80</v>
      </c>
      <c r="AV122" s="13" t="s">
        <v>80</v>
      </c>
      <c r="AW122" s="13" t="s">
        <v>32</v>
      </c>
      <c r="AX122" s="13" t="s">
        <v>70</v>
      </c>
      <c r="AY122" s="235" t="s">
        <v>129</v>
      </c>
    </row>
    <row r="123" s="14" customFormat="1">
      <c r="A123" s="14"/>
      <c r="B123" s="236"/>
      <c r="C123" s="237"/>
      <c r="D123" s="226" t="s">
        <v>140</v>
      </c>
      <c r="E123" s="238" t="s">
        <v>19</v>
      </c>
      <c r="F123" s="239" t="s">
        <v>142</v>
      </c>
      <c r="G123" s="237"/>
      <c r="H123" s="240">
        <v>1</v>
      </c>
      <c r="I123" s="241"/>
      <c r="J123" s="237"/>
      <c r="K123" s="237"/>
      <c r="L123" s="242"/>
      <c r="M123" s="243"/>
      <c r="N123" s="244"/>
      <c r="O123" s="244"/>
      <c r="P123" s="244"/>
      <c r="Q123" s="244"/>
      <c r="R123" s="244"/>
      <c r="S123" s="244"/>
      <c r="T123" s="245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6" t="s">
        <v>140</v>
      </c>
      <c r="AU123" s="246" t="s">
        <v>80</v>
      </c>
      <c r="AV123" s="14" t="s">
        <v>136</v>
      </c>
      <c r="AW123" s="14" t="s">
        <v>32</v>
      </c>
      <c r="AX123" s="14" t="s">
        <v>78</v>
      </c>
      <c r="AY123" s="246" t="s">
        <v>129</v>
      </c>
    </row>
    <row r="124" s="2" customFormat="1" ht="16.5" customHeight="1">
      <c r="A124" s="40"/>
      <c r="B124" s="41"/>
      <c r="C124" s="247" t="s">
        <v>221</v>
      </c>
      <c r="D124" s="247" t="s">
        <v>234</v>
      </c>
      <c r="E124" s="248" t="s">
        <v>931</v>
      </c>
      <c r="F124" s="249" t="s">
        <v>932</v>
      </c>
      <c r="G124" s="250" t="s">
        <v>217</v>
      </c>
      <c r="H124" s="251">
        <v>2</v>
      </c>
      <c r="I124" s="252"/>
      <c r="J124" s="253">
        <f>ROUND(I124*H124,2)</f>
        <v>0</v>
      </c>
      <c r="K124" s="249" t="s">
        <v>19</v>
      </c>
      <c r="L124" s="254"/>
      <c r="M124" s="255" t="s">
        <v>19</v>
      </c>
      <c r="N124" s="256" t="s">
        <v>41</v>
      </c>
      <c r="O124" s="86"/>
      <c r="P124" s="215">
        <f>O124*H124</f>
        <v>0</v>
      </c>
      <c r="Q124" s="215">
        <v>0.375</v>
      </c>
      <c r="R124" s="215">
        <f>Q124*H124</f>
        <v>0.75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179</v>
      </c>
      <c r="AT124" s="217" t="s">
        <v>234</v>
      </c>
      <c r="AU124" s="217" t="s">
        <v>80</v>
      </c>
      <c r="AY124" s="19" t="s">
        <v>129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78</v>
      </c>
      <c r="BK124" s="218">
        <f>ROUND(I124*H124,2)</f>
        <v>0</v>
      </c>
      <c r="BL124" s="19" t="s">
        <v>136</v>
      </c>
      <c r="BM124" s="217" t="s">
        <v>933</v>
      </c>
    </row>
    <row r="125" s="13" customFormat="1">
      <c r="A125" s="13"/>
      <c r="B125" s="224"/>
      <c r="C125" s="225"/>
      <c r="D125" s="226" t="s">
        <v>140</v>
      </c>
      <c r="E125" s="227" t="s">
        <v>19</v>
      </c>
      <c r="F125" s="228" t="s">
        <v>920</v>
      </c>
      <c r="G125" s="225"/>
      <c r="H125" s="229">
        <v>2</v>
      </c>
      <c r="I125" s="230"/>
      <c r="J125" s="225"/>
      <c r="K125" s="225"/>
      <c r="L125" s="231"/>
      <c r="M125" s="232"/>
      <c r="N125" s="233"/>
      <c r="O125" s="233"/>
      <c r="P125" s="233"/>
      <c r="Q125" s="233"/>
      <c r="R125" s="233"/>
      <c r="S125" s="233"/>
      <c r="T125" s="234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5" t="s">
        <v>140</v>
      </c>
      <c r="AU125" s="235" t="s">
        <v>80</v>
      </c>
      <c r="AV125" s="13" t="s">
        <v>80</v>
      </c>
      <c r="AW125" s="13" t="s">
        <v>32</v>
      </c>
      <c r="AX125" s="13" t="s">
        <v>70</v>
      </c>
      <c r="AY125" s="235" t="s">
        <v>129</v>
      </c>
    </row>
    <row r="126" s="14" customFormat="1">
      <c r="A126" s="14"/>
      <c r="B126" s="236"/>
      <c r="C126" s="237"/>
      <c r="D126" s="226" t="s">
        <v>140</v>
      </c>
      <c r="E126" s="238" t="s">
        <v>19</v>
      </c>
      <c r="F126" s="239" t="s">
        <v>142</v>
      </c>
      <c r="G126" s="237"/>
      <c r="H126" s="240">
        <v>2</v>
      </c>
      <c r="I126" s="241"/>
      <c r="J126" s="237"/>
      <c r="K126" s="237"/>
      <c r="L126" s="242"/>
      <c r="M126" s="243"/>
      <c r="N126" s="244"/>
      <c r="O126" s="244"/>
      <c r="P126" s="244"/>
      <c r="Q126" s="244"/>
      <c r="R126" s="244"/>
      <c r="S126" s="244"/>
      <c r="T126" s="245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6" t="s">
        <v>140</v>
      </c>
      <c r="AU126" s="246" t="s">
        <v>80</v>
      </c>
      <c r="AV126" s="14" t="s">
        <v>136</v>
      </c>
      <c r="AW126" s="14" t="s">
        <v>32</v>
      </c>
      <c r="AX126" s="14" t="s">
        <v>78</v>
      </c>
      <c r="AY126" s="246" t="s">
        <v>129</v>
      </c>
    </row>
    <row r="127" s="2" customFormat="1" ht="24.15" customHeight="1">
      <c r="A127" s="40"/>
      <c r="B127" s="41"/>
      <c r="C127" s="206" t="s">
        <v>227</v>
      </c>
      <c r="D127" s="206" t="s">
        <v>131</v>
      </c>
      <c r="E127" s="207" t="s">
        <v>934</v>
      </c>
      <c r="F127" s="208" t="s">
        <v>935</v>
      </c>
      <c r="G127" s="209" t="s">
        <v>217</v>
      </c>
      <c r="H127" s="210">
        <v>6</v>
      </c>
      <c r="I127" s="211"/>
      <c r="J127" s="212">
        <f>ROUND(I127*H127,2)</f>
        <v>0</v>
      </c>
      <c r="K127" s="208" t="s">
        <v>135</v>
      </c>
      <c r="L127" s="46"/>
      <c r="M127" s="213" t="s">
        <v>19</v>
      </c>
      <c r="N127" s="214" t="s">
        <v>41</v>
      </c>
      <c r="O127" s="86"/>
      <c r="P127" s="215">
        <f>O127*H127</f>
        <v>0</v>
      </c>
      <c r="Q127" s="215">
        <v>0.0028146400000000002</v>
      </c>
      <c r="R127" s="215">
        <f>Q127*H127</f>
        <v>0.016887840000000001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136</v>
      </c>
      <c r="AT127" s="217" t="s">
        <v>131</v>
      </c>
      <c r="AU127" s="217" t="s">
        <v>80</v>
      </c>
      <c r="AY127" s="19" t="s">
        <v>129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78</v>
      </c>
      <c r="BK127" s="218">
        <f>ROUND(I127*H127,2)</f>
        <v>0</v>
      </c>
      <c r="BL127" s="19" t="s">
        <v>136</v>
      </c>
      <c r="BM127" s="217" t="s">
        <v>936</v>
      </c>
    </row>
    <row r="128" s="2" customFormat="1">
      <c r="A128" s="40"/>
      <c r="B128" s="41"/>
      <c r="C128" s="42"/>
      <c r="D128" s="219" t="s">
        <v>138</v>
      </c>
      <c r="E128" s="42"/>
      <c r="F128" s="220" t="s">
        <v>937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138</v>
      </c>
      <c r="AU128" s="19" t="s">
        <v>80</v>
      </c>
    </row>
    <row r="129" s="2" customFormat="1" ht="16.5" customHeight="1">
      <c r="A129" s="40"/>
      <c r="B129" s="41"/>
      <c r="C129" s="247" t="s">
        <v>233</v>
      </c>
      <c r="D129" s="247" t="s">
        <v>234</v>
      </c>
      <c r="E129" s="248" t="s">
        <v>938</v>
      </c>
      <c r="F129" s="249" t="s">
        <v>939</v>
      </c>
      <c r="G129" s="250" t="s">
        <v>217</v>
      </c>
      <c r="H129" s="251">
        <v>6</v>
      </c>
      <c r="I129" s="252"/>
      <c r="J129" s="253">
        <f>ROUND(I129*H129,2)</f>
        <v>0</v>
      </c>
      <c r="K129" s="249" t="s">
        <v>19</v>
      </c>
      <c r="L129" s="254"/>
      <c r="M129" s="255" t="s">
        <v>19</v>
      </c>
      <c r="N129" s="256" t="s">
        <v>41</v>
      </c>
      <c r="O129" s="86"/>
      <c r="P129" s="215">
        <f>O129*H129</f>
        <v>0</v>
      </c>
      <c r="Q129" s="215">
        <v>0.035000000000000003</v>
      </c>
      <c r="R129" s="215">
        <f>Q129*H129</f>
        <v>0.21000000000000002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179</v>
      </c>
      <c r="AT129" s="217" t="s">
        <v>234</v>
      </c>
      <c r="AU129" s="217" t="s">
        <v>80</v>
      </c>
      <c r="AY129" s="19" t="s">
        <v>129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78</v>
      </c>
      <c r="BK129" s="218">
        <f>ROUND(I129*H129,2)</f>
        <v>0</v>
      </c>
      <c r="BL129" s="19" t="s">
        <v>136</v>
      </c>
      <c r="BM129" s="217" t="s">
        <v>940</v>
      </c>
    </row>
    <row r="130" s="13" customFormat="1">
      <c r="A130" s="13"/>
      <c r="B130" s="224"/>
      <c r="C130" s="225"/>
      <c r="D130" s="226" t="s">
        <v>140</v>
      </c>
      <c r="E130" s="227" t="s">
        <v>19</v>
      </c>
      <c r="F130" s="228" t="s">
        <v>886</v>
      </c>
      <c r="G130" s="225"/>
      <c r="H130" s="229">
        <v>6</v>
      </c>
      <c r="I130" s="230"/>
      <c r="J130" s="225"/>
      <c r="K130" s="225"/>
      <c r="L130" s="231"/>
      <c r="M130" s="232"/>
      <c r="N130" s="233"/>
      <c r="O130" s="233"/>
      <c r="P130" s="233"/>
      <c r="Q130" s="233"/>
      <c r="R130" s="233"/>
      <c r="S130" s="233"/>
      <c r="T130" s="23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5" t="s">
        <v>140</v>
      </c>
      <c r="AU130" s="235" t="s">
        <v>80</v>
      </c>
      <c r="AV130" s="13" t="s">
        <v>80</v>
      </c>
      <c r="AW130" s="13" t="s">
        <v>32</v>
      </c>
      <c r="AX130" s="13" t="s">
        <v>70</v>
      </c>
      <c r="AY130" s="235" t="s">
        <v>129</v>
      </c>
    </row>
    <row r="131" s="14" customFormat="1">
      <c r="A131" s="14"/>
      <c r="B131" s="236"/>
      <c r="C131" s="237"/>
      <c r="D131" s="226" t="s">
        <v>140</v>
      </c>
      <c r="E131" s="238" t="s">
        <v>19</v>
      </c>
      <c r="F131" s="239" t="s">
        <v>142</v>
      </c>
      <c r="G131" s="237"/>
      <c r="H131" s="240">
        <v>6</v>
      </c>
      <c r="I131" s="241"/>
      <c r="J131" s="237"/>
      <c r="K131" s="237"/>
      <c r="L131" s="242"/>
      <c r="M131" s="243"/>
      <c r="N131" s="244"/>
      <c r="O131" s="244"/>
      <c r="P131" s="244"/>
      <c r="Q131" s="244"/>
      <c r="R131" s="244"/>
      <c r="S131" s="244"/>
      <c r="T131" s="245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6" t="s">
        <v>140</v>
      </c>
      <c r="AU131" s="246" t="s">
        <v>80</v>
      </c>
      <c r="AV131" s="14" t="s">
        <v>136</v>
      </c>
      <c r="AW131" s="14" t="s">
        <v>32</v>
      </c>
      <c r="AX131" s="14" t="s">
        <v>78</v>
      </c>
      <c r="AY131" s="246" t="s">
        <v>129</v>
      </c>
    </row>
    <row r="132" s="2" customFormat="1" ht="24.15" customHeight="1">
      <c r="A132" s="40"/>
      <c r="B132" s="41"/>
      <c r="C132" s="206" t="s">
        <v>240</v>
      </c>
      <c r="D132" s="206" t="s">
        <v>131</v>
      </c>
      <c r="E132" s="207" t="s">
        <v>941</v>
      </c>
      <c r="F132" s="208" t="s">
        <v>942</v>
      </c>
      <c r="G132" s="209" t="s">
        <v>217</v>
      </c>
      <c r="H132" s="210">
        <v>3</v>
      </c>
      <c r="I132" s="211"/>
      <c r="J132" s="212">
        <f>ROUND(I132*H132,2)</f>
        <v>0</v>
      </c>
      <c r="K132" s="208" t="s">
        <v>135</v>
      </c>
      <c r="L132" s="46"/>
      <c r="M132" s="213" t="s">
        <v>19</v>
      </c>
      <c r="N132" s="214" t="s">
        <v>41</v>
      </c>
      <c r="O132" s="86"/>
      <c r="P132" s="215">
        <f>O132*H132</f>
        <v>0</v>
      </c>
      <c r="Q132" s="215">
        <v>0.0027506399999999999</v>
      </c>
      <c r="R132" s="215">
        <f>Q132*H132</f>
        <v>0.0082519199999999994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136</v>
      </c>
      <c r="AT132" s="217" t="s">
        <v>131</v>
      </c>
      <c r="AU132" s="217" t="s">
        <v>80</v>
      </c>
      <c r="AY132" s="19" t="s">
        <v>129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78</v>
      </c>
      <c r="BK132" s="218">
        <f>ROUND(I132*H132,2)</f>
        <v>0</v>
      </c>
      <c r="BL132" s="19" t="s">
        <v>136</v>
      </c>
      <c r="BM132" s="217" t="s">
        <v>943</v>
      </c>
    </row>
    <row r="133" s="2" customFormat="1">
      <c r="A133" s="40"/>
      <c r="B133" s="41"/>
      <c r="C133" s="42"/>
      <c r="D133" s="219" t="s">
        <v>138</v>
      </c>
      <c r="E133" s="42"/>
      <c r="F133" s="220" t="s">
        <v>944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138</v>
      </c>
      <c r="AU133" s="19" t="s">
        <v>80</v>
      </c>
    </row>
    <row r="134" s="2" customFormat="1" ht="16.5" customHeight="1">
      <c r="A134" s="40"/>
      <c r="B134" s="41"/>
      <c r="C134" s="247" t="s">
        <v>245</v>
      </c>
      <c r="D134" s="247" t="s">
        <v>234</v>
      </c>
      <c r="E134" s="248" t="s">
        <v>945</v>
      </c>
      <c r="F134" s="249" t="s">
        <v>946</v>
      </c>
      <c r="G134" s="250" t="s">
        <v>217</v>
      </c>
      <c r="H134" s="251">
        <v>3</v>
      </c>
      <c r="I134" s="252"/>
      <c r="J134" s="253">
        <f>ROUND(I134*H134,2)</f>
        <v>0</v>
      </c>
      <c r="K134" s="249" t="s">
        <v>19</v>
      </c>
      <c r="L134" s="254"/>
      <c r="M134" s="255" t="s">
        <v>19</v>
      </c>
      <c r="N134" s="256" t="s">
        <v>41</v>
      </c>
      <c r="O134" s="86"/>
      <c r="P134" s="215">
        <f>O134*H134</f>
        <v>0</v>
      </c>
      <c r="Q134" s="215">
        <v>0.34999999999999998</v>
      </c>
      <c r="R134" s="215">
        <f>Q134*H134</f>
        <v>1.0499999999999998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179</v>
      </c>
      <c r="AT134" s="217" t="s">
        <v>234</v>
      </c>
      <c r="AU134" s="217" t="s">
        <v>80</v>
      </c>
      <c r="AY134" s="19" t="s">
        <v>129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78</v>
      </c>
      <c r="BK134" s="218">
        <f>ROUND(I134*H134,2)</f>
        <v>0</v>
      </c>
      <c r="BL134" s="19" t="s">
        <v>136</v>
      </c>
      <c r="BM134" s="217" t="s">
        <v>947</v>
      </c>
    </row>
    <row r="135" s="13" customFormat="1">
      <c r="A135" s="13"/>
      <c r="B135" s="224"/>
      <c r="C135" s="225"/>
      <c r="D135" s="226" t="s">
        <v>140</v>
      </c>
      <c r="E135" s="227" t="s">
        <v>19</v>
      </c>
      <c r="F135" s="228" t="s">
        <v>894</v>
      </c>
      <c r="G135" s="225"/>
      <c r="H135" s="229">
        <v>3</v>
      </c>
      <c r="I135" s="230"/>
      <c r="J135" s="225"/>
      <c r="K135" s="225"/>
      <c r="L135" s="231"/>
      <c r="M135" s="232"/>
      <c r="N135" s="233"/>
      <c r="O135" s="233"/>
      <c r="P135" s="233"/>
      <c r="Q135" s="233"/>
      <c r="R135" s="233"/>
      <c r="S135" s="233"/>
      <c r="T135" s="23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5" t="s">
        <v>140</v>
      </c>
      <c r="AU135" s="235" t="s">
        <v>80</v>
      </c>
      <c r="AV135" s="13" t="s">
        <v>80</v>
      </c>
      <c r="AW135" s="13" t="s">
        <v>32</v>
      </c>
      <c r="AX135" s="13" t="s">
        <v>70</v>
      </c>
      <c r="AY135" s="235" t="s">
        <v>129</v>
      </c>
    </row>
    <row r="136" s="14" customFormat="1">
      <c r="A136" s="14"/>
      <c r="B136" s="236"/>
      <c r="C136" s="237"/>
      <c r="D136" s="226" t="s">
        <v>140</v>
      </c>
      <c r="E136" s="238" t="s">
        <v>19</v>
      </c>
      <c r="F136" s="239" t="s">
        <v>142</v>
      </c>
      <c r="G136" s="237"/>
      <c r="H136" s="240">
        <v>3</v>
      </c>
      <c r="I136" s="241"/>
      <c r="J136" s="237"/>
      <c r="K136" s="237"/>
      <c r="L136" s="242"/>
      <c r="M136" s="243"/>
      <c r="N136" s="244"/>
      <c r="O136" s="244"/>
      <c r="P136" s="244"/>
      <c r="Q136" s="244"/>
      <c r="R136" s="244"/>
      <c r="S136" s="244"/>
      <c r="T136" s="245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6" t="s">
        <v>140</v>
      </c>
      <c r="AU136" s="246" t="s">
        <v>80</v>
      </c>
      <c r="AV136" s="14" t="s">
        <v>136</v>
      </c>
      <c r="AW136" s="14" t="s">
        <v>32</v>
      </c>
      <c r="AX136" s="14" t="s">
        <v>78</v>
      </c>
      <c r="AY136" s="246" t="s">
        <v>129</v>
      </c>
    </row>
    <row r="137" s="2" customFormat="1" ht="24.15" customHeight="1">
      <c r="A137" s="40"/>
      <c r="B137" s="41"/>
      <c r="C137" s="206" t="s">
        <v>250</v>
      </c>
      <c r="D137" s="206" t="s">
        <v>131</v>
      </c>
      <c r="E137" s="207" t="s">
        <v>948</v>
      </c>
      <c r="F137" s="208" t="s">
        <v>949</v>
      </c>
      <c r="G137" s="209" t="s">
        <v>217</v>
      </c>
      <c r="H137" s="210">
        <v>1</v>
      </c>
      <c r="I137" s="211"/>
      <c r="J137" s="212">
        <f>ROUND(I137*H137,2)</f>
        <v>0</v>
      </c>
      <c r="K137" s="208" t="s">
        <v>135</v>
      </c>
      <c r="L137" s="46"/>
      <c r="M137" s="213" t="s">
        <v>19</v>
      </c>
      <c r="N137" s="214" t="s">
        <v>41</v>
      </c>
      <c r="O137" s="86"/>
      <c r="P137" s="215">
        <f>O137*H137</f>
        <v>0</v>
      </c>
      <c r="Q137" s="215">
        <v>0.0234083</v>
      </c>
      <c r="R137" s="215">
        <f>Q137*H137</f>
        <v>0.0234083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136</v>
      </c>
      <c r="AT137" s="217" t="s">
        <v>131</v>
      </c>
      <c r="AU137" s="217" t="s">
        <v>80</v>
      </c>
      <c r="AY137" s="19" t="s">
        <v>129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78</v>
      </c>
      <c r="BK137" s="218">
        <f>ROUND(I137*H137,2)</f>
        <v>0</v>
      </c>
      <c r="BL137" s="19" t="s">
        <v>136</v>
      </c>
      <c r="BM137" s="217" t="s">
        <v>950</v>
      </c>
    </row>
    <row r="138" s="2" customFormat="1">
      <c r="A138" s="40"/>
      <c r="B138" s="41"/>
      <c r="C138" s="42"/>
      <c r="D138" s="219" t="s">
        <v>138</v>
      </c>
      <c r="E138" s="42"/>
      <c r="F138" s="220" t="s">
        <v>951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138</v>
      </c>
      <c r="AU138" s="19" t="s">
        <v>80</v>
      </c>
    </row>
    <row r="139" s="2" customFormat="1" ht="16.5" customHeight="1">
      <c r="A139" s="40"/>
      <c r="B139" s="41"/>
      <c r="C139" s="247" t="s">
        <v>7</v>
      </c>
      <c r="D139" s="247" t="s">
        <v>234</v>
      </c>
      <c r="E139" s="248" t="s">
        <v>952</v>
      </c>
      <c r="F139" s="249" t="s">
        <v>953</v>
      </c>
      <c r="G139" s="250" t="s">
        <v>217</v>
      </c>
      <c r="H139" s="251">
        <v>1</v>
      </c>
      <c r="I139" s="252"/>
      <c r="J139" s="253">
        <f>ROUND(I139*H139,2)</f>
        <v>0</v>
      </c>
      <c r="K139" s="249" t="s">
        <v>19</v>
      </c>
      <c r="L139" s="254"/>
      <c r="M139" s="255" t="s">
        <v>19</v>
      </c>
      <c r="N139" s="256" t="s">
        <v>41</v>
      </c>
      <c r="O139" s="86"/>
      <c r="P139" s="215">
        <f>O139*H139</f>
        <v>0</v>
      </c>
      <c r="Q139" s="215">
        <v>0.34999999999999998</v>
      </c>
      <c r="R139" s="215">
        <f>Q139*H139</f>
        <v>0.34999999999999998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179</v>
      </c>
      <c r="AT139" s="217" t="s">
        <v>234</v>
      </c>
      <c r="AU139" s="217" t="s">
        <v>80</v>
      </c>
      <c r="AY139" s="19" t="s">
        <v>129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78</v>
      </c>
      <c r="BK139" s="218">
        <f>ROUND(I139*H139,2)</f>
        <v>0</v>
      </c>
      <c r="BL139" s="19" t="s">
        <v>136</v>
      </c>
      <c r="BM139" s="217" t="s">
        <v>954</v>
      </c>
    </row>
    <row r="140" s="13" customFormat="1">
      <c r="A140" s="13"/>
      <c r="B140" s="224"/>
      <c r="C140" s="225"/>
      <c r="D140" s="226" t="s">
        <v>140</v>
      </c>
      <c r="E140" s="227" t="s">
        <v>19</v>
      </c>
      <c r="F140" s="228" t="s">
        <v>902</v>
      </c>
      <c r="G140" s="225"/>
      <c r="H140" s="229">
        <v>1</v>
      </c>
      <c r="I140" s="230"/>
      <c r="J140" s="225"/>
      <c r="K140" s="225"/>
      <c r="L140" s="231"/>
      <c r="M140" s="232"/>
      <c r="N140" s="233"/>
      <c r="O140" s="233"/>
      <c r="P140" s="233"/>
      <c r="Q140" s="233"/>
      <c r="R140" s="233"/>
      <c r="S140" s="233"/>
      <c r="T140" s="23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5" t="s">
        <v>140</v>
      </c>
      <c r="AU140" s="235" t="s">
        <v>80</v>
      </c>
      <c r="AV140" s="13" t="s">
        <v>80</v>
      </c>
      <c r="AW140" s="13" t="s">
        <v>32</v>
      </c>
      <c r="AX140" s="13" t="s">
        <v>70</v>
      </c>
      <c r="AY140" s="235" t="s">
        <v>129</v>
      </c>
    </row>
    <row r="141" s="14" customFormat="1">
      <c r="A141" s="14"/>
      <c r="B141" s="236"/>
      <c r="C141" s="237"/>
      <c r="D141" s="226" t="s">
        <v>140</v>
      </c>
      <c r="E141" s="238" t="s">
        <v>19</v>
      </c>
      <c r="F141" s="239" t="s">
        <v>142</v>
      </c>
      <c r="G141" s="237"/>
      <c r="H141" s="240">
        <v>1</v>
      </c>
      <c r="I141" s="241"/>
      <c r="J141" s="237"/>
      <c r="K141" s="237"/>
      <c r="L141" s="242"/>
      <c r="M141" s="243"/>
      <c r="N141" s="244"/>
      <c r="O141" s="244"/>
      <c r="P141" s="244"/>
      <c r="Q141" s="244"/>
      <c r="R141" s="244"/>
      <c r="S141" s="244"/>
      <c r="T141" s="245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6" t="s">
        <v>140</v>
      </c>
      <c r="AU141" s="246" t="s">
        <v>80</v>
      </c>
      <c r="AV141" s="14" t="s">
        <v>136</v>
      </c>
      <c r="AW141" s="14" t="s">
        <v>32</v>
      </c>
      <c r="AX141" s="14" t="s">
        <v>78</v>
      </c>
      <c r="AY141" s="246" t="s">
        <v>129</v>
      </c>
    </row>
    <row r="142" s="2" customFormat="1" ht="24.15" customHeight="1">
      <c r="A142" s="40"/>
      <c r="B142" s="41"/>
      <c r="C142" s="206" t="s">
        <v>260</v>
      </c>
      <c r="D142" s="206" t="s">
        <v>131</v>
      </c>
      <c r="E142" s="207" t="s">
        <v>955</v>
      </c>
      <c r="F142" s="208" t="s">
        <v>956</v>
      </c>
      <c r="G142" s="209" t="s">
        <v>217</v>
      </c>
      <c r="H142" s="210">
        <v>2</v>
      </c>
      <c r="I142" s="211"/>
      <c r="J142" s="212">
        <f>ROUND(I142*H142,2)</f>
        <v>0</v>
      </c>
      <c r="K142" s="208" t="s">
        <v>135</v>
      </c>
      <c r="L142" s="46"/>
      <c r="M142" s="213" t="s">
        <v>19</v>
      </c>
      <c r="N142" s="214" t="s">
        <v>41</v>
      </c>
      <c r="O142" s="86"/>
      <c r="P142" s="215">
        <f>O142*H142</f>
        <v>0</v>
      </c>
      <c r="Q142" s="215">
        <v>0.039414320000000003</v>
      </c>
      <c r="R142" s="215">
        <f>Q142*H142</f>
        <v>0.078828640000000005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136</v>
      </c>
      <c r="AT142" s="217" t="s">
        <v>131</v>
      </c>
      <c r="AU142" s="217" t="s">
        <v>80</v>
      </c>
      <c r="AY142" s="19" t="s">
        <v>129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78</v>
      </c>
      <c r="BK142" s="218">
        <f>ROUND(I142*H142,2)</f>
        <v>0</v>
      </c>
      <c r="BL142" s="19" t="s">
        <v>136</v>
      </c>
      <c r="BM142" s="217" t="s">
        <v>957</v>
      </c>
    </row>
    <row r="143" s="2" customFormat="1">
      <c r="A143" s="40"/>
      <c r="B143" s="41"/>
      <c r="C143" s="42"/>
      <c r="D143" s="219" t="s">
        <v>138</v>
      </c>
      <c r="E143" s="42"/>
      <c r="F143" s="220" t="s">
        <v>958</v>
      </c>
      <c r="G143" s="42"/>
      <c r="H143" s="42"/>
      <c r="I143" s="221"/>
      <c r="J143" s="42"/>
      <c r="K143" s="42"/>
      <c r="L143" s="46"/>
      <c r="M143" s="222"/>
      <c r="N143" s="223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138</v>
      </c>
      <c r="AU143" s="19" t="s">
        <v>80</v>
      </c>
    </row>
    <row r="144" s="2" customFormat="1" ht="16.5" customHeight="1">
      <c r="A144" s="40"/>
      <c r="B144" s="41"/>
      <c r="C144" s="247" t="s">
        <v>265</v>
      </c>
      <c r="D144" s="247" t="s">
        <v>234</v>
      </c>
      <c r="E144" s="248" t="s">
        <v>959</v>
      </c>
      <c r="F144" s="249" t="s">
        <v>960</v>
      </c>
      <c r="G144" s="250" t="s">
        <v>217</v>
      </c>
      <c r="H144" s="251">
        <v>2</v>
      </c>
      <c r="I144" s="252"/>
      <c r="J144" s="253">
        <f>ROUND(I144*H144,2)</f>
        <v>0</v>
      </c>
      <c r="K144" s="249" t="s">
        <v>19</v>
      </c>
      <c r="L144" s="254"/>
      <c r="M144" s="255" t="s">
        <v>19</v>
      </c>
      <c r="N144" s="256" t="s">
        <v>41</v>
      </c>
      <c r="O144" s="86"/>
      <c r="P144" s="215">
        <f>O144*H144</f>
        <v>0</v>
      </c>
      <c r="Q144" s="215">
        <v>0.69999999999999996</v>
      </c>
      <c r="R144" s="215">
        <f>Q144*H144</f>
        <v>1.3999999999999999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179</v>
      </c>
      <c r="AT144" s="217" t="s">
        <v>234</v>
      </c>
      <c r="AU144" s="217" t="s">
        <v>80</v>
      </c>
      <c r="AY144" s="19" t="s">
        <v>129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78</v>
      </c>
      <c r="BK144" s="218">
        <f>ROUND(I144*H144,2)</f>
        <v>0</v>
      </c>
      <c r="BL144" s="19" t="s">
        <v>136</v>
      </c>
      <c r="BM144" s="217" t="s">
        <v>961</v>
      </c>
    </row>
    <row r="145" s="13" customFormat="1">
      <c r="A145" s="13"/>
      <c r="B145" s="224"/>
      <c r="C145" s="225"/>
      <c r="D145" s="226" t="s">
        <v>140</v>
      </c>
      <c r="E145" s="227" t="s">
        <v>19</v>
      </c>
      <c r="F145" s="228" t="s">
        <v>920</v>
      </c>
      <c r="G145" s="225"/>
      <c r="H145" s="229">
        <v>2</v>
      </c>
      <c r="I145" s="230"/>
      <c r="J145" s="225"/>
      <c r="K145" s="225"/>
      <c r="L145" s="231"/>
      <c r="M145" s="232"/>
      <c r="N145" s="233"/>
      <c r="O145" s="233"/>
      <c r="P145" s="233"/>
      <c r="Q145" s="233"/>
      <c r="R145" s="233"/>
      <c r="S145" s="233"/>
      <c r="T145" s="23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5" t="s">
        <v>140</v>
      </c>
      <c r="AU145" s="235" t="s">
        <v>80</v>
      </c>
      <c r="AV145" s="13" t="s">
        <v>80</v>
      </c>
      <c r="AW145" s="13" t="s">
        <v>32</v>
      </c>
      <c r="AX145" s="13" t="s">
        <v>70</v>
      </c>
      <c r="AY145" s="235" t="s">
        <v>129</v>
      </c>
    </row>
    <row r="146" s="14" customFormat="1">
      <c r="A146" s="14"/>
      <c r="B146" s="236"/>
      <c r="C146" s="237"/>
      <c r="D146" s="226" t="s">
        <v>140</v>
      </c>
      <c r="E146" s="238" t="s">
        <v>19</v>
      </c>
      <c r="F146" s="239" t="s">
        <v>142</v>
      </c>
      <c r="G146" s="237"/>
      <c r="H146" s="240">
        <v>2</v>
      </c>
      <c r="I146" s="241"/>
      <c r="J146" s="237"/>
      <c r="K146" s="237"/>
      <c r="L146" s="242"/>
      <c r="M146" s="243"/>
      <c r="N146" s="244"/>
      <c r="O146" s="244"/>
      <c r="P146" s="244"/>
      <c r="Q146" s="244"/>
      <c r="R146" s="244"/>
      <c r="S146" s="244"/>
      <c r="T146" s="245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6" t="s">
        <v>140</v>
      </c>
      <c r="AU146" s="246" t="s">
        <v>80</v>
      </c>
      <c r="AV146" s="14" t="s">
        <v>136</v>
      </c>
      <c r="AW146" s="14" t="s">
        <v>32</v>
      </c>
      <c r="AX146" s="14" t="s">
        <v>78</v>
      </c>
      <c r="AY146" s="246" t="s">
        <v>129</v>
      </c>
    </row>
    <row r="147" s="2" customFormat="1" ht="16.5" customHeight="1">
      <c r="A147" s="40"/>
      <c r="B147" s="41"/>
      <c r="C147" s="206" t="s">
        <v>272</v>
      </c>
      <c r="D147" s="206" t="s">
        <v>131</v>
      </c>
      <c r="E147" s="207" t="s">
        <v>962</v>
      </c>
      <c r="F147" s="208" t="s">
        <v>963</v>
      </c>
      <c r="G147" s="209" t="s">
        <v>168</v>
      </c>
      <c r="H147" s="210">
        <v>10</v>
      </c>
      <c r="I147" s="211"/>
      <c r="J147" s="212">
        <f>ROUND(I147*H147,2)</f>
        <v>0</v>
      </c>
      <c r="K147" s="208" t="s">
        <v>135</v>
      </c>
      <c r="L147" s="46"/>
      <c r="M147" s="213" t="s">
        <v>19</v>
      </c>
      <c r="N147" s="214" t="s">
        <v>41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136</v>
      </c>
      <c r="AT147" s="217" t="s">
        <v>131</v>
      </c>
      <c r="AU147" s="217" t="s">
        <v>80</v>
      </c>
      <c r="AY147" s="19" t="s">
        <v>129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78</v>
      </c>
      <c r="BK147" s="218">
        <f>ROUND(I147*H147,2)</f>
        <v>0</v>
      </c>
      <c r="BL147" s="19" t="s">
        <v>136</v>
      </c>
      <c r="BM147" s="217" t="s">
        <v>964</v>
      </c>
    </row>
    <row r="148" s="2" customFormat="1">
      <c r="A148" s="40"/>
      <c r="B148" s="41"/>
      <c r="C148" s="42"/>
      <c r="D148" s="219" t="s">
        <v>138</v>
      </c>
      <c r="E148" s="42"/>
      <c r="F148" s="220" t="s">
        <v>965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138</v>
      </c>
      <c r="AU148" s="19" t="s">
        <v>80</v>
      </c>
    </row>
    <row r="149" s="2" customFormat="1" ht="16.5" customHeight="1">
      <c r="A149" s="40"/>
      <c r="B149" s="41"/>
      <c r="C149" s="206" t="s">
        <v>278</v>
      </c>
      <c r="D149" s="206" t="s">
        <v>131</v>
      </c>
      <c r="E149" s="207" t="s">
        <v>966</v>
      </c>
      <c r="F149" s="208" t="s">
        <v>967</v>
      </c>
      <c r="G149" s="209" t="s">
        <v>168</v>
      </c>
      <c r="H149" s="210">
        <v>10</v>
      </c>
      <c r="I149" s="211"/>
      <c r="J149" s="212">
        <f>ROUND(I149*H149,2)</f>
        <v>0</v>
      </c>
      <c r="K149" s="208" t="s">
        <v>135</v>
      </c>
      <c r="L149" s="46"/>
      <c r="M149" s="213" t="s">
        <v>19</v>
      </c>
      <c r="N149" s="214" t="s">
        <v>41</v>
      </c>
      <c r="O149" s="86"/>
      <c r="P149" s="215">
        <f>O149*H149</f>
        <v>0</v>
      </c>
      <c r="Q149" s="215">
        <v>2.262E-05</v>
      </c>
      <c r="R149" s="215">
        <f>Q149*H149</f>
        <v>0.0002262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136</v>
      </c>
      <c r="AT149" s="217" t="s">
        <v>131</v>
      </c>
      <c r="AU149" s="217" t="s">
        <v>80</v>
      </c>
      <c r="AY149" s="19" t="s">
        <v>129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78</v>
      </c>
      <c r="BK149" s="218">
        <f>ROUND(I149*H149,2)</f>
        <v>0</v>
      </c>
      <c r="BL149" s="19" t="s">
        <v>136</v>
      </c>
      <c r="BM149" s="217" t="s">
        <v>968</v>
      </c>
    </row>
    <row r="150" s="2" customFormat="1">
      <c r="A150" s="40"/>
      <c r="B150" s="41"/>
      <c r="C150" s="42"/>
      <c r="D150" s="219" t="s">
        <v>138</v>
      </c>
      <c r="E150" s="42"/>
      <c r="F150" s="220" t="s">
        <v>969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138</v>
      </c>
      <c r="AU150" s="19" t="s">
        <v>80</v>
      </c>
    </row>
    <row r="151" s="2" customFormat="1" ht="16.5" customHeight="1">
      <c r="A151" s="40"/>
      <c r="B151" s="41"/>
      <c r="C151" s="206" t="s">
        <v>283</v>
      </c>
      <c r="D151" s="206" t="s">
        <v>131</v>
      </c>
      <c r="E151" s="207" t="s">
        <v>970</v>
      </c>
      <c r="F151" s="208" t="s">
        <v>971</v>
      </c>
      <c r="G151" s="209" t="s">
        <v>217</v>
      </c>
      <c r="H151" s="210">
        <v>3</v>
      </c>
      <c r="I151" s="211"/>
      <c r="J151" s="212">
        <f>ROUND(I151*H151,2)</f>
        <v>0</v>
      </c>
      <c r="K151" s="208" t="s">
        <v>135</v>
      </c>
      <c r="L151" s="46"/>
      <c r="M151" s="213" t="s">
        <v>19</v>
      </c>
      <c r="N151" s="214" t="s">
        <v>41</v>
      </c>
      <c r="O151" s="86"/>
      <c r="P151" s="215">
        <f>O151*H151</f>
        <v>0</v>
      </c>
      <c r="Q151" s="215">
        <v>0.94164459599999994</v>
      </c>
      <c r="R151" s="215">
        <f>Q151*H151</f>
        <v>2.8249337880000001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136</v>
      </c>
      <c r="AT151" s="217" t="s">
        <v>131</v>
      </c>
      <c r="AU151" s="217" t="s">
        <v>80</v>
      </c>
      <c r="AY151" s="19" t="s">
        <v>129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78</v>
      </c>
      <c r="BK151" s="218">
        <f>ROUND(I151*H151,2)</f>
        <v>0</v>
      </c>
      <c r="BL151" s="19" t="s">
        <v>136</v>
      </c>
      <c r="BM151" s="217" t="s">
        <v>972</v>
      </c>
    </row>
    <row r="152" s="2" customFormat="1">
      <c r="A152" s="40"/>
      <c r="B152" s="41"/>
      <c r="C152" s="42"/>
      <c r="D152" s="219" t="s">
        <v>138</v>
      </c>
      <c r="E152" s="42"/>
      <c r="F152" s="220" t="s">
        <v>973</v>
      </c>
      <c r="G152" s="42"/>
      <c r="H152" s="42"/>
      <c r="I152" s="221"/>
      <c r="J152" s="42"/>
      <c r="K152" s="42"/>
      <c r="L152" s="46"/>
      <c r="M152" s="222"/>
      <c r="N152" s="223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138</v>
      </c>
      <c r="AU152" s="19" t="s">
        <v>80</v>
      </c>
    </row>
    <row r="153" s="12" customFormat="1" ht="22.8" customHeight="1">
      <c r="A153" s="12"/>
      <c r="B153" s="190"/>
      <c r="C153" s="191"/>
      <c r="D153" s="192" t="s">
        <v>69</v>
      </c>
      <c r="E153" s="204" t="s">
        <v>622</v>
      </c>
      <c r="F153" s="204" t="s">
        <v>974</v>
      </c>
      <c r="G153" s="191"/>
      <c r="H153" s="191"/>
      <c r="I153" s="194"/>
      <c r="J153" s="205">
        <f>BK153</f>
        <v>0</v>
      </c>
      <c r="K153" s="191"/>
      <c r="L153" s="196"/>
      <c r="M153" s="197"/>
      <c r="N153" s="198"/>
      <c r="O153" s="198"/>
      <c r="P153" s="199">
        <f>SUM(P154:P156)</f>
        <v>0</v>
      </c>
      <c r="Q153" s="198"/>
      <c r="R153" s="199">
        <f>SUM(R154:R156)</f>
        <v>0.054000000000000006</v>
      </c>
      <c r="S153" s="198"/>
      <c r="T153" s="200">
        <f>SUM(T154:T156)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01" t="s">
        <v>78</v>
      </c>
      <c r="AT153" s="202" t="s">
        <v>69</v>
      </c>
      <c r="AU153" s="202" t="s">
        <v>78</v>
      </c>
      <c r="AY153" s="201" t="s">
        <v>129</v>
      </c>
      <c r="BK153" s="203">
        <f>SUM(BK154:BK156)</f>
        <v>0</v>
      </c>
    </row>
    <row r="154" s="2" customFormat="1" ht="24.15" customHeight="1">
      <c r="A154" s="40"/>
      <c r="B154" s="41"/>
      <c r="C154" s="206" t="s">
        <v>288</v>
      </c>
      <c r="D154" s="206" t="s">
        <v>131</v>
      </c>
      <c r="E154" s="207" t="s">
        <v>975</v>
      </c>
      <c r="F154" s="208" t="s">
        <v>976</v>
      </c>
      <c r="G154" s="209" t="s">
        <v>217</v>
      </c>
      <c r="H154" s="210">
        <v>12</v>
      </c>
      <c r="I154" s="211"/>
      <c r="J154" s="212">
        <f>ROUND(I154*H154,2)</f>
        <v>0</v>
      </c>
      <c r="K154" s="208" t="s">
        <v>19</v>
      </c>
      <c r="L154" s="46"/>
      <c r="M154" s="213" t="s">
        <v>19</v>
      </c>
      <c r="N154" s="214" t="s">
        <v>41</v>
      </c>
      <c r="O154" s="86"/>
      <c r="P154" s="215">
        <f>O154*H154</f>
        <v>0</v>
      </c>
      <c r="Q154" s="215">
        <v>0.002</v>
      </c>
      <c r="R154" s="215">
        <f>Q154*H154</f>
        <v>0.024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136</v>
      </c>
      <c r="AT154" s="217" t="s">
        <v>131</v>
      </c>
      <c r="AU154" s="217" t="s">
        <v>80</v>
      </c>
      <c r="AY154" s="19" t="s">
        <v>129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78</v>
      </c>
      <c r="BK154" s="218">
        <f>ROUND(I154*H154,2)</f>
        <v>0</v>
      </c>
      <c r="BL154" s="19" t="s">
        <v>136</v>
      </c>
      <c r="BM154" s="217" t="s">
        <v>977</v>
      </c>
    </row>
    <row r="155" s="2" customFormat="1" ht="24.15" customHeight="1">
      <c r="A155" s="40"/>
      <c r="B155" s="41"/>
      <c r="C155" s="206" t="s">
        <v>293</v>
      </c>
      <c r="D155" s="206" t="s">
        <v>131</v>
      </c>
      <c r="E155" s="207" t="s">
        <v>978</v>
      </c>
      <c r="F155" s="208" t="s">
        <v>979</v>
      </c>
      <c r="G155" s="209" t="s">
        <v>217</v>
      </c>
      <c r="H155" s="210">
        <v>5</v>
      </c>
      <c r="I155" s="211"/>
      <c r="J155" s="212">
        <f>ROUND(I155*H155,2)</f>
        <v>0</v>
      </c>
      <c r="K155" s="208" t="s">
        <v>19</v>
      </c>
      <c r="L155" s="46"/>
      <c r="M155" s="213" t="s">
        <v>19</v>
      </c>
      <c r="N155" s="214" t="s">
        <v>41</v>
      </c>
      <c r="O155" s="86"/>
      <c r="P155" s="215">
        <f>O155*H155</f>
        <v>0</v>
      </c>
      <c r="Q155" s="215">
        <v>0.002</v>
      </c>
      <c r="R155" s="215">
        <f>Q155*H155</f>
        <v>0.01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136</v>
      </c>
      <c r="AT155" s="217" t="s">
        <v>131</v>
      </c>
      <c r="AU155" s="217" t="s">
        <v>80</v>
      </c>
      <c r="AY155" s="19" t="s">
        <v>129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78</v>
      </c>
      <c r="BK155" s="218">
        <f>ROUND(I155*H155,2)</f>
        <v>0</v>
      </c>
      <c r="BL155" s="19" t="s">
        <v>136</v>
      </c>
      <c r="BM155" s="217" t="s">
        <v>980</v>
      </c>
    </row>
    <row r="156" s="2" customFormat="1" ht="24.15" customHeight="1">
      <c r="A156" s="40"/>
      <c r="B156" s="41"/>
      <c r="C156" s="206" t="s">
        <v>299</v>
      </c>
      <c r="D156" s="206" t="s">
        <v>131</v>
      </c>
      <c r="E156" s="207" t="s">
        <v>981</v>
      </c>
      <c r="F156" s="208" t="s">
        <v>982</v>
      </c>
      <c r="G156" s="209" t="s">
        <v>217</v>
      </c>
      <c r="H156" s="210">
        <v>10</v>
      </c>
      <c r="I156" s="211"/>
      <c r="J156" s="212">
        <f>ROUND(I156*H156,2)</f>
        <v>0</v>
      </c>
      <c r="K156" s="208" t="s">
        <v>19</v>
      </c>
      <c r="L156" s="46"/>
      <c r="M156" s="213" t="s">
        <v>19</v>
      </c>
      <c r="N156" s="214" t="s">
        <v>41</v>
      </c>
      <c r="O156" s="86"/>
      <c r="P156" s="215">
        <f>O156*H156</f>
        <v>0</v>
      </c>
      <c r="Q156" s="215">
        <v>0.002</v>
      </c>
      <c r="R156" s="215">
        <f>Q156*H156</f>
        <v>0.02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136</v>
      </c>
      <c r="AT156" s="217" t="s">
        <v>131</v>
      </c>
      <c r="AU156" s="217" t="s">
        <v>80</v>
      </c>
      <c r="AY156" s="19" t="s">
        <v>129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78</v>
      </c>
      <c r="BK156" s="218">
        <f>ROUND(I156*H156,2)</f>
        <v>0</v>
      </c>
      <c r="BL156" s="19" t="s">
        <v>136</v>
      </c>
      <c r="BM156" s="217" t="s">
        <v>983</v>
      </c>
    </row>
    <row r="157" s="12" customFormat="1" ht="22.8" customHeight="1">
      <c r="A157" s="12"/>
      <c r="B157" s="190"/>
      <c r="C157" s="191"/>
      <c r="D157" s="192" t="s">
        <v>69</v>
      </c>
      <c r="E157" s="204" t="s">
        <v>677</v>
      </c>
      <c r="F157" s="204" t="s">
        <v>678</v>
      </c>
      <c r="G157" s="191"/>
      <c r="H157" s="191"/>
      <c r="I157" s="194"/>
      <c r="J157" s="205">
        <f>BK157</f>
        <v>0</v>
      </c>
      <c r="K157" s="191"/>
      <c r="L157" s="196"/>
      <c r="M157" s="197"/>
      <c r="N157" s="198"/>
      <c r="O157" s="198"/>
      <c r="P157" s="199">
        <f>SUM(P158:P159)</f>
        <v>0</v>
      </c>
      <c r="Q157" s="198"/>
      <c r="R157" s="199">
        <f>SUM(R158:R159)</f>
        <v>0</v>
      </c>
      <c r="S157" s="198"/>
      <c r="T157" s="200">
        <f>SUM(T158:T159)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01" t="s">
        <v>78</v>
      </c>
      <c r="AT157" s="202" t="s">
        <v>69</v>
      </c>
      <c r="AU157" s="202" t="s">
        <v>78</v>
      </c>
      <c r="AY157" s="201" t="s">
        <v>129</v>
      </c>
      <c r="BK157" s="203">
        <f>SUM(BK158:BK159)</f>
        <v>0</v>
      </c>
    </row>
    <row r="158" s="2" customFormat="1" ht="24.15" customHeight="1">
      <c r="A158" s="40"/>
      <c r="B158" s="41"/>
      <c r="C158" s="206" t="s">
        <v>306</v>
      </c>
      <c r="D158" s="206" t="s">
        <v>131</v>
      </c>
      <c r="E158" s="207" t="s">
        <v>984</v>
      </c>
      <c r="F158" s="208" t="s">
        <v>985</v>
      </c>
      <c r="G158" s="209" t="s">
        <v>237</v>
      </c>
      <c r="H158" s="210">
        <v>10.775</v>
      </c>
      <c r="I158" s="211"/>
      <c r="J158" s="212">
        <f>ROUND(I158*H158,2)</f>
        <v>0</v>
      </c>
      <c r="K158" s="208" t="s">
        <v>135</v>
      </c>
      <c r="L158" s="46"/>
      <c r="M158" s="213" t="s">
        <v>19</v>
      </c>
      <c r="N158" s="214" t="s">
        <v>41</v>
      </c>
      <c r="O158" s="86"/>
      <c r="P158" s="215">
        <f>O158*H158</f>
        <v>0</v>
      </c>
      <c r="Q158" s="215">
        <v>0</v>
      </c>
      <c r="R158" s="215">
        <f>Q158*H158</f>
        <v>0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136</v>
      </c>
      <c r="AT158" s="217" t="s">
        <v>131</v>
      </c>
      <c r="AU158" s="217" t="s">
        <v>80</v>
      </c>
      <c r="AY158" s="19" t="s">
        <v>129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78</v>
      </c>
      <c r="BK158" s="218">
        <f>ROUND(I158*H158,2)</f>
        <v>0</v>
      </c>
      <c r="BL158" s="19" t="s">
        <v>136</v>
      </c>
      <c r="BM158" s="217" t="s">
        <v>986</v>
      </c>
    </row>
    <row r="159" s="2" customFormat="1">
      <c r="A159" s="40"/>
      <c r="B159" s="41"/>
      <c r="C159" s="42"/>
      <c r="D159" s="219" t="s">
        <v>138</v>
      </c>
      <c r="E159" s="42"/>
      <c r="F159" s="220" t="s">
        <v>987</v>
      </c>
      <c r="G159" s="42"/>
      <c r="H159" s="42"/>
      <c r="I159" s="221"/>
      <c r="J159" s="42"/>
      <c r="K159" s="42"/>
      <c r="L159" s="46"/>
      <c r="M159" s="222"/>
      <c r="N159" s="223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138</v>
      </c>
      <c r="AU159" s="19" t="s">
        <v>80</v>
      </c>
    </row>
    <row r="160" s="12" customFormat="1" ht="25.92" customHeight="1">
      <c r="A160" s="12"/>
      <c r="B160" s="190"/>
      <c r="C160" s="191"/>
      <c r="D160" s="192" t="s">
        <v>69</v>
      </c>
      <c r="E160" s="193" t="s">
        <v>684</v>
      </c>
      <c r="F160" s="193" t="s">
        <v>685</v>
      </c>
      <c r="G160" s="191"/>
      <c r="H160" s="191"/>
      <c r="I160" s="194"/>
      <c r="J160" s="195">
        <f>BK160</f>
        <v>0</v>
      </c>
      <c r="K160" s="191"/>
      <c r="L160" s="196"/>
      <c r="M160" s="197"/>
      <c r="N160" s="198"/>
      <c r="O160" s="198"/>
      <c r="P160" s="199">
        <f>P161</f>
        <v>0</v>
      </c>
      <c r="Q160" s="198"/>
      <c r="R160" s="199">
        <f>R161</f>
        <v>0.90599999999999992</v>
      </c>
      <c r="S160" s="198"/>
      <c r="T160" s="200">
        <f>T161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01" t="s">
        <v>80</v>
      </c>
      <c r="AT160" s="202" t="s">
        <v>69</v>
      </c>
      <c r="AU160" s="202" t="s">
        <v>70</v>
      </c>
      <c r="AY160" s="201" t="s">
        <v>129</v>
      </c>
      <c r="BK160" s="203">
        <f>BK161</f>
        <v>0</v>
      </c>
    </row>
    <row r="161" s="12" customFormat="1" ht="22.8" customHeight="1">
      <c r="A161" s="12"/>
      <c r="B161" s="190"/>
      <c r="C161" s="191"/>
      <c r="D161" s="192" t="s">
        <v>69</v>
      </c>
      <c r="E161" s="204" t="s">
        <v>988</v>
      </c>
      <c r="F161" s="204" t="s">
        <v>989</v>
      </c>
      <c r="G161" s="191"/>
      <c r="H161" s="191"/>
      <c r="I161" s="194"/>
      <c r="J161" s="205">
        <f>BK161</f>
        <v>0</v>
      </c>
      <c r="K161" s="191"/>
      <c r="L161" s="196"/>
      <c r="M161" s="197"/>
      <c r="N161" s="198"/>
      <c r="O161" s="198"/>
      <c r="P161" s="199">
        <f>SUM(P162:P179)</f>
        <v>0</v>
      </c>
      <c r="Q161" s="198"/>
      <c r="R161" s="199">
        <f>SUM(R162:R179)</f>
        <v>0.90599999999999992</v>
      </c>
      <c r="S161" s="198"/>
      <c r="T161" s="200">
        <f>SUM(T162:T179)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01" t="s">
        <v>80</v>
      </c>
      <c r="AT161" s="202" t="s">
        <v>69</v>
      </c>
      <c r="AU161" s="202" t="s">
        <v>78</v>
      </c>
      <c r="AY161" s="201" t="s">
        <v>129</v>
      </c>
      <c r="BK161" s="203">
        <f>SUM(BK162:BK179)</f>
        <v>0</v>
      </c>
    </row>
    <row r="162" s="2" customFormat="1" ht="21.75" customHeight="1">
      <c r="A162" s="40"/>
      <c r="B162" s="41"/>
      <c r="C162" s="206" t="s">
        <v>312</v>
      </c>
      <c r="D162" s="206" t="s">
        <v>131</v>
      </c>
      <c r="E162" s="207" t="s">
        <v>990</v>
      </c>
      <c r="F162" s="208" t="s">
        <v>991</v>
      </c>
      <c r="G162" s="209" t="s">
        <v>217</v>
      </c>
      <c r="H162" s="210">
        <v>2</v>
      </c>
      <c r="I162" s="211"/>
      <c r="J162" s="212">
        <f>ROUND(I162*H162,2)</f>
        <v>0</v>
      </c>
      <c r="K162" s="208" t="s">
        <v>19</v>
      </c>
      <c r="L162" s="46"/>
      <c r="M162" s="213" t="s">
        <v>19</v>
      </c>
      <c r="N162" s="214" t="s">
        <v>41</v>
      </c>
      <c r="O162" s="86"/>
      <c r="P162" s="215">
        <f>O162*H162</f>
        <v>0</v>
      </c>
      <c r="Q162" s="215">
        <v>0.001</v>
      </c>
      <c r="R162" s="215">
        <f>Q162*H162</f>
        <v>0.002</v>
      </c>
      <c r="S162" s="215">
        <v>0</v>
      </c>
      <c r="T162" s="21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227</v>
      </c>
      <c r="AT162" s="217" t="s">
        <v>131</v>
      </c>
      <c r="AU162" s="217" t="s">
        <v>80</v>
      </c>
      <c r="AY162" s="19" t="s">
        <v>129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78</v>
      </c>
      <c r="BK162" s="218">
        <f>ROUND(I162*H162,2)</f>
        <v>0</v>
      </c>
      <c r="BL162" s="19" t="s">
        <v>227</v>
      </c>
      <c r="BM162" s="217" t="s">
        <v>992</v>
      </c>
    </row>
    <row r="163" s="13" customFormat="1">
      <c r="A163" s="13"/>
      <c r="B163" s="224"/>
      <c r="C163" s="225"/>
      <c r="D163" s="226" t="s">
        <v>140</v>
      </c>
      <c r="E163" s="227" t="s">
        <v>19</v>
      </c>
      <c r="F163" s="228" t="s">
        <v>993</v>
      </c>
      <c r="G163" s="225"/>
      <c r="H163" s="229">
        <v>2</v>
      </c>
      <c r="I163" s="230"/>
      <c r="J163" s="225"/>
      <c r="K163" s="225"/>
      <c r="L163" s="231"/>
      <c r="M163" s="232"/>
      <c r="N163" s="233"/>
      <c r="O163" s="233"/>
      <c r="P163" s="233"/>
      <c r="Q163" s="233"/>
      <c r="R163" s="233"/>
      <c r="S163" s="233"/>
      <c r="T163" s="23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5" t="s">
        <v>140</v>
      </c>
      <c r="AU163" s="235" t="s">
        <v>80</v>
      </c>
      <c r="AV163" s="13" t="s">
        <v>80</v>
      </c>
      <c r="AW163" s="13" t="s">
        <v>32</v>
      </c>
      <c r="AX163" s="13" t="s">
        <v>70</v>
      </c>
      <c r="AY163" s="235" t="s">
        <v>129</v>
      </c>
    </row>
    <row r="164" s="14" customFormat="1">
      <c r="A164" s="14"/>
      <c r="B164" s="236"/>
      <c r="C164" s="237"/>
      <c r="D164" s="226" t="s">
        <v>140</v>
      </c>
      <c r="E164" s="238" t="s">
        <v>19</v>
      </c>
      <c r="F164" s="239" t="s">
        <v>142</v>
      </c>
      <c r="G164" s="237"/>
      <c r="H164" s="240">
        <v>2</v>
      </c>
      <c r="I164" s="241"/>
      <c r="J164" s="237"/>
      <c r="K164" s="237"/>
      <c r="L164" s="242"/>
      <c r="M164" s="243"/>
      <c r="N164" s="244"/>
      <c r="O164" s="244"/>
      <c r="P164" s="244"/>
      <c r="Q164" s="244"/>
      <c r="R164" s="244"/>
      <c r="S164" s="244"/>
      <c r="T164" s="245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6" t="s">
        <v>140</v>
      </c>
      <c r="AU164" s="246" t="s">
        <v>80</v>
      </c>
      <c r="AV164" s="14" t="s">
        <v>136</v>
      </c>
      <c r="AW164" s="14" t="s">
        <v>32</v>
      </c>
      <c r="AX164" s="14" t="s">
        <v>78</v>
      </c>
      <c r="AY164" s="246" t="s">
        <v>129</v>
      </c>
    </row>
    <row r="165" s="2" customFormat="1" ht="21.75" customHeight="1">
      <c r="A165" s="40"/>
      <c r="B165" s="41"/>
      <c r="C165" s="206" t="s">
        <v>318</v>
      </c>
      <c r="D165" s="206" t="s">
        <v>131</v>
      </c>
      <c r="E165" s="207" t="s">
        <v>994</v>
      </c>
      <c r="F165" s="208" t="s">
        <v>995</v>
      </c>
      <c r="G165" s="209" t="s">
        <v>217</v>
      </c>
      <c r="H165" s="210">
        <v>2</v>
      </c>
      <c r="I165" s="211"/>
      <c r="J165" s="212">
        <f>ROUND(I165*H165,2)</f>
        <v>0</v>
      </c>
      <c r="K165" s="208" t="s">
        <v>19</v>
      </c>
      <c r="L165" s="46"/>
      <c r="M165" s="213" t="s">
        <v>19</v>
      </c>
      <c r="N165" s="214" t="s">
        <v>41</v>
      </c>
      <c r="O165" s="86"/>
      <c r="P165" s="215">
        <f>O165*H165</f>
        <v>0</v>
      </c>
      <c r="Q165" s="215">
        <v>0.14999999999999999</v>
      </c>
      <c r="R165" s="215">
        <f>Q165*H165</f>
        <v>0.29999999999999999</v>
      </c>
      <c r="S165" s="215">
        <v>0</v>
      </c>
      <c r="T165" s="216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7" t="s">
        <v>227</v>
      </c>
      <c r="AT165" s="217" t="s">
        <v>131</v>
      </c>
      <c r="AU165" s="217" t="s">
        <v>80</v>
      </c>
      <c r="AY165" s="19" t="s">
        <v>129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9" t="s">
        <v>78</v>
      </c>
      <c r="BK165" s="218">
        <f>ROUND(I165*H165,2)</f>
        <v>0</v>
      </c>
      <c r="BL165" s="19" t="s">
        <v>227</v>
      </c>
      <c r="BM165" s="217" t="s">
        <v>996</v>
      </c>
    </row>
    <row r="166" s="13" customFormat="1">
      <c r="A166" s="13"/>
      <c r="B166" s="224"/>
      <c r="C166" s="225"/>
      <c r="D166" s="226" t="s">
        <v>140</v>
      </c>
      <c r="E166" s="227" t="s">
        <v>19</v>
      </c>
      <c r="F166" s="228" t="s">
        <v>993</v>
      </c>
      <c r="G166" s="225"/>
      <c r="H166" s="229">
        <v>2</v>
      </c>
      <c r="I166" s="230"/>
      <c r="J166" s="225"/>
      <c r="K166" s="225"/>
      <c r="L166" s="231"/>
      <c r="M166" s="232"/>
      <c r="N166" s="233"/>
      <c r="O166" s="233"/>
      <c r="P166" s="233"/>
      <c r="Q166" s="233"/>
      <c r="R166" s="233"/>
      <c r="S166" s="233"/>
      <c r="T166" s="23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5" t="s">
        <v>140</v>
      </c>
      <c r="AU166" s="235" t="s">
        <v>80</v>
      </c>
      <c r="AV166" s="13" t="s">
        <v>80</v>
      </c>
      <c r="AW166" s="13" t="s">
        <v>32</v>
      </c>
      <c r="AX166" s="13" t="s">
        <v>70</v>
      </c>
      <c r="AY166" s="235" t="s">
        <v>129</v>
      </c>
    </row>
    <row r="167" s="14" customFormat="1">
      <c r="A167" s="14"/>
      <c r="B167" s="236"/>
      <c r="C167" s="237"/>
      <c r="D167" s="226" t="s">
        <v>140</v>
      </c>
      <c r="E167" s="238" t="s">
        <v>19</v>
      </c>
      <c r="F167" s="239" t="s">
        <v>142</v>
      </c>
      <c r="G167" s="237"/>
      <c r="H167" s="240">
        <v>2</v>
      </c>
      <c r="I167" s="241"/>
      <c r="J167" s="237"/>
      <c r="K167" s="237"/>
      <c r="L167" s="242"/>
      <c r="M167" s="243"/>
      <c r="N167" s="244"/>
      <c r="O167" s="244"/>
      <c r="P167" s="244"/>
      <c r="Q167" s="244"/>
      <c r="R167" s="244"/>
      <c r="S167" s="244"/>
      <c r="T167" s="245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46" t="s">
        <v>140</v>
      </c>
      <c r="AU167" s="246" t="s">
        <v>80</v>
      </c>
      <c r="AV167" s="14" t="s">
        <v>136</v>
      </c>
      <c r="AW167" s="14" t="s">
        <v>32</v>
      </c>
      <c r="AX167" s="14" t="s">
        <v>78</v>
      </c>
      <c r="AY167" s="246" t="s">
        <v>129</v>
      </c>
    </row>
    <row r="168" s="2" customFormat="1" ht="21.75" customHeight="1">
      <c r="A168" s="40"/>
      <c r="B168" s="41"/>
      <c r="C168" s="206" t="s">
        <v>323</v>
      </c>
      <c r="D168" s="206" t="s">
        <v>131</v>
      </c>
      <c r="E168" s="207" t="s">
        <v>997</v>
      </c>
      <c r="F168" s="208" t="s">
        <v>998</v>
      </c>
      <c r="G168" s="209" t="s">
        <v>217</v>
      </c>
      <c r="H168" s="210">
        <v>1</v>
      </c>
      <c r="I168" s="211"/>
      <c r="J168" s="212">
        <f>ROUND(I168*H168,2)</f>
        <v>0</v>
      </c>
      <c r="K168" s="208" t="s">
        <v>19</v>
      </c>
      <c r="L168" s="46"/>
      <c r="M168" s="213" t="s">
        <v>19</v>
      </c>
      <c r="N168" s="214" t="s">
        <v>41</v>
      </c>
      <c r="O168" s="86"/>
      <c r="P168" s="215">
        <f>O168*H168</f>
        <v>0</v>
      </c>
      <c r="Q168" s="215">
        <v>0.001</v>
      </c>
      <c r="R168" s="215">
        <f>Q168*H168</f>
        <v>0.001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227</v>
      </c>
      <c r="AT168" s="217" t="s">
        <v>131</v>
      </c>
      <c r="AU168" s="217" t="s">
        <v>80</v>
      </c>
      <c r="AY168" s="19" t="s">
        <v>129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78</v>
      </c>
      <c r="BK168" s="218">
        <f>ROUND(I168*H168,2)</f>
        <v>0</v>
      </c>
      <c r="BL168" s="19" t="s">
        <v>227</v>
      </c>
      <c r="BM168" s="217" t="s">
        <v>999</v>
      </c>
    </row>
    <row r="169" s="13" customFormat="1">
      <c r="A169" s="13"/>
      <c r="B169" s="224"/>
      <c r="C169" s="225"/>
      <c r="D169" s="226" t="s">
        <v>140</v>
      </c>
      <c r="E169" s="227" t="s">
        <v>19</v>
      </c>
      <c r="F169" s="228" t="s">
        <v>1000</v>
      </c>
      <c r="G169" s="225"/>
      <c r="H169" s="229">
        <v>1</v>
      </c>
      <c r="I169" s="230"/>
      <c r="J169" s="225"/>
      <c r="K169" s="225"/>
      <c r="L169" s="231"/>
      <c r="M169" s="232"/>
      <c r="N169" s="233"/>
      <c r="O169" s="233"/>
      <c r="P169" s="233"/>
      <c r="Q169" s="233"/>
      <c r="R169" s="233"/>
      <c r="S169" s="233"/>
      <c r="T169" s="234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5" t="s">
        <v>140</v>
      </c>
      <c r="AU169" s="235" t="s">
        <v>80</v>
      </c>
      <c r="AV169" s="13" t="s">
        <v>80</v>
      </c>
      <c r="AW169" s="13" t="s">
        <v>32</v>
      </c>
      <c r="AX169" s="13" t="s">
        <v>70</v>
      </c>
      <c r="AY169" s="235" t="s">
        <v>129</v>
      </c>
    </row>
    <row r="170" s="14" customFormat="1">
      <c r="A170" s="14"/>
      <c r="B170" s="236"/>
      <c r="C170" s="237"/>
      <c r="D170" s="226" t="s">
        <v>140</v>
      </c>
      <c r="E170" s="238" t="s">
        <v>19</v>
      </c>
      <c r="F170" s="239" t="s">
        <v>142</v>
      </c>
      <c r="G170" s="237"/>
      <c r="H170" s="240">
        <v>1</v>
      </c>
      <c r="I170" s="241"/>
      <c r="J170" s="237"/>
      <c r="K170" s="237"/>
      <c r="L170" s="242"/>
      <c r="M170" s="243"/>
      <c r="N170" s="244"/>
      <c r="O170" s="244"/>
      <c r="P170" s="244"/>
      <c r="Q170" s="244"/>
      <c r="R170" s="244"/>
      <c r="S170" s="244"/>
      <c r="T170" s="245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6" t="s">
        <v>140</v>
      </c>
      <c r="AU170" s="246" t="s">
        <v>80</v>
      </c>
      <c r="AV170" s="14" t="s">
        <v>136</v>
      </c>
      <c r="AW170" s="14" t="s">
        <v>32</v>
      </c>
      <c r="AX170" s="14" t="s">
        <v>78</v>
      </c>
      <c r="AY170" s="246" t="s">
        <v>129</v>
      </c>
    </row>
    <row r="171" s="2" customFormat="1" ht="21.75" customHeight="1">
      <c r="A171" s="40"/>
      <c r="B171" s="41"/>
      <c r="C171" s="206" t="s">
        <v>329</v>
      </c>
      <c r="D171" s="206" t="s">
        <v>131</v>
      </c>
      <c r="E171" s="207" t="s">
        <v>1001</v>
      </c>
      <c r="F171" s="208" t="s">
        <v>1002</v>
      </c>
      <c r="G171" s="209" t="s">
        <v>217</v>
      </c>
      <c r="H171" s="210">
        <v>1</v>
      </c>
      <c r="I171" s="211"/>
      <c r="J171" s="212">
        <f>ROUND(I171*H171,2)</f>
        <v>0</v>
      </c>
      <c r="K171" s="208" t="s">
        <v>19</v>
      </c>
      <c r="L171" s="46"/>
      <c r="M171" s="213" t="s">
        <v>19</v>
      </c>
      <c r="N171" s="214" t="s">
        <v>41</v>
      </c>
      <c r="O171" s="86"/>
      <c r="P171" s="215">
        <f>O171*H171</f>
        <v>0</v>
      </c>
      <c r="Q171" s="215">
        <v>0.14999999999999999</v>
      </c>
      <c r="R171" s="215">
        <f>Q171*H171</f>
        <v>0.14999999999999999</v>
      </c>
      <c r="S171" s="215">
        <v>0</v>
      </c>
      <c r="T171" s="21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227</v>
      </c>
      <c r="AT171" s="217" t="s">
        <v>131</v>
      </c>
      <c r="AU171" s="217" t="s">
        <v>80</v>
      </c>
      <c r="AY171" s="19" t="s">
        <v>129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9" t="s">
        <v>78</v>
      </c>
      <c r="BK171" s="218">
        <f>ROUND(I171*H171,2)</f>
        <v>0</v>
      </c>
      <c r="BL171" s="19" t="s">
        <v>227</v>
      </c>
      <c r="BM171" s="217" t="s">
        <v>1003</v>
      </c>
    </row>
    <row r="172" s="13" customFormat="1">
      <c r="A172" s="13"/>
      <c r="B172" s="224"/>
      <c r="C172" s="225"/>
      <c r="D172" s="226" t="s">
        <v>140</v>
      </c>
      <c r="E172" s="227" t="s">
        <v>19</v>
      </c>
      <c r="F172" s="228" t="s">
        <v>1000</v>
      </c>
      <c r="G172" s="225"/>
      <c r="H172" s="229">
        <v>1</v>
      </c>
      <c r="I172" s="230"/>
      <c r="J172" s="225"/>
      <c r="K172" s="225"/>
      <c r="L172" s="231"/>
      <c r="M172" s="232"/>
      <c r="N172" s="233"/>
      <c r="O172" s="233"/>
      <c r="P172" s="233"/>
      <c r="Q172" s="233"/>
      <c r="R172" s="233"/>
      <c r="S172" s="233"/>
      <c r="T172" s="23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5" t="s">
        <v>140</v>
      </c>
      <c r="AU172" s="235" t="s">
        <v>80</v>
      </c>
      <c r="AV172" s="13" t="s">
        <v>80</v>
      </c>
      <c r="AW172" s="13" t="s">
        <v>32</v>
      </c>
      <c r="AX172" s="13" t="s">
        <v>70</v>
      </c>
      <c r="AY172" s="235" t="s">
        <v>129</v>
      </c>
    </row>
    <row r="173" s="14" customFormat="1">
      <c r="A173" s="14"/>
      <c r="B173" s="236"/>
      <c r="C173" s="237"/>
      <c r="D173" s="226" t="s">
        <v>140</v>
      </c>
      <c r="E173" s="238" t="s">
        <v>19</v>
      </c>
      <c r="F173" s="239" t="s">
        <v>142</v>
      </c>
      <c r="G173" s="237"/>
      <c r="H173" s="240">
        <v>1</v>
      </c>
      <c r="I173" s="241"/>
      <c r="J173" s="237"/>
      <c r="K173" s="237"/>
      <c r="L173" s="242"/>
      <c r="M173" s="243"/>
      <c r="N173" s="244"/>
      <c r="O173" s="244"/>
      <c r="P173" s="244"/>
      <c r="Q173" s="244"/>
      <c r="R173" s="244"/>
      <c r="S173" s="244"/>
      <c r="T173" s="245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6" t="s">
        <v>140</v>
      </c>
      <c r="AU173" s="246" t="s">
        <v>80</v>
      </c>
      <c r="AV173" s="14" t="s">
        <v>136</v>
      </c>
      <c r="AW173" s="14" t="s">
        <v>32</v>
      </c>
      <c r="AX173" s="14" t="s">
        <v>78</v>
      </c>
      <c r="AY173" s="246" t="s">
        <v>129</v>
      </c>
    </row>
    <row r="174" s="2" customFormat="1" ht="24.15" customHeight="1">
      <c r="A174" s="40"/>
      <c r="B174" s="41"/>
      <c r="C174" s="206" t="s">
        <v>335</v>
      </c>
      <c r="D174" s="206" t="s">
        <v>131</v>
      </c>
      <c r="E174" s="207" t="s">
        <v>1004</v>
      </c>
      <c r="F174" s="208" t="s">
        <v>1005</v>
      </c>
      <c r="G174" s="209" t="s">
        <v>217</v>
      </c>
      <c r="H174" s="210">
        <v>3</v>
      </c>
      <c r="I174" s="211"/>
      <c r="J174" s="212">
        <f>ROUND(I174*H174,2)</f>
        <v>0</v>
      </c>
      <c r="K174" s="208" t="s">
        <v>19</v>
      </c>
      <c r="L174" s="46"/>
      <c r="M174" s="213" t="s">
        <v>19</v>
      </c>
      <c r="N174" s="214" t="s">
        <v>41</v>
      </c>
      <c r="O174" s="86"/>
      <c r="P174" s="215">
        <f>O174*H174</f>
        <v>0</v>
      </c>
      <c r="Q174" s="215">
        <v>0.001</v>
      </c>
      <c r="R174" s="215">
        <f>Q174*H174</f>
        <v>0.0030000000000000001</v>
      </c>
      <c r="S174" s="215">
        <v>0</v>
      </c>
      <c r="T174" s="21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227</v>
      </c>
      <c r="AT174" s="217" t="s">
        <v>131</v>
      </c>
      <c r="AU174" s="217" t="s">
        <v>80</v>
      </c>
      <c r="AY174" s="19" t="s">
        <v>129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78</v>
      </c>
      <c r="BK174" s="218">
        <f>ROUND(I174*H174,2)</f>
        <v>0</v>
      </c>
      <c r="BL174" s="19" t="s">
        <v>227</v>
      </c>
      <c r="BM174" s="217" t="s">
        <v>1006</v>
      </c>
    </row>
    <row r="175" s="13" customFormat="1">
      <c r="A175" s="13"/>
      <c r="B175" s="224"/>
      <c r="C175" s="225"/>
      <c r="D175" s="226" t="s">
        <v>140</v>
      </c>
      <c r="E175" s="227" t="s">
        <v>19</v>
      </c>
      <c r="F175" s="228" t="s">
        <v>1007</v>
      </c>
      <c r="G175" s="225"/>
      <c r="H175" s="229">
        <v>3</v>
      </c>
      <c r="I175" s="230"/>
      <c r="J175" s="225"/>
      <c r="K175" s="225"/>
      <c r="L175" s="231"/>
      <c r="M175" s="232"/>
      <c r="N175" s="233"/>
      <c r="O175" s="233"/>
      <c r="P175" s="233"/>
      <c r="Q175" s="233"/>
      <c r="R175" s="233"/>
      <c r="S175" s="233"/>
      <c r="T175" s="23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5" t="s">
        <v>140</v>
      </c>
      <c r="AU175" s="235" t="s">
        <v>80</v>
      </c>
      <c r="AV175" s="13" t="s">
        <v>80</v>
      </c>
      <c r="AW175" s="13" t="s">
        <v>32</v>
      </c>
      <c r="AX175" s="13" t="s">
        <v>70</v>
      </c>
      <c r="AY175" s="235" t="s">
        <v>129</v>
      </c>
    </row>
    <row r="176" s="14" customFormat="1">
      <c r="A176" s="14"/>
      <c r="B176" s="236"/>
      <c r="C176" s="237"/>
      <c r="D176" s="226" t="s">
        <v>140</v>
      </c>
      <c r="E176" s="238" t="s">
        <v>19</v>
      </c>
      <c r="F176" s="239" t="s">
        <v>142</v>
      </c>
      <c r="G176" s="237"/>
      <c r="H176" s="240">
        <v>3</v>
      </c>
      <c r="I176" s="241"/>
      <c r="J176" s="237"/>
      <c r="K176" s="237"/>
      <c r="L176" s="242"/>
      <c r="M176" s="243"/>
      <c r="N176" s="244"/>
      <c r="O176" s="244"/>
      <c r="P176" s="244"/>
      <c r="Q176" s="244"/>
      <c r="R176" s="244"/>
      <c r="S176" s="244"/>
      <c r="T176" s="245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6" t="s">
        <v>140</v>
      </c>
      <c r="AU176" s="246" t="s">
        <v>80</v>
      </c>
      <c r="AV176" s="14" t="s">
        <v>136</v>
      </c>
      <c r="AW176" s="14" t="s">
        <v>32</v>
      </c>
      <c r="AX176" s="14" t="s">
        <v>78</v>
      </c>
      <c r="AY176" s="246" t="s">
        <v>129</v>
      </c>
    </row>
    <row r="177" s="2" customFormat="1" ht="24.15" customHeight="1">
      <c r="A177" s="40"/>
      <c r="B177" s="41"/>
      <c r="C177" s="206" t="s">
        <v>341</v>
      </c>
      <c r="D177" s="206" t="s">
        <v>131</v>
      </c>
      <c r="E177" s="207" t="s">
        <v>1008</v>
      </c>
      <c r="F177" s="208" t="s">
        <v>1009</v>
      </c>
      <c r="G177" s="209" t="s">
        <v>217</v>
      </c>
      <c r="H177" s="210">
        <v>3</v>
      </c>
      <c r="I177" s="211"/>
      <c r="J177" s="212">
        <f>ROUND(I177*H177,2)</f>
        <v>0</v>
      </c>
      <c r="K177" s="208" t="s">
        <v>19</v>
      </c>
      <c r="L177" s="46"/>
      <c r="M177" s="213" t="s">
        <v>19</v>
      </c>
      <c r="N177" s="214" t="s">
        <v>41</v>
      </c>
      <c r="O177" s="86"/>
      <c r="P177" s="215">
        <f>O177*H177</f>
        <v>0</v>
      </c>
      <c r="Q177" s="215">
        <v>0.14999999999999999</v>
      </c>
      <c r="R177" s="215">
        <f>Q177*H177</f>
        <v>0.44999999999999996</v>
      </c>
      <c r="S177" s="215">
        <v>0</v>
      </c>
      <c r="T177" s="21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227</v>
      </c>
      <c r="AT177" s="217" t="s">
        <v>131</v>
      </c>
      <c r="AU177" s="217" t="s">
        <v>80</v>
      </c>
      <c r="AY177" s="19" t="s">
        <v>129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78</v>
      </c>
      <c r="BK177" s="218">
        <f>ROUND(I177*H177,2)</f>
        <v>0</v>
      </c>
      <c r="BL177" s="19" t="s">
        <v>227</v>
      </c>
      <c r="BM177" s="217" t="s">
        <v>1010</v>
      </c>
    </row>
    <row r="178" s="13" customFormat="1">
      <c r="A178" s="13"/>
      <c r="B178" s="224"/>
      <c r="C178" s="225"/>
      <c r="D178" s="226" t="s">
        <v>140</v>
      </c>
      <c r="E178" s="227" t="s">
        <v>19</v>
      </c>
      <c r="F178" s="228" t="s">
        <v>1007</v>
      </c>
      <c r="G178" s="225"/>
      <c r="H178" s="229">
        <v>3</v>
      </c>
      <c r="I178" s="230"/>
      <c r="J178" s="225"/>
      <c r="K178" s="225"/>
      <c r="L178" s="231"/>
      <c r="M178" s="232"/>
      <c r="N178" s="233"/>
      <c r="O178" s="233"/>
      <c r="P178" s="233"/>
      <c r="Q178" s="233"/>
      <c r="R178" s="233"/>
      <c r="S178" s="233"/>
      <c r="T178" s="234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5" t="s">
        <v>140</v>
      </c>
      <c r="AU178" s="235" t="s">
        <v>80</v>
      </c>
      <c r="AV178" s="13" t="s">
        <v>80</v>
      </c>
      <c r="AW178" s="13" t="s">
        <v>32</v>
      </c>
      <c r="AX178" s="13" t="s">
        <v>70</v>
      </c>
      <c r="AY178" s="235" t="s">
        <v>129</v>
      </c>
    </row>
    <row r="179" s="14" customFormat="1">
      <c r="A179" s="14"/>
      <c r="B179" s="236"/>
      <c r="C179" s="237"/>
      <c r="D179" s="226" t="s">
        <v>140</v>
      </c>
      <c r="E179" s="238" t="s">
        <v>19</v>
      </c>
      <c r="F179" s="239" t="s">
        <v>142</v>
      </c>
      <c r="G179" s="237"/>
      <c r="H179" s="240">
        <v>3</v>
      </c>
      <c r="I179" s="241"/>
      <c r="J179" s="237"/>
      <c r="K179" s="237"/>
      <c r="L179" s="242"/>
      <c r="M179" s="275"/>
      <c r="N179" s="276"/>
      <c r="O179" s="276"/>
      <c r="P179" s="276"/>
      <c r="Q179" s="276"/>
      <c r="R179" s="276"/>
      <c r="S179" s="276"/>
      <c r="T179" s="277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6" t="s">
        <v>140</v>
      </c>
      <c r="AU179" s="246" t="s">
        <v>80</v>
      </c>
      <c r="AV179" s="14" t="s">
        <v>136</v>
      </c>
      <c r="AW179" s="14" t="s">
        <v>32</v>
      </c>
      <c r="AX179" s="14" t="s">
        <v>78</v>
      </c>
      <c r="AY179" s="246" t="s">
        <v>129</v>
      </c>
    </row>
    <row r="180" s="2" customFormat="1" ht="6.96" customHeight="1">
      <c r="A180" s="40"/>
      <c r="B180" s="61"/>
      <c r="C180" s="62"/>
      <c r="D180" s="62"/>
      <c r="E180" s="62"/>
      <c r="F180" s="62"/>
      <c r="G180" s="62"/>
      <c r="H180" s="62"/>
      <c r="I180" s="62"/>
      <c r="J180" s="62"/>
      <c r="K180" s="62"/>
      <c r="L180" s="46"/>
      <c r="M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</row>
  </sheetData>
  <sheetProtection sheet="1" autoFilter="0" formatColumns="0" formatRows="0" objects="1" scenarios="1" spinCount="100000" saltValue="1tt1CL6HdrdciyT955u06+tLOBdma76IheeZ7uPDKeYECCStWCD4MGbhm4nXoQ7FdVEpq8B1yuxL/uXxZO/R+g==" hashValue="1zKKD+E4zK1rcdT+6Gu7eBaJCZjOgkc7ZEBMADf6e5MoIgMEi587Q1kVhDDNFXmWDmGc1lpd/VJf2wUSWUzCIA==" algorithmName="SHA-512" password="CC35"/>
  <autoFilter ref="C84:K179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5_01/857312122"/>
    <hyperlink ref="F94" r:id="rId2" display="https://podminky.urs.cz/item/CS_URS_2025_01/857314122"/>
    <hyperlink ref="F99" r:id="rId3" display="https://podminky.urs.cz/item/CS_URS_2025_01/857442122"/>
    <hyperlink ref="F107" r:id="rId4" display="https://podminky.urs.cz/item/CS_URS_2025_01/857444122"/>
    <hyperlink ref="F112" r:id="rId5" display="https://podminky.urs.cz/item/CS_URS_2025_01/857472122"/>
    <hyperlink ref="F120" r:id="rId6" display="https://podminky.urs.cz/item/CS_URS_2025_01/857474122"/>
    <hyperlink ref="F128" r:id="rId7" display="https://podminky.urs.cz/item/CS_URS_2025_01/891311112"/>
    <hyperlink ref="F133" r:id="rId8" display="https://podminky.urs.cz/item/CS_URS_2025_01/891313321"/>
    <hyperlink ref="F138" r:id="rId9" display="https://podminky.urs.cz/item/CS_URS_2025_01/891441222"/>
    <hyperlink ref="F143" r:id="rId10" display="https://podminky.urs.cz/item/CS_URS_2025_01/891471222"/>
    <hyperlink ref="F148" r:id="rId11" display="https://podminky.urs.cz/item/CS_URS_2025_01/892471111"/>
    <hyperlink ref="F150" r:id="rId12" display="https://podminky.urs.cz/item/CS_URS_2025_01/892473122"/>
    <hyperlink ref="F152" r:id="rId13" display="https://podminky.urs.cz/item/CS_URS_2025_01/892482111"/>
    <hyperlink ref="F159" r:id="rId14" display="https://podminky.urs.cz/item/CS_URS_2025_01/99827310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5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89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80</v>
      </c>
    </row>
    <row r="4" s="1" customFormat="1" ht="24.96" customHeight="1">
      <c r="B4" s="22"/>
      <c r="D4" s="132" t="s">
        <v>93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Brno, areál Pisárky - armaturní šachta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94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1011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27</v>
      </c>
      <c r="G12" s="40"/>
      <c r="H12" s="40"/>
      <c r="I12" s="134" t="s">
        <v>23</v>
      </c>
      <c r="J12" s="139" t="str">
        <f>'Rekapitulace stavby'!AN8</f>
        <v>24. 2. 2025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28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28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33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34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36</v>
      </c>
      <c r="E30" s="40"/>
      <c r="F30" s="40"/>
      <c r="G30" s="40"/>
      <c r="H30" s="40"/>
      <c r="I30" s="40"/>
      <c r="J30" s="146">
        <f>ROUND(J85,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38</v>
      </c>
      <c r="G32" s="40"/>
      <c r="H32" s="40"/>
      <c r="I32" s="147" t="s">
        <v>37</v>
      </c>
      <c r="J32" s="147" t="s">
        <v>39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40</v>
      </c>
      <c r="E33" s="134" t="s">
        <v>41</v>
      </c>
      <c r="F33" s="149">
        <f>ROUND((SUM(BE85:BE113)),  2)</f>
        <v>0</v>
      </c>
      <c r="G33" s="40"/>
      <c r="H33" s="40"/>
      <c r="I33" s="150">
        <v>0.20999999999999999</v>
      </c>
      <c r="J33" s="149">
        <f>ROUND(((SUM(BE85:BE113))*I33),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42</v>
      </c>
      <c r="F34" s="149">
        <f>ROUND((SUM(BF85:BF113)),  2)</f>
        <v>0</v>
      </c>
      <c r="G34" s="40"/>
      <c r="H34" s="40"/>
      <c r="I34" s="150">
        <v>0.12</v>
      </c>
      <c r="J34" s="149">
        <f>ROUND(((SUM(BF85:BF113))*I34),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43</v>
      </c>
      <c r="F35" s="149">
        <f>ROUND((SUM(BG85:BG113)),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44</v>
      </c>
      <c r="F36" s="149">
        <f>ROUND((SUM(BH85:BH113)),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45</v>
      </c>
      <c r="F37" s="149">
        <f>ROUND((SUM(BI85:BI113)),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46</v>
      </c>
      <c r="E39" s="153"/>
      <c r="F39" s="153"/>
      <c r="G39" s="154" t="s">
        <v>47</v>
      </c>
      <c r="H39" s="155" t="s">
        <v>48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96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Brno, areál Pisárky - armaturní šachta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94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PS02 - Elektroinstalace a MaR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24. 2. 2025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31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33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97</v>
      </c>
      <c r="D57" s="164"/>
      <c r="E57" s="164"/>
      <c r="F57" s="164"/>
      <c r="G57" s="164"/>
      <c r="H57" s="164"/>
      <c r="I57" s="164"/>
      <c r="J57" s="165" t="s">
        <v>98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68</v>
      </c>
      <c r="D59" s="42"/>
      <c r="E59" s="42"/>
      <c r="F59" s="42"/>
      <c r="G59" s="42"/>
      <c r="H59" s="42"/>
      <c r="I59" s="42"/>
      <c r="J59" s="104">
        <f>J85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99</v>
      </c>
    </row>
    <row r="60" s="9" customFormat="1" ht="24.96" customHeight="1">
      <c r="A60" s="9"/>
      <c r="B60" s="167"/>
      <c r="C60" s="168"/>
      <c r="D60" s="169" t="s">
        <v>1012</v>
      </c>
      <c r="E60" s="170"/>
      <c r="F60" s="170"/>
      <c r="G60" s="170"/>
      <c r="H60" s="170"/>
      <c r="I60" s="170"/>
      <c r="J60" s="171">
        <f>J86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7"/>
      <c r="C61" s="168"/>
      <c r="D61" s="169" t="s">
        <v>1013</v>
      </c>
      <c r="E61" s="170"/>
      <c r="F61" s="170"/>
      <c r="G61" s="170"/>
      <c r="H61" s="170"/>
      <c r="I61" s="170"/>
      <c r="J61" s="171">
        <f>J90</f>
        <v>0</v>
      </c>
      <c r="K61" s="168"/>
      <c r="L61" s="172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7"/>
      <c r="C62" s="168"/>
      <c r="D62" s="169" t="s">
        <v>1014</v>
      </c>
      <c r="E62" s="170"/>
      <c r="F62" s="170"/>
      <c r="G62" s="170"/>
      <c r="H62" s="170"/>
      <c r="I62" s="170"/>
      <c r="J62" s="171">
        <f>J94</f>
        <v>0</v>
      </c>
      <c r="K62" s="168"/>
      <c r="L62" s="17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7"/>
      <c r="C63" s="168"/>
      <c r="D63" s="169" t="s">
        <v>1015</v>
      </c>
      <c r="E63" s="170"/>
      <c r="F63" s="170"/>
      <c r="G63" s="170"/>
      <c r="H63" s="170"/>
      <c r="I63" s="170"/>
      <c r="J63" s="171">
        <f>J103</f>
        <v>0</v>
      </c>
      <c r="K63" s="168"/>
      <c r="L63" s="17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7"/>
      <c r="C64" s="168"/>
      <c r="D64" s="169" t="s">
        <v>1016</v>
      </c>
      <c r="E64" s="170"/>
      <c r="F64" s="170"/>
      <c r="G64" s="170"/>
      <c r="H64" s="170"/>
      <c r="I64" s="170"/>
      <c r="J64" s="171">
        <f>J106</f>
        <v>0</v>
      </c>
      <c r="K64" s="168"/>
      <c r="L64" s="17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7"/>
      <c r="C65" s="168"/>
      <c r="D65" s="169" t="s">
        <v>1017</v>
      </c>
      <c r="E65" s="170"/>
      <c r="F65" s="170"/>
      <c r="G65" s="170"/>
      <c r="H65" s="170"/>
      <c r="I65" s="170"/>
      <c r="J65" s="171">
        <f>J112</f>
        <v>0</v>
      </c>
      <c r="K65" s="168"/>
      <c r="L65" s="17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114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162" t="str">
        <f>E7</f>
        <v>Brno, areál Pisárky - armaturní šachta</v>
      </c>
      <c r="F75" s="34"/>
      <c r="G75" s="34"/>
      <c r="H75" s="34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94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71" t="str">
        <f>E9</f>
        <v>PS02 - Elektroinstalace a MaR</v>
      </c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21</v>
      </c>
      <c r="D79" s="42"/>
      <c r="E79" s="42"/>
      <c r="F79" s="29" t="str">
        <f>F12</f>
        <v xml:space="preserve"> </v>
      </c>
      <c r="G79" s="42"/>
      <c r="H79" s="42"/>
      <c r="I79" s="34" t="s">
        <v>23</v>
      </c>
      <c r="J79" s="74" t="str">
        <f>IF(J12="","",J12)</f>
        <v>24. 2. 2025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25</v>
      </c>
      <c r="D81" s="42"/>
      <c r="E81" s="42"/>
      <c r="F81" s="29" t="str">
        <f>E15</f>
        <v xml:space="preserve"> </v>
      </c>
      <c r="G81" s="42"/>
      <c r="H81" s="42"/>
      <c r="I81" s="34" t="s">
        <v>31</v>
      </c>
      <c r="J81" s="38" t="str">
        <f>E21</f>
        <v xml:space="preserve"> 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29</v>
      </c>
      <c r="D82" s="42"/>
      <c r="E82" s="42"/>
      <c r="F82" s="29" t="str">
        <f>IF(E18="","",E18)</f>
        <v>Vyplň údaj</v>
      </c>
      <c r="G82" s="42"/>
      <c r="H82" s="42"/>
      <c r="I82" s="34" t="s">
        <v>33</v>
      </c>
      <c r="J82" s="38" t="str">
        <f>E24</f>
        <v xml:space="preserve"> 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0.32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1" customFormat="1" ht="29.28" customHeight="1">
      <c r="A84" s="179"/>
      <c r="B84" s="180"/>
      <c r="C84" s="181" t="s">
        <v>115</v>
      </c>
      <c r="D84" s="182" t="s">
        <v>55</v>
      </c>
      <c r="E84" s="182" t="s">
        <v>51</v>
      </c>
      <c r="F84" s="182" t="s">
        <v>52</v>
      </c>
      <c r="G84" s="182" t="s">
        <v>116</v>
      </c>
      <c r="H84" s="182" t="s">
        <v>117</v>
      </c>
      <c r="I84" s="182" t="s">
        <v>118</v>
      </c>
      <c r="J84" s="182" t="s">
        <v>98</v>
      </c>
      <c r="K84" s="183" t="s">
        <v>119</v>
      </c>
      <c r="L84" s="184"/>
      <c r="M84" s="94" t="s">
        <v>19</v>
      </c>
      <c r="N84" s="95" t="s">
        <v>40</v>
      </c>
      <c r="O84" s="95" t="s">
        <v>120</v>
      </c>
      <c r="P84" s="95" t="s">
        <v>121</v>
      </c>
      <c r="Q84" s="95" t="s">
        <v>122</v>
      </c>
      <c r="R84" s="95" t="s">
        <v>123</v>
      </c>
      <c r="S84" s="95" t="s">
        <v>124</v>
      </c>
      <c r="T84" s="96" t="s">
        <v>125</v>
      </c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</row>
    <row r="85" s="2" customFormat="1" ht="22.8" customHeight="1">
      <c r="A85" s="40"/>
      <c r="B85" s="41"/>
      <c r="C85" s="101" t="s">
        <v>126</v>
      </c>
      <c r="D85" s="42"/>
      <c r="E85" s="42"/>
      <c r="F85" s="42"/>
      <c r="G85" s="42"/>
      <c r="H85" s="42"/>
      <c r="I85" s="42"/>
      <c r="J85" s="185">
        <f>BK85</f>
        <v>0</v>
      </c>
      <c r="K85" s="42"/>
      <c r="L85" s="46"/>
      <c r="M85" s="97"/>
      <c r="N85" s="186"/>
      <c r="O85" s="98"/>
      <c r="P85" s="187">
        <f>P86+P90+P94+P103+P106+P112</f>
        <v>0</v>
      </c>
      <c r="Q85" s="98"/>
      <c r="R85" s="187">
        <f>R86+R90+R94+R103+R106+R112</f>
        <v>0</v>
      </c>
      <c r="S85" s="98"/>
      <c r="T85" s="188">
        <f>T86+T90+T94+T103+T106+T112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69</v>
      </c>
      <c r="AU85" s="19" t="s">
        <v>99</v>
      </c>
      <c r="BK85" s="189">
        <f>BK86+BK90+BK94+BK103+BK106+BK112</f>
        <v>0</v>
      </c>
    </row>
    <row r="86" s="12" customFormat="1" ht="25.92" customHeight="1">
      <c r="A86" s="12"/>
      <c r="B86" s="190"/>
      <c r="C86" s="191"/>
      <c r="D86" s="192" t="s">
        <v>69</v>
      </c>
      <c r="E86" s="193" t="s">
        <v>1018</v>
      </c>
      <c r="F86" s="193" t="s">
        <v>1019</v>
      </c>
      <c r="G86" s="191"/>
      <c r="H86" s="191"/>
      <c r="I86" s="194"/>
      <c r="J86" s="195">
        <f>BK86</f>
        <v>0</v>
      </c>
      <c r="K86" s="191"/>
      <c r="L86" s="196"/>
      <c r="M86" s="197"/>
      <c r="N86" s="198"/>
      <c r="O86" s="198"/>
      <c r="P86" s="199">
        <f>SUM(P87:P89)</f>
        <v>0</v>
      </c>
      <c r="Q86" s="198"/>
      <c r="R86" s="199">
        <f>SUM(R87:R89)</f>
        <v>0</v>
      </c>
      <c r="S86" s="198"/>
      <c r="T86" s="200">
        <f>SUM(T87:T89)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78</v>
      </c>
      <c r="AT86" s="202" t="s">
        <v>69</v>
      </c>
      <c r="AU86" s="202" t="s">
        <v>70</v>
      </c>
      <c r="AY86" s="201" t="s">
        <v>129</v>
      </c>
      <c r="BK86" s="203">
        <f>SUM(BK87:BK89)</f>
        <v>0</v>
      </c>
    </row>
    <row r="87" s="2" customFormat="1" ht="16.5" customHeight="1">
      <c r="A87" s="40"/>
      <c r="B87" s="41"/>
      <c r="C87" s="206" t="s">
        <v>78</v>
      </c>
      <c r="D87" s="206" t="s">
        <v>131</v>
      </c>
      <c r="E87" s="207" t="s">
        <v>1020</v>
      </c>
      <c r="F87" s="208" t="s">
        <v>1021</v>
      </c>
      <c r="G87" s="209" t="s">
        <v>803</v>
      </c>
      <c r="H87" s="210">
        <v>1</v>
      </c>
      <c r="I87" s="211"/>
      <c r="J87" s="212">
        <f>ROUND(I87*H87,2)</f>
        <v>0</v>
      </c>
      <c r="K87" s="208" t="s">
        <v>19</v>
      </c>
      <c r="L87" s="46"/>
      <c r="M87" s="213" t="s">
        <v>19</v>
      </c>
      <c r="N87" s="214" t="s">
        <v>41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136</v>
      </c>
      <c r="AT87" s="217" t="s">
        <v>131</v>
      </c>
      <c r="AU87" s="217" t="s">
        <v>78</v>
      </c>
      <c r="AY87" s="19" t="s">
        <v>129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78</v>
      </c>
      <c r="BK87" s="218">
        <f>ROUND(I87*H87,2)</f>
        <v>0</v>
      </c>
      <c r="BL87" s="19" t="s">
        <v>136</v>
      </c>
      <c r="BM87" s="217" t="s">
        <v>80</v>
      </c>
    </row>
    <row r="88" s="2" customFormat="1" ht="16.5" customHeight="1">
      <c r="A88" s="40"/>
      <c r="B88" s="41"/>
      <c r="C88" s="206" t="s">
        <v>80</v>
      </c>
      <c r="D88" s="206" t="s">
        <v>131</v>
      </c>
      <c r="E88" s="207" t="s">
        <v>1022</v>
      </c>
      <c r="F88" s="208" t="s">
        <v>1023</v>
      </c>
      <c r="G88" s="209" t="s">
        <v>803</v>
      </c>
      <c r="H88" s="210">
        <v>2</v>
      </c>
      <c r="I88" s="211"/>
      <c r="J88" s="212">
        <f>ROUND(I88*H88,2)</f>
        <v>0</v>
      </c>
      <c r="K88" s="208" t="s">
        <v>19</v>
      </c>
      <c r="L88" s="46"/>
      <c r="M88" s="213" t="s">
        <v>19</v>
      </c>
      <c r="N88" s="214" t="s">
        <v>41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136</v>
      </c>
      <c r="AT88" s="217" t="s">
        <v>131</v>
      </c>
      <c r="AU88" s="217" t="s">
        <v>78</v>
      </c>
      <c r="AY88" s="19" t="s">
        <v>129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78</v>
      </c>
      <c r="BK88" s="218">
        <f>ROUND(I88*H88,2)</f>
        <v>0</v>
      </c>
      <c r="BL88" s="19" t="s">
        <v>136</v>
      </c>
      <c r="BM88" s="217" t="s">
        <v>136</v>
      </c>
    </row>
    <row r="89" s="2" customFormat="1" ht="16.5" customHeight="1">
      <c r="A89" s="40"/>
      <c r="B89" s="41"/>
      <c r="C89" s="206" t="s">
        <v>148</v>
      </c>
      <c r="D89" s="206" t="s">
        <v>131</v>
      </c>
      <c r="E89" s="207" t="s">
        <v>1024</v>
      </c>
      <c r="F89" s="208" t="s">
        <v>1025</v>
      </c>
      <c r="G89" s="209" t="s">
        <v>803</v>
      </c>
      <c r="H89" s="210">
        <v>1</v>
      </c>
      <c r="I89" s="211"/>
      <c r="J89" s="212">
        <f>ROUND(I89*H89,2)</f>
        <v>0</v>
      </c>
      <c r="K89" s="208" t="s">
        <v>19</v>
      </c>
      <c r="L89" s="46"/>
      <c r="M89" s="213" t="s">
        <v>19</v>
      </c>
      <c r="N89" s="214" t="s">
        <v>41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136</v>
      </c>
      <c r="AT89" s="217" t="s">
        <v>131</v>
      </c>
      <c r="AU89" s="217" t="s">
        <v>78</v>
      </c>
      <c r="AY89" s="19" t="s">
        <v>129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78</v>
      </c>
      <c r="BK89" s="218">
        <f>ROUND(I89*H89,2)</f>
        <v>0</v>
      </c>
      <c r="BL89" s="19" t="s">
        <v>136</v>
      </c>
      <c r="BM89" s="217" t="s">
        <v>165</v>
      </c>
    </row>
    <row r="90" s="12" customFormat="1" ht="25.92" customHeight="1">
      <c r="A90" s="12"/>
      <c r="B90" s="190"/>
      <c r="C90" s="191"/>
      <c r="D90" s="192" t="s">
        <v>69</v>
      </c>
      <c r="E90" s="193" t="s">
        <v>1026</v>
      </c>
      <c r="F90" s="193" t="s">
        <v>1027</v>
      </c>
      <c r="G90" s="191"/>
      <c r="H90" s="191"/>
      <c r="I90" s="194"/>
      <c r="J90" s="195">
        <f>BK90</f>
        <v>0</v>
      </c>
      <c r="K90" s="191"/>
      <c r="L90" s="196"/>
      <c r="M90" s="197"/>
      <c r="N90" s="198"/>
      <c r="O90" s="198"/>
      <c r="P90" s="199">
        <f>SUM(P91:P93)</f>
        <v>0</v>
      </c>
      <c r="Q90" s="198"/>
      <c r="R90" s="199">
        <f>SUM(R91:R93)</f>
        <v>0</v>
      </c>
      <c r="S90" s="198"/>
      <c r="T90" s="200">
        <f>SUM(T91:T93)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1" t="s">
        <v>78</v>
      </c>
      <c r="AT90" s="202" t="s">
        <v>69</v>
      </c>
      <c r="AU90" s="202" t="s">
        <v>70</v>
      </c>
      <c r="AY90" s="201" t="s">
        <v>129</v>
      </c>
      <c r="BK90" s="203">
        <f>SUM(BK91:BK93)</f>
        <v>0</v>
      </c>
    </row>
    <row r="91" s="2" customFormat="1" ht="16.5" customHeight="1">
      <c r="A91" s="40"/>
      <c r="B91" s="41"/>
      <c r="C91" s="206" t="s">
        <v>136</v>
      </c>
      <c r="D91" s="206" t="s">
        <v>131</v>
      </c>
      <c r="E91" s="207" t="s">
        <v>1028</v>
      </c>
      <c r="F91" s="208" t="s">
        <v>1029</v>
      </c>
      <c r="G91" s="209" t="s">
        <v>794</v>
      </c>
      <c r="H91" s="210">
        <v>1</v>
      </c>
      <c r="I91" s="211"/>
      <c r="J91" s="212">
        <f>ROUND(I91*H91,2)</f>
        <v>0</v>
      </c>
      <c r="K91" s="208" t="s">
        <v>19</v>
      </c>
      <c r="L91" s="46"/>
      <c r="M91" s="213" t="s">
        <v>19</v>
      </c>
      <c r="N91" s="214" t="s">
        <v>41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136</v>
      </c>
      <c r="AT91" s="217" t="s">
        <v>131</v>
      </c>
      <c r="AU91" s="217" t="s">
        <v>78</v>
      </c>
      <c r="AY91" s="19" t="s">
        <v>129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78</v>
      </c>
      <c r="BK91" s="218">
        <f>ROUND(I91*H91,2)</f>
        <v>0</v>
      </c>
      <c r="BL91" s="19" t="s">
        <v>136</v>
      </c>
      <c r="BM91" s="217" t="s">
        <v>179</v>
      </c>
    </row>
    <row r="92" s="2" customFormat="1" ht="16.5" customHeight="1">
      <c r="A92" s="40"/>
      <c r="B92" s="41"/>
      <c r="C92" s="206" t="s">
        <v>159</v>
      </c>
      <c r="D92" s="206" t="s">
        <v>131</v>
      </c>
      <c r="E92" s="207" t="s">
        <v>1030</v>
      </c>
      <c r="F92" s="208" t="s">
        <v>1031</v>
      </c>
      <c r="G92" s="209" t="s">
        <v>794</v>
      </c>
      <c r="H92" s="210">
        <v>1</v>
      </c>
      <c r="I92" s="211"/>
      <c r="J92" s="212">
        <f>ROUND(I92*H92,2)</f>
        <v>0</v>
      </c>
      <c r="K92" s="208" t="s">
        <v>19</v>
      </c>
      <c r="L92" s="46"/>
      <c r="M92" s="213" t="s">
        <v>19</v>
      </c>
      <c r="N92" s="214" t="s">
        <v>41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136</v>
      </c>
      <c r="AT92" s="217" t="s">
        <v>131</v>
      </c>
      <c r="AU92" s="217" t="s">
        <v>78</v>
      </c>
      <c r="AY92" s="19" t="s">
        <v>129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78</v>
      </c>
      <c r="BK92" s="218">
        <f>ROUND(I92*H92,2)</f>
        <v>0</v>
      </c>
      <c r="BL92" s="19" t="s">
        <v>136</v>
      </c>
      <c r="BM92" s="217" t="s">
        <v>192</v>
      </c>
    </row>
    <row r="93" s="2" customFormat="1" ht="16.5" customHeight="1">
      <c r="A93" s="40"/>
      <c r="B93" s="41"/>
      <c r="C93" s="206" t="s">
        <v>165</v>
      </c>
      <c r="D93" s="206" t="s">
        <v>131</v>
      </c>
      <c r="E93" s="207" t="s">
        <v>1032</v>
      </c>
      <c r="F93" s="208" t="s">
        <v>1033</v>
      </c>
      <c r="G93" s="209" t="s">
        <v>794</v>
      </c>
      <c r="H93" s="210">
        <v>1</v>
      </c>
      <c r="I93" s="211"/>
      <c r="J93" s="212">
        <f>ROUND(I93*H93,2)</f>
        <v>0</v>
      </c>
      <c r="K93" s="208" t="s">
        <v>19</v>
      </c>
      <c r="L93" s="46"/>
      <c r="M93" s="213" t="s">
        <v>19</v>
      </c>
      <c r="N93" s="214" t="s">
        <v>41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136</v>
      </c>
      <c r="AT93" s="217" t="s">
        <v>131</v>
      </c>
      <c r="AU93" s="217" t="s">
        <v>78</v>
      </c>
      <c r="AY93" s="19" t="s">
        <v>129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78</v>
      </c>
      <c r="BK93" s="218">
        <f>ROUND(I93*H93,2)</f>
        <v>0</v>
      </c>
      <c r="BL93" s="19" t="s">
        <v>136</v>
      </c>
      <c r="BM93" s="217" t="s">
        <v>8</v>
      </c>
    </row>
    <row r="94" s="12" customFormat="1" ht="25.92" customHeight="1">
      <c r="A94" s="12"/>
      <c r="B94" s="190"/>
      <c r="C94" s="191"/>
      <c r="D94" s="192" t="s">
        <v>69</v>
      </c>
      <c r="E94" s="193" t="s">
        <v>1034</v>
      </c>
      <c r="F94" s="193" t="s">
        <v>1035</v>
      </c>
      <c r="G94" s="191"/>
      <c r="H94" s="191"/>
      <c r="I94" s="194"/>
      <c r="J94" s="195">
        <f>BK94</f>
        <v>0</v>
      </c>
      <c r="K94" s="191"/>
      <c r="L94" s="196"/>
      <c r="M94" s="197"/>
      <c r="N94" s="198"/>
      <c r="O94" s="198"/>
      <c r="P94" s="199">
        <f>SUM(P95:P102)</f>
        <v>0</v>
      </c>
      <c r="Q94" s="198"/>
      <c r="R94" s="199">
        <f>SUM(R95:R102)</f>
        <v>0</v>
      </c>
      <c r="S94" s="198"/>
      <c r="T94" s="200">
        <f>SUM(T95:T102)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1" t="s">
        <v>78</v>
      </c>
      <c r="AT94" s="202" t="s">
        <v>69</v>
      </c>
      <c r="AU94" s="202" t="s">
        <v>70</v>
      </c>
      <c r="AY94" s="201" t="s">
        <v>129</v>
      </c>
      <c r="BK94" s="203">
        <f>SUM(BK95:BK102)</f>
        <v>0</v>
      </c>
    </row>
    <row r="95" s="2" customFormat="1" ht="16.5" customHeight="1">
      <c r="A95" s="40"/>
      <c r="B95" s="41"/>
      <c r="C95" s="206" t="s">
        <v>172</v>
      </c>
      <c r="D95" s="206" t="s">
        <v>131</v>
      </c>
      <c r="E95" s="207" t="s">
        <v>1036</v>
      </c>
      <c r="F95" s="208" t="s">
        <v>1037</v>
      </c>
      <c r="G95" s="209" t="s">
        <v>168</v>
      </c>
      <c r="H95" s="210">
        <v>10</v>
      </c>
      <c r="I95" s="211"/>
      <c r="J95" s="212">
        <f>ROUND(I95*H95,2)</f>
        <v>0</v>
      </c>
      <c r="K95" s="208" t="s">
        <v>19</v>
      </c>
      <c r="L95" s="46"/>
      <c r="M95" s="213" t="s">
        <v>19</v>
      </c>
      <c r="N95" s="214" t="s">
        <v>41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136</v>
      </c>
      <c r="AT95" s="217" t="s">
        <v>131</v>
      </c>
      <c r="AU95" s="217" t="s">
        <v>78</v>
      </c>
      <c r="AY95" s="19" t="s">
        <v>129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78</v>
      </c>
      <c r="BK95" s="218">
        <f>ROUND(I95*H95,2)</f>
        <v>0</v>
      </c>
      <c r="BL95" s="19" t="s">
        <v>136</v>
      </c>
      <c r="BM95" s="217" t="s">
        <v>214</v>
      </c>
    </row>
    <row r="96" s="2" customFormat="1" ht="16.5" customHeight="1">
      <c r="A96" s="40"/>
      <c r="B96" s="41"/>
      <c r="C96" s="206" t="s">
        <v>179</v>
      </c>
      <c r="D96" s="206" t="s">
        <v>131</v>
      </c>
      <c r="E96" s="207" t="s">
        <v>1038</v>
      </c>
      <c r="F96" s="208" t="s">
        <v>1039</v>
      </c>
      <c r="G96" s="209" t="s">
        <v>168</v>
      </c>
      <c r="H96" s="210">
        <v>35</v>
      </c>
      <c r="I96" s="211"/>
      <c r="J96" s="212">
        <f>ROUND(I96*H96,2)</f>
        <v>0</v>
      </c>
      <c r="K96" s="208" t="s">
        <v>19</v>
      </c>
      <c r="L96" s="46"/>
      <c r="M96" s="213" t="s">
        <v>19</v>
      </c>
      <c r="N96" s="214" t="s">
        <v>41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136</v>
      </c>
      <c r="AT96" s="217" t="s">
        <v>131</v>
      </c>
      <c r="AU96" s="217" t="s">
        <v>78</v>
      </c>
      <c r="AY96" s="19" t="s">
        <v>129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78</v>
      </c>
      <c r="BK96" s="218">
        <f>ROUND(I96*H96,2)</f>
        <v>0</v>
      </c>
      <c r="BL96" s="19" t="s">
        <v>136</v>
      </c>
      <c r="BM96" s="217" t="s">
        <v>227</v>
      </c>
    </row>
    <row r="97" s="2" customFormat="1" ht="16.5" customHeight="1">
      <c r="A97" s="40"/>
      <c r="B97" s="41"/>
      <c r="C97" s="206" t="s">
        <v>186</v>
      </c>
      <c r="D97" s="206" t="s">
        <v>131</v>
      </c>
      <c r="E97" s="207" t="s">
        <v>1040</v>
      </c>
      <c r="F97" s="208" t="s">
        <v>1039</v>
      </c>
      <c r="G97" s="209" t="s">
        <v>168</v>
      </c>
      <c r="H97" s="210">
        <v>35</v>
      </c>
      <c r="I97" s="211"/>
      <c r="J97" s="212">
        <f>ROUND(I97*H97,2)</f>
        <v>0</v>
      </c>
      <c r="K97" s="208" t="s">
        <v>19</v>
      </c>
      <c r="L97" s="46"/>
      <c r="M97" s="213" t="s">
        <v>19</v>
      </c>
      <c r="N97" s="214" t="s">
        <v>41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136</v>
      </c>
      <c r="AT97" s="217" t="s">
        <v>131</v>
      </c>
      <c r="AU97" s="217" t="s">
        <v>78</v>
      </c>
      <c r="AY97" s="19" t="s">
        <v>129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78</v>
      </c>
      <c r="BK97" s="218">
        <f>ROUND(I97*H97,2)</f>
        <v>0</v>
      </c>
      <c r="BL97" s="19" t="s">
        <v>136</v>
      </c>
      <c r="BM97" s="217" t="s">
        <v>240</v>
      </c>
    </row>
    <row r="98" s="2" customFormat="1" ht="16.5" customHeight="1">
      <c r="A98" s="40"/>
      <c r="B98" s="41"/>
      <c r="C98" s="206" t="s">
        <v>192</v>
      </c>
      <c r="D98" s="206" t="s">
        <v>131</v>
      </c>
      <c r="E98" s="207" t="s">
        <v>1041</v>
      </c>
      <c r="F98" s="208" t="s">
        <v>1039</v>
      </c>
      <c r="G98" s="209" t="s">
        <v>168</v>
      </c>
      <c r="H98" s="210">
        <v>35</v>
      </c>
      <c r="I98" s="211"/>
      <c r="J98" s="212">
        <f>ROUND(I98*H98,2)</f>
        <v>0</v>
      </c>
      <c r="K98" s="208" t="s">
        <v>19</v>
      </c>
      <c r="L98" s="46"/>
      <c r="M98" s="213" t="s">
        <v>19</v>
      </c>
      <c r="N98" s="214" t="s">
        <v>41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136</v>
      </c>
      <c r="AT98" s="217" t="s">
        <v>131</v>
      </c>
      <c r="AU98" s="217" t="s">
        <v>78</v>
      </c>
      <c r="AY98" s="19" t="s">
        <v>129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78</v>
      </c>
      <c r="BK98" s="218">
        <f>ROUND(I98*H98,2)</f>
        <v>0</v>
      </c>
      <c r="BL98" s="19" t="s">
        <v>136</v>
      </c>
      <c r="BM98" s="217" t="s">
        <v>250</v>
      </c>
    </row>
    <row r="99" s="2" customFormat="1" ht="16.5" customHeight="1">
      <c r="A99" s="40"/>
      <c r="B99" s="41"/>
      <c r="C99" s="206" t="s">
        <v>199</v>
      </c>
      <c r="D99" s="206" t="s">
        <v>131</v>
      </c>
      <c r="E99" s="207" t="s">
        <v>1042</v>
      </c>
      <c r="F99" s="208" t="s">
        <v>1037</v>
      </c>
      <c r="G99" s="209" t="s">
        <v>168</v>
      </c>
      <c r="H99" s="210">
        <v>40</v>
      </c>
      <c r="I99" s="211"/>
      <c r="J99" s="212">
        <f>ROUND(I99*H99,2)</f>
        <v>0</v>
      </c>
      <c r="K99" s="208" t="s">
        <v>19</v>
      </c>
      <c r="L99" s="46"/>
      <c r="M99" s="213" t="s">
        <v>19</v>
      </c>
      <c r="N99" s="214" t="s">
        <v>41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136</v>
      </c>
      <c r="AT99" s="217" t="s">
        <v>131</v>
      </c>
      <c r="AU99" s="217" t="s">
        <v>78</v>
      </c>
      <c r="AY99" s="19" t="s">
        <v>129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78</v>
      </c>
      <c r="BK99" s="218">
        <f>ROUND(I99*H99,2)</f>
        <v>0</v>
      </c>
      <c r="BL99" s="19" t="s">
        <v>136</v>
      </c>
      <c r="BM99" s="217" t="s">
        <v>260</v>
      </c>
    </row>
    <row r="100" s="2" customFormat="1" ht="16.5" customHeight="1">
      <c r="A100" s="40"/>
      <c r="B100" s="41"/>
      <c r="C100" s="206" t="s">
        <v>8</v>
      </c>
      <c r="D100" s="206" t="s">
        <v>131</v>
      </c>
      <c r="E100" s="207" t="s">
        <v>1043</v>
      </c>
      <c r="F100" s="208" t="s">
        <v>1037</v>
      </c>
      <c r="G100" s="209" t="s">
        <v>168</v>
      </c>
      <c r="H100" s="210">
        <v>40</v>
      </c>
      <c r="I100" s="211"/>
      <c r="J100" s="212">
        <f>ROUND(I100*H100,2)</f>
        <v>0</v>
      </c>
      <c r="K100" s="208" t="s">
        <v>19</v>
      </c>
      <c r="L100" s="46"/>
      <c r="M100" s="213" t="s">
        <v>19</v>
      </c>
      <c r="N100" s="214" t="s">
        <v>41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136</v>
      </c>
      <c r="AT100" s="217" t="s">
        <v>131</v>
      </c>
      <c r="AU100" s="217" t="s">
        <v>78</v>
      </c>
      <c r="AY100" s="19" t="s">
        <v>129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78</v>
      </c>
      <c r="BK100" s="218">
        <f>ROUND(I100*H100,2)</f>
        <v>0</v>
      </c>
      <c r="BL100" s="19" t="s">
        <v>136</v>
      </c>
      <c r="BM100" s="217" t="s">
        <v>272</v>
      </c>
    </row>
    <row r="101" s="2" customFormat="1" ht="16.5" customHeight="1">
      <c r="A101" s="40"/>
      <c r="B101" s="41"/>
      <c r="C101" s="206" t="s">
        <v>209</v>
      </c>
      <c r="D101" s="206" t="s">
        <v>131</v>
      </c>
      <c r="E101" s="207" t="s">
        <v>1044</v>
      </c>
      <c r="F101" s="208" t="s">
        <v>1037</v>
      </c>
      <c r="G101" s="209" t="s">
        <v>168</v>
      </c>
      <c r="H101" s="210">
        <v>60</v>
      </c>
      <c r="I101" s="211"/>
      <c r="J101" s="212">
        <f>ROUND(I101*H101,2)</f>
        <v>0</v>
      </c>
      <c r="K101" s="208" t="s">
        <v>19</v>
      </c>
      <c r="L101" s="46"/>
      <c r="M101" s="213" t="s">
        <v>19</v>
      </c>
      <c r="N101" s="214" t="s">
        <v>41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136</v>
      </c>
      <c r="AT101" s="217" t="s">
        <v>131</v>
      </c>
      <c r="AU101" s="217" t="s">
        <v>78</v>
      </c>
      <c r="AY101" s="19" t="s">
        <v>129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78</v>
      </c>
      <c r="BK101" s="218">
        <f>ROUND(I101*H101,2)</f>
        <v>0</v>
      </c>
      <c r="BL101" s="19" t="s">
        <v>136</v>
      </c>
      <c r="BM101" s="217" t="s">
        <v>283</v>
      </c>
    </row>
    <row r="102" s="2" customFormat="1" ht="16.5" customHeight="1">
      <c r="A102" s="40"/>
      <c r="B102" s="41"/>
      <c r="C102" s="206" t="s">
        <v>214</v>
      </c>
      <c r="D102" s="206" t="s">
        <v>131</v>
      </c>
      <c r="E102" s="207" t="s">
        <v>1045</v>
      </c>
      <c r="F102" s="208" t="s">
        <v>1046</v>
      </c>
      <c r="G102" s="209" t="s">
        <v>168</v>
      </c>
      <c r="H102" s="210">
        <v>120</v>
      </c>
      <c r="I102" s="211"/>
      <c r="J102" s="212">
        <f>ROUND(I102*H102,2)</f>
        <v>0</v>
      </c>
      <c r="K102" s="208" t="s">
        <v>19</v>
      </c>
      <c r="L102" s="46"/>
      <c r="M102" s="213" t="s">
        <v>19</v>
      </c>
      <c r="N102" s="214" t="s">
        <v>41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136</v>
      </c>
      <c r="AT102" s="217" t="s">
        <v>131</v>
      </c>
      <c r="AU102" s="217" t="s">
        <v>78</v>
      </c>
      <c r="AY102" s="19" t="s">
        <v>129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78</v>
      </c>
      <c r="BK102" s="218">
        <f>ROUND(I102*H102,2)</f>
        <v>0</v>
      </c>
      <c r="BL102" s="19" t="s">
        <v>136</v>
      </c>
      <c r="BM102" s="217" t="s">
        <v>293</v>
      </c>
    </row>
    <row r="103" s="12" customFormat="1" ht="25.92" customHeight="1">
      <c r="A103" s="12"/>
      <c r="B103" s="190"/>
      <c r="C103" s="191"/>
      <c r="D103" s="192" t="s">
        <v>69</v>
      </c>
      <c r="E103" s="193" t="s">
        <v>1047</v>
      </c>
      <c r="F103" s="193" t="s">
        <v>1048</v>
      </c>
      <c r="G103" s="191"/>
      <c r="H103" s="191"/>
      <c r="I103" s="194"/>
      <c r="J103" s="195">
        <f>BK103</f>
        <v>0</v>
      </c>
      <c r="K103" s="191"/>
      <c r="L103" s="196"/>
      <c r="M103" s="197"/>
      <c r="N103" s="198"/>
      <c r="O103" s="198"/>
      <c r="P103" s="199">
        <f>SUM(P104:P105)</f>
        <v>0</v>
      </c>
      <c r="Q103" s="198"/>
      <c r="R103" s="199">
        <f>SUM(R104:R105)</f>
        <v>0</v>
      </c>
      <c r="S103" s="198"/>
      <c r="T103" s="200">
        <f>SUM(T104:T105)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1" t="s">
        <v>78</v>
      </c>
      <c r="AT103" s="202" t="s">
        <v>69</v>
      </c>
      <c r="AU103" s="202" t="s">
        <v>70</v>
      </c>
      <c r="AY103" s="201" t="s">
        <v>129</v>
      </c>
      <c r="BK103" s="203">
        <f>SUM(BK104:BK105)</f>
        <v>0</v>
      </c>
    </row>
    <row r="104" s="2" customFormat="1" ht="16.5" customHeight="1">
      <c r="A104" s="40"/>
      <c r="B104" s="41"/>
      <c r="C104" s="206" t="s">
        <v>221</v>
      </c>
      <c r="D104" s="206" t="s">
        <v>131</v>
      </c>
      <c r="E104" s="207" t="s">
        <v>1049</v>
      </c>
      <c r="F104" s="208" t="s">
        <v>1050</v>
      </c>
      <c r="G104" s="209" t="s">
        <v>794</v>
      </c>
      <c r="H104" s="210">
        <v>1</v>
      </c>
      <c r="I104" s="211"/>
      <c r="J104" s="212">
        <f>ROUND(I104*H104,2)</f>
        <v>0</v>
      </c>
      <c r="K104" s="208" t="s">
        <v>19</v>
      </c>
      <c r="L104" s="46"/>
      <c r="M104" s="213" t="s">
        <v>19</v>
      </c>
      <c r="N104" s="214" t="s">
        <v>41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136</v>
      </c>
      <c r="AT104" s="217" t="s">
        <v>131</v>
      </c>
      <c r="AU104" s="217" t="s">
        <v>78</v>
      </c>
      <c r="AY104" s="19" t="s">
        <v>129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78</v>
      </c>
      <c r="BK104" s="218">
        <f>ROUND(I104*H104,2)</f>
        <v>0</v>
      </c>
      <c r="BL104" s="19" t="s">
        <v>136</v>
      </c>
      <c r="BM104" s="217" t="s">
        <v>306</v>
      </c>
    </row>
    <row r="105" s="2" customFormat="1" ht="16.5" customHeight="1">
      <c r="A105" s="40"/>
      <c r="B105" s="41"/>
      <c r="C105" s="206" t="s">
        <v>227</v>
      </c>
      <c r="D105" s="206" t="s">
        <v>131</v>
      </c>
      <c r="E105" s="207" t="s">
        <v>1051</v>
      </c>
      <c r="F105" s="208" t="s">
        <v>1052</v>
      </c>
      <c r="G105" s="209" t="s">
        <v>794</v>
      </c>
      <c r="H105" s="210">
        <v>1</v>
      </c>
      <c r="I105" s="211"/>
      <c r="J105" s="212">
        <f>ROUND(I105*H105,2)</f>
        <v>0</v>
      </c>
      <c r="K105" s="208" t="s">
        <v>19</v>
      </c>
      <c r="L105" s="46"/>
      <c r="M105" s="213" t="s">
        <v>19</v>
      </c>
      <c r="N105" s="214" t="s">
        <v>41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136</v>
      </c>
      <c r="AT105" s="217" t="s">
        <v>131</v>
      </c>
      <c r="AU105" s="217" t="s">
        <v>78</v>
      </c>
      <c r="AY105" s="19" t="s">
        <v>129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78</v>
      </c>
      <c r="BK105" s="218">
        <f>ROUND(I105*H105,2)</f>
        <v>0</v>
      </c>
      <c r="BL105" s="19" t="s">
        <v>136</v>
      </c>
      <c r="BM105" s="217" t="s">
        <v>318</v>
      </c>
    </row>
    <row r="106" s="12" customFormat="1" ht="25.92" customHeight="1">
      <c r="A106" s="12"/>
      <c r="B106" s="190"/>
      <c r="C106" s="191"/>
      <c r="D106" s="192" t="s">
        <v>69</v>
      </c>
      <c r="E106" s="193" t="s">
        <v>1053</v>
      </c>
      <c r="F106" s="193" t="s">
        <v>1054</v>
      </c>
      <c r="G106" s="191"/>
      <c r="H106" s="191"/>
      <c r="I106" s="194"/>
      <c r="J106" s="195">
        <f>BK106</f>
        <v>0</v>
      </c>
      <c r="K106" s="191"/>
      <c r="L106" s="196"/>
      <c r="M106" s="197"/>
      <c r="N106" s="198"/>
      <c r="O106" s="198"/>
      <c r="P106" s="199">
        <f>SUM(P107:P111)</f>
        <v>0</v>
      </c>
      <c r="Q106" s="198"/>
      <c r="R106" s="199">
        <f>SUM(R107:R111)</f>
        <v>0</v>
      </c>
      <c r="S106" s="198"/>
      <c r="T106" s="200">
        <f>SUM(T107:T111)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1" t="s">
        <v>78</v>
      </c>
      <c r="AT106" s="202" t="s">
        <v>69</v>
      </c>
      <c r="AU106" s="202" t="s">
        <v>70</v>
      </c>
      <c r="AY106" s="201" t="s">
        <v>129</v>
      </c>
      <c r="BK106" s="203">
        <f>SUM(BK107:BK111)</f>
        <v>0</v>
      </c>
    </row>
    <row r="107" s="2" customFormat="1" ht="16.5" customHeight="1">
      <c r="A107" s="40"/>
      <c r="B107" s="41"/>
      <c r="C107" s="206" t="s">
        <v>233</v>
      </c>
      <c r="D107" s="206" t="s">
        <v>131</v>
      </c>
      <c r="E107" s="207" t="s">
        <v>1055</v>
      </c>
      <c r="F107" s="208" t="s">
        <v>1056</v>
      </c>
      <c r="G107" s="209" t="s">
        <v>1057</v>
      </c>
      <c r="H107" s="210">
        <v>1</v>
      </c>
      <c r="I107" s="211"/>
      <c r="J107" s="212">
        <f>ROUND(I107*H107,2)</f>
        <v>0</v>
      </c>
      <c r="K107" s="208" t="s">
        <v>19</v>
      </c>
      <c r="L107" s="46"/>
      <c r="M107" s="213" t="s">
        <v>19</v>
      </c>
      <c r="N107" s="214" t="s">
        <v>41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136</v>
      </c>
      <c r="AT107" s="217" t="s">
        <v>131</v>
      </c>
      <c r="AU107" s="217" t="s">
        <v>78</v>
      </c>
      <c r="AY107" s="19" t="s">
        <v>129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78</v>
      </c>
      <c r="BK107" s="218">
        <f>ROUND(I107*H107,2)</f>
        <v>0</v>
      </c>
      <c r="BL107" s="19" t="s">
        <v>136</v>
      </c>
      <c r="BM107" s="217" t="s">
        <v>329</v>
      </c>
    </row>
    <row r="108" s="2" customFormat="1" ht="16.5" customHeight="1">
      <c r="A108" s="40"/>
      <c r="B108" s="41"/>
      <c r="C108" s="206" t="s">
        <v>240</v>
      </c>
      <c r="D108" s="206" t="s">
        <v>131</v>
      </c>
      <c r="E108" s="207" t="s">
        <v>1058</v>
      </c>
      <c r="F108" s="208" t="s">
        <v>1059</v>
      </c>
      <c r="G108" s="209" t="s">
        <v>1057</v>
      </c>
      <c r="H108" s="210">
        <v>1</v>
      </c>
      <c r="I108" s="211"/>
      <c r="J108" s="212">
        <f>ROUND(I108*H108,2)</f>
        <v>0</v>
      </c>
      <c r="K108" s="208" t="s">
        <v>19</v>
      </c>
      <c r="L108" s="46"/>
      <c r="M108" s="213" t="s">
        <v>19</v>
      </c>
      <c r="N108" s="214" t="s">
        <v>41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136</v>
      </c>
      <c r="AT108" s="217" t="s">
        <v>131</v>
      </c>
      <c r="AU108" s="217" t="s">
        <v>78</v>
      </c>
      <c r="AY108" s="19" t="s">
        <v>129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78</v>
      </c>
      <c r="BK108" s="218">
        <f>ROUND(I108*H108,2)</f>
        <v>0</v>
      </c>
      <c r="BL108" s="19" t="s">
        <v>136</v>
      </c>
      <c r="BM108" s="217" t="s">
        <v>341</v>
      </c>
    </row>
    <row r="109" s="2" customFormat="1" ht="16.5" customHeight="1">
      <c r="A109" s="40"/>
      <c r="B109" s="41"/>
      <c r="C109" s="206" t="s">
        <v>245</v>
      </c>
      <c r="D109" s="206" t="s">
        <v>131</v>
      </c>
      <c r="E109" s="207" t="s">
        <v>1060</v>
      </c>
      <c r="F109" s="208" t="s">
        <v>1061</v>
      </c>
      <c r="G109" s="209" t="s">
        <v>794</v>
      </c>
      <c r="H109" s="210">
        <v>1</v>
      </c>
      <c r="I109" s="211"/>
      <c r="J109" s="212">
        <f>ROUND(I109*H109,2)</f>
        <v>0</v>
      </c>
      <c r="K109" s="208" t="s">
        <v>19</v>
      </c>
      <c r="L109" s="46"/>
      <c r="M109" s="213" t="s">
        <v>19</v>
      </c>
      <c r="N109" s="214" t="s">
        <v>41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136</v>
      </c>
      <c r="AT109" s="217" t="s">
        <v>131</v>
      </c>
      <c r="AU109" s="217" t="s">
        <v>78</v>
      </c>
      <c r="AY109" s="19" t="s">
        <v>129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78</v>
      </c>
      <c r="BK109" s="218">
        <f>ROUND(I109*H109,2)</f>
        <v>0</v>
      </c>
      <c r="BL109" s="19" t="s">
        <v>136</v>
      </c>
      <c r="BM109" s="217" t="s">
        <v>352</v>
      </c>
    </row>
    <row r="110" s="2" customFormat="1" ht="16.5" customHeight="1">
      <c r="A110" s="40"/>
      <c r="B110" s="41"/>
      <c r="C110" s="206" t="s">
        <v>250</v>
      </c>
      <c r="D110" s="206" t="s">
        <v>131</v>
      </c>
      <c r="E110" s="207" t="s">
        <v>1062</v>
      </c>
      <c r="F110" s="208" t="s">
        <v>1063</v>
      </c>
      <c r="G110" s="209" t="s">
        <v>794</v>
      </c>
      <c r="H110" s="210">
        <v>1</v>
      </c>
      <c r="I110" s="211"/>
      <c r="J110" s="212">
        <f>ROUND(I110*H110,2)</f>
        <v>0</v>
      </c>
      <c r="K110" s="208" t="s">
        <v>19</v>
      </c>
      <c r="L110" s="46"/>
      <c r="M110" s="213" t="s">
        <v>19</v>
      </c>
      <c r="N110" s="214" t="s">
        <v>41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136</v>
      </c>
      <c r="AT110" s="217" t="s">
        <v>131</v>
      </c>
      <c r="AU110" s="217" t="s">
        <v>78</v>
      </c>
      <c r="AY110" s="19" t="s">
        <v>129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78</v>
      </c>
      <c r="BK110" s="218">
        <f>ROUND(I110*H110,2)</f>
        <v>0</v>
      </c>
      <c r="BL110" s="19" t="s">
        <v>136</v>
      </c>
      <c r="BM110" s="217" t="s">
        <v>367</v>
      </c>
    </row>
    <row r="111" s="2" customFormat="1" ht="16.5" customHeight="1">
      <c r="A111" s="40"/>
      <c r="B111" s="41"/>
      <c r="C111" s="206" t="s">
        <v>7</v>
      </c>
      <c r="D111" s="206" t="s">
        <v>131</v>
      </c>
      <c r="E111" s="207" t="s">
        <v>1064</v>
      </c>
      <c r="F111" s="208" t="s">
        <v>1065</v>
      </c>
      <c r="G111" s="209" t="s">
        <v>1057</v>
      </c>
      <c r="H111" s="210">
        <v>1</v>
      </c>
      <c r="I111" s="211"/>
      <c r="J111" s="212">
        <f>ROUND(I111*H111,2)</f>
        <v>0</v>
      </c>
      <c r="K111" s="208" t="s">
        <v>19</v>
      </c>
      <c r="L111" s="46"/>
      <c r="M111" s="213" t="s">
        <v>19</v>
      </c>
      <c r="N111" s="214" t="s">
        <v>41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136</v>
      </c>
      <c r="AT111" s="217" t="s">
        <v>131</v>
      </c>
      <c r="AU111" s="217" t="s">
        <v>78</v>
      </c>
      <c r="AY111" s="19" t="s">
        <v>129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78</v>
      </c>
      <c r="BK111" s="218">
        <f>ROUND(I111*H111,2)</f>
        <v>0</v>
      </c>
      <c r="BL111" s="19" t="s">
        <v>136</v>
      </c>
      <c r="BM111" s="217" t="s">
        <v>381</v>
      </c>
    </row>
    <row r="112" s="12" customFormat="1" ht="25.92" customHeight="1">
      <c r="A112" s="12"/>
      <c r="B112" s="190"/>
      <c r="C112" s="191"/>
      <c r="D112" s="192" t="s">
        <v>69</v>
      </c>
      <c r="E112" s="193" t="s">
        <v>1066</v>
      </c>
      <c r="F112" s="193" t="s">
        <v>1067</v>
      </c>
      <c r="G112" s="191"/>
      <c r="H112" s="191"/>
      <c r="I112" s="194"/>
      <c r="J112" s="195">
        <f>BK112</f>
        <v>0</v>
      </c>
      <c r="K112" s="191"/>
      <c r="L112" s="196"/>
      <c r="M112" s="197"/>
      <c r="N112" s="198"/>
      <c r="O112" s="198"/>
      <c r="P112" s="199">
        <f>P113</f>
        <v>0</v>
      </c>
      <c r="Q112" s="198"/>
      <c r="R112" s="199">
        <f>R113</f>
        <v>0</v>
      </c>
      <c r="S112" s="198"/>
      <c r="T112" s="200">
        <f>T113</f>
        <v>0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R112" s="201" t="s">
        <v>78</v>
      </c>
      <c r="AT112" s="202" t="s">
        <v>69</v>
      </c>
      <c r="AU112" s="202" t="s">
        <v>70</v>
      </c>
      <c r="AY112" s="201" t="s">
        <v>129</v>
      </c>
      <c r="BK112" s="203">
        <f>BK113</f>
        <v>0</v>
      </c>
    </row>
    <row r="113" s="2" customFormat="1" ht="24.15" customHeight="1">
      <c r="A113" s="40"/>
      <c r="B113" s="41"/>
      <c r="C113" s="206" t="s">
        <v>260</v>
      </c>
      <c r="D113" s="206" t="s">
        <v>131</v>
      </c>
      <c r="E113" s="207" t="s">
        <v>1068</v>
      </c>
      <c r="F113" s="208" t="s">
        <v>1069</v>
      </c>
      <c r="G113" s="209" t="s">
        <v>794</v>
      </c>
      <c r="H113" s="210">
        <v>1</v>
      </c>
      <c r="I113" s="211"/>
      <c r="J113" s="212">
        <f>ROUND(I113*H113,2)</f>
        <v>0</v>
      </c>
      <c r="K113" s="208" t="s">
        <v>19</v>
      </c>
      <c r="L113" s="46"/>
      <c r="M113" s="271" t="s">
        <v>19</v>
      </c>
      <c r="N113" s="272" t="s">
        <v>41</v>
      </c>
      <c r="O113" s="269"/>
      <c r="P113" s="273">
        <f>O113*H113</f>
        <v>0</v>
      </c>
      <c r="Q113" s="273">
        <v>0</v>
      </c>
      <c r="R113" s="273">
        <f>Q113*H113</f>
        <v>0</v>
      </c>
      <c r="S113" s="273">
        <v>0</v>
      </c>
      <c r="T113" s="274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136</v>
      </c>
      <c r="AT113" s="217" t="s">
        <v>131</v>
      </c>
      <c r="AU113" s="217" t="s">
        <v>78</v>
      </c>
      <c r="AY113" s="19" t="s">
        <v>129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78</v>
      </c>
      <c r="BK113" s="218">
        <f>ROUND(I113*H113,2)</f>
        <v>0</v>
      </c>
      <c r="BL113" s="19" t="s">
        <v>136</v>
      </c>
      <c r="BM113" s="217" t="s">
        <v>405</v>
      </c>
    </row>
    <row r="114" s="2" customFormat="1" ht="6.96" customHeight="1">
      <c r="A114" s="40"/>
      <c r="B114" s="61"/>
      <c r="C114" s="62"/>
      <c r="D114" s="62"/>
      <c r="E114" s="62"/>
      <c r="F114" s="62"/>
      <c r="G114" s="62"/>
      <c r="H114" s="62"/>
      <c r="I114" s="62"/>
      <c r="J114" s="62"/>
      <c r="K114" s="62"/>
      <c r="L114" s="46"/>
      <c r="M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</row>
  </sheetData>
  <sheetProtection sheet="1" autoFilter="0" formatColumns="0" formatRows="0" objects="1" scenarios="1" spinCount="100000" saltValue="1wz606TuFmPh7m6DUM3UjtAsiIS4BYcaoM8r7GSR8jIusW5V48Vajp+mwXmzd4HKexSlZr9+Eg6TVa8wQApB7Q==" hashValue="kd+nMSHQW3Xm2t3E9Y5hH0sFqT3TcncmXvcibSA+Y1fv0V+of63CNdxb7KBY4ifcJJaMKuVnEDspq5pg5inwCw==" algorithmName="SHA-512" password="CC35"/>
  <autoFilter ref="C84:K113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92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80</v>
      </c>
    </row>
    <row r="4" s="1" customFormat="1" ht="24.96" customHeight="1">
      <c r="B4" s="22"/>
      <c r="D4" s="132" t="s">
        <v>93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Brno, areál Pisárky - armaturní šachta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94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1070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27</v>
      </c>
      <c r="G12" s="40"/>
      <c r="H12" s="40"/>
      <c r="I12" s="134" t="s">
        <v>23</v>
      </c>
      <c r="J12" s="139" t="str">
        <f>'Rekapitulace stavby'!AN8</f>
        <v>24. 2. 2025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28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28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33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34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36</v>
      </c>
      <c r="E30" s="40"/>
      <c r="F30" s="40"/>
      <c r="G30" s="40"/>
      <c r="H30" s="40"/>
      <c r="I30" s="40"/>
      <c r="J30" s="146">
        <f>ROUND(J80,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38</v>
      </c>
      <c r="G32" s="40"/>
      <c r="H32" s="40"/>
      <c r="I32" s="147" t="s">
        <v>37</v>
      </c>
      <c r="J32" s="147" t="s">
        <v>39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40</v>
      </c>
      <c r="E33" s="134" t="s">
        <v>41</v>
      </c>
      <c r="F33" s="149">
        <f>ROUND((SUM(BE80:BE111)),  2)</f>
        <v>0</v>
      </c>
      <c r="G33" s="40"/>
      <c r="H33" s="40"/>
      <c r="I33" s="150">
        <v>0.20999999999999999</v>
      </c>
      <c r="J33" s="149">
        <f>ROUND(((SUM(BE80:BE111))*I33),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42</v>
      </c>
      <c r="F34" s="149">
        <f>ROUND((SUM(BF80:BF111)),  2)</f>
        <v>0</v>
      </c>
      <c r="G34" s="40"/>
      <c r="H34" s="40"/>
      <c r="I34" s="150">
        <v>0.12</v>
      </c>
      <c r="J34" s="149">
        <f>ROUND(((SUM(BF80:BF111))*I34),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43</v>
      </c>
      <c r="F35" s="149">
        <f>ROUND((SUM(BG80:BG111)),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44</v>
      </c>
      <c r="F36" s="149">
        <f>ROUND((SUM(BH80:BH111)),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45</v>
      </c>
      <c r="F37" s="149">
        <f>ROUND((SUM(BI80:BI111)),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46</v>
      </c>
      <c r="E39" s="153"/>
      <c r="F39" s="153"/>
      <c r="G39" s="154" t="s">
        <v>47</v>
      </c>
      <c r="H39" s="155" t="s">
        <v>48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96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Brno, areál Pisárky - armaturní šachta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94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OVN - Ostatní a vedlejší náklady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24. 2. 2025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31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33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97</v>
      </c>
      <c r="D57" s="164"/>
      <c r="E57" s="164"/>
      <c r="F57" s="164"/>
      <c r="G57" s="164"/>
      <c r="H57" s="164"/>
      <c r="I57" s="164"/>
      <c r="J57" s="165" t="s">
        <v>98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68</v>
      </c>
      <c r="D59" s="42"/>
      <c r="E59" s="42"/>
      <c r="F59" s="42"/>
      <c r="G59" s="42"/>
      <c r="H59" s="42"/>
      <c r="I59" s="42"/>
      <c r="J59" s="104">
        <f>J80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99</v>
      </c>
    </row>
    <row r="60" s="9" customFormat="1" ht="24.96" customHeight="1">
      <c r="A60" s="9"/>
      <c r="B60" s="167"/>
      <c r="C60" s="168"/>
      <c r="D60" s="169" t="s">
        <v>1071</v>
      </c>
      <c r="E60" s="170"/>
      <c r="F60" s="170"/>
      <c r="G60" s="170"/>
      <c r="H60" s="170"/>
      <c r="I60" s="170"/>
      <c r="J60" s="171">
        <f>J81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40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13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6.96" customHeight="1">
      <c r="A62" s="40"/>
      <c r="B62" s="61"/>
      <c r="C62" s="62"/>
      <c r="D62" s="62"/>
      <c r="E62" s="62"/>
      <c r="F62" s="62"/>
      <c r="G62" s="62"/>
      <c r="H62" s="62"/>
      <c r="I62" s="62"/>
      <c r="J62" s="62"/>
      <c r="K62" s="62"/>
      <c r="L62" s="13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6" s="2" customFormat="1" ht="6.96" customHeight="1">
      <c r="A66" s="40"/>
      <c r="B66" s="63"/>
      <c r="C66" s="64"/>
      <c r="D66" s="64"/>
      <c r="E66" s="64"/>
      <c r="F66" s="64"/>
      <c r="G66" s="64"/>
      <c r="H66" s="64"/>
      <c r="I66" s="64"/>
      <c r="J66" s="64"/>
      <c r="K66" s="64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24.96" customHeight="1">
      <c r="A67" s="40"/>
      <c r="B67" s="41"/>
      <c r="C67" s="25" t="s">
        <v>114</v>
      </c>
      <c r="D67" s="42"/>
      <c r="E67" s="42"/>
      <c r="F67" s="42"/>
      <c r="G67" s="42"/>
      <c r="H67" s="42"/>
      <c r="I67" s="42"/>
      <c r="J67" s="42"/>
      <c r="K67" s="4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12" customHeight="1">
      <c r="A69" s="40"/>
      <c r="B69" s="41"/>
      <c r="C69" s="34" t="s">
        <v>16</v>
      </c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16.5" customHeight="1">
      <c r="A70" s="40"/>
      <c r="B70" s="41"/>
      <c r="C70" s="42"/>
      <c r="D70" s="42"/>
      <c r="E70" s="162" t="str">
        <f>E7</f>
        <v>Brno, areál Pisárky - armaturní šachta</v>
      </c>
      <c r="F70" s="34"/>
      <c r="G70" s="34"/>
      <c r="H70" s="34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2" customHeight="1">
      <c r="A71" s="40"/>
      <c r="B71" s="41"/>
      <c r="C71" s="34" t="s">
        <v>94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6.5" customHeight="1">
      <c r="A72" s="40"/>
      <c r="B72" s="41"/>
      <c r="C72" s="42"/>
      <c r="D72" s="42"/>
      <c r="E72" s="71" t="str">
        <f>E9</f>
        <v>OVN - Ostatní a vedlejší náklady</v>
      </c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21</v>
      </c>
      <c r="D74" s="42"/>
      <c r="E74" s="42"/>
      <c r="F74" s="29" t="str">
        <f>F12</f>
        <v xml:space="preserve"> </v>
      </c>
      <c r="G74" s="42"/>
      <c r="H74" s="42"/>
      <c r="I74" s="34" t="s">
        <v>23</v>
      </c>
      <c r="J74" s="74" t="str">
        <f>IF(J12="","",J12)</f>
        <v>24. 2. 2025</v>
      </c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5.15" customHeight="1">
      <c r="A76" s="40"/>
      <c r="B76" s="41"/>
      <c r="C76" s="34" t="s">
        <v>25</v>
      </c>
      <c r="D76" s="42"/>
      <c r="E76" s="42"/>
      <c r="F76" s="29" t="str">
        <f>E15</f>
        <v xml:space="preserve"> </v>
      </c>
      <c r="G76" s="42"/>
      <c r="H76" s="42"/>
      <c r="I76" s="34" t="s">
        <v>31</v>
      </c>
      <c r="J76" s="38" t="str">
        <f>E21</f>
        <v xml:space="preserve"> </v>
      </c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5.15" customHeight="1">
      <c r="A77" s="40"/>
      <c r="B77" s="41"/>
      <c r="C77" s="34" t="s">
        <v>29</v>
      </c>
      <c r="D77" s="42"/>
      <c r="E77" s="42"/>
      <c r="F77" s="29" t="str">
        <f>IF(E18="","",E18)</f>
        <v>Vyplň údaj</v>
      </c>
      <c r="G77" s="42"/>
      <c r="H77" s="42"/>
      <c r="I77" s="34" t="s">
        <v>33</v>
      </c>
      <c r="J77" s="38" t="str">
        <f>E24</f>
        <v xml:space="preserve"> 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0.32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11" customFormat="1" ht="29.28" customHeight="1">
      <c r="A79" s="179"/>
      <c r="B79" s="180"/>
      <c r="C79" s="181" t="s">
        <v>115</v>
      </c>
      <c r="D79" s="182" t="s">
        <v>55</v>
      </c>
      <c r="E79" s="182" t="s">
        <v>51</v>
      </c>
      <c r="F79" s="182" t="s">
        <v>52</v>
      </c>
      <c r="G79" s="182" t="s">
        <v>116</v>
      </c>
      <c r="H79" s="182" t="s">
        <v>117</v>
      </c>
      <c r="I79" s="182" t="s">
        <v>118</v>
      </c>
      <c r="J79" s="182" t="s">
        <v>98</v>
      </c>
      <c r="K79" s="183" t="s">
        <v>119</v>
      </c>
      <c r="L79" s="184"/>
      <c r="M79" s="94" t="s">
        <v>19</v>
      </c>
      <c r="N79" s="95" t="s">
        <v>40</v>
      </c>
      <c r="O79" s="95" t="s">
        <v>120</v>
      </c>
      <c r="P79" s="95" t="s">
        <v>121</v>
      </c>
      <c r="Q79" s="95" t="s">
        <v>122</v>
      </c>
      <c r="R79" s="95" t="s">
        <v>123</v>
      </c>
      <c r="S79" s="95" t="s">
        <v>124</v>
      </c>
      <c r="T79" s="96" t="s">
        <v>125</v>
      </c>
      <c r="U79" s="179"/>
      <c r="V79" s="179"/>
      <c r="W79" s="179"/>
      <c r="X79" s="179"/>
      <c r="Y79" s="179"/>
      <c r="Z79" s="179"/>
      <c r="AA79" s="179"/>
      <c r="AB79" s="179"/>
      <c r="AC79" s="179"/>
      <c r="AD79" s="179"/>
      <c r="AE79" s="179"/>
    </row>
    <row r="80" s="2" customFormat="1" ht="22.8" customHeight="1">
      <c r="A80" s="40"/>
      <c r="B80" s="41"/>
      <c r="C80" s="101" t="s">
        <v>126</v>
      </c>
      <c r="D80" s="42"/>
      <c r="E80" s="42"/>
      <c r="F80" s="42"/>
      <c r="G80" s="42"/>
      <c r="H80" s="42"/>
      <c r="I80" s="42"/>
      <c r="J80" s="185">
        <f>BK80</f>
        <v>0</v>
      </c>
      <c r="K80" s="42"/>
      <c r="L80" s="46"/>
      <c r="M80" s="97"/>
      <c r="N80" s="186"/>
      <c r="O80" s="98"/>
      <c r="P80" s="187">
        <f>P81</f>
        <v>0</v>
      </c>
      <c r="Q80" s="98"/>
      <c r="R80" s="187">
        <f>R81</f>
        <v>0</v>
      </c>
      <c r="S80" s="98"/>
      <c r="T80" s="188">
        <f>T81</f>
        <v>0</v>
      </c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T80" s="19" t="s">
        <v>69</v>
      </c>
      <c r="AU80" s="19" t="s">
        <v>99</v>
      </c>
      <c r="BK80" s="189">
        <f>BK81</f>
        <v>0</v>
      </c>
    </row>
    <row r="81" s="12" customFormat="1" ht="25.92" customHeight="1">
      <c r="A81" s="12"/>
      <c r="B81" s="190"/>
      <c r="C81" s="191"/>
      <c r="D81" s="192" t="s">
        <v>69</v>
      </c>
      <c r="E81" s="193" t="s">
        <v>1072</v>
      </c>
      <c r="F81" s="193" t="s">
        <v>1073</v>
      </c>
      <c r="G81" s="191"/>
      <c r="H81" s="191"/>
      <c r="I81" s="194"/>
      <c r="J81" s="195">
        <f>BK81</f>
        <v>0</v>
      </c>
      <c r="K81" s="191"/>
      <c r="L81" s="196"/>
      <c r="M81" s="197"/>
      <c r="N81" s="198"/>
      <c r="O81" s="198"/>
      <c r="P81" s="199">
        <f>SUM(P82:P111)</f>
        <v>0</v>
      </c>
      <c r="Q81" s="198"/>
      <c r="R81" s="199">
        <f>SUM(R82:R111)</f>
        <v>0</v>
      </c>
      <c r="S81" s="198"/>
      <c r="T81" s="200">
        <f>SUM(T82:T111)</f>
        <v>0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R81" s="201" t="s">
        <v>78</v>
      </c>
      <c r="AT81" s="202" t="s">
        <v>69</v>
      </c>
      <c r="AU81" s="202" t="s">
        <v>70</v>
      </c>
      <c r="AY81" s="201" t="s">
        <v>129</v>
      </c>
      <c r="BK81" s="203">
        <f>SUM(BK82:BK111)</f>
        <v>0</v>
      </c>
    </row>
    <row r="82" s="2" customFormat="1" ht="16.5" customHeight="1">
      <c r="A82" s="40"/>
      <c r="B82" s="41"/>
      <c r="C82" s="206" t="s">
        <v>78</v>
      </c>
      <c r="D82" s="206" t="s">
        <v>131</v>
      </c>
      <c r="E82" s="207" t="s">
        <v>1074</v>
      </c>
      <c r="F82" s="208" t="s">
        <v>1075</v>
      </c>
      <c r="G82" s="209" t="s">
        <v>1076</v>
      </c>
      <c r="H82" s="210">
        <v>1</v>
      </c>
      <c r="I82" s="211"/>
      <c r="J82" s="212">
        <f>ROUND(I82*H82,2)</f>
        <v>0</v>
      </c>
      <c r="K82" s="208" t="s">
        <v>19</v>
      </c>
      <c r="L82" s="46"/>
      <c r="M82" s="213" t="s">
        <v>19</v>
      </c>
      <c r="N82" s="214" t="s">
        <v>41</v>
      </c>
      <c r="O82" s="86"/>
      <c r="P82" s="215">
        <f>O82*H82</f>
        <v>0</v>
      </c>
      <c r="Q82" s="215">
        <v>0</v>
      </c>
      <c r="R82" s="215">
        <f>Q82*H82</f>
        <v>0</v>
      </c>
      <c r="S82" s="215">
        <v>0</v>
      </c>
      <c r="T82" s="216">
        <f>S82*H82</f>
        <v>0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R82" s="217" t="s">
        <v>136</v>
      </c>
      <c r="AT82" s="217" t="s">
        <v>131</v>
      </c>
      <c r="AU82" s="217" t="s">
        <v>78</v>
      </c>
      <c r="AY82" s="19" t="s">
        <v>129</v>
      </c>
      <c r="BE82" s="218">
        <f>IF(N82="základní",J82,0)</f>
        <v>0</v>
      </c>
      <c r="BF82" s="218">
        <f>IF(N82="snížená",J82,0)</f>
        <v>0</v>
      </c>
      <c r="BG82" s="218">
        <f>IF(N82="zákl. přenesená",J82,0)</f>
        <v>0</v>
      </c>
      <c r="BH82" s="218">
        <f>IF(N82="sníž. přenesená",J82,0)</f>
        <v>0</v>
      </c>
      <c r="BI82" s="218">
        <f>IF(N82="nulová",J82,0)</f>
        <v>0</v>
      </c>
      <c r="BJ82" s="19" t="s">
        <v>78</v>
      </c>
      <c r="BK82" s="218">
        <f>ROUND(I82*H82,2)</f>
        <v>0</v>
      </c>
      <c r="BL82" s="19" t="s">
        <v>136</v>
      </c>
      <c r="BM82" s="217" t="s">
        <v>1077</v>
      </c>
    </row>
    <row r="83" s="2" customFormat="1" ht="37.8" customHeight="1">
      <c r="A83" s="40"/>
      <c r="B83" s="41"/>
      <c r="C83" s="206" t="s">
        <v>80</v>
      </c>
      <c r="D83" s="206" t="s">
        <v>131</v>
      </c>
      <c r="E83" s="207" t="s">
        <v>1078</v>
      </c>
      <c r="F83" s="208" t="s">
        <v>1079</v>
      </c>
      <c r="G83" s="209" t="s">
        <v>1076</v>
      </c>
      <c r="H83" s="210">
        <v>1</v>
      </c>
      <c r="I83" s="211"/>
      <c r="J83" s="212">
        <f>ROUND(I83*H83,2)</f>
        <v>0</v>
      </c>
      <c r="K83" s="208" t="s">
        <v>19</v>
      </c>
      <c r="L83" s="46"/>
      <c r="M83" s="213" t="s">
        <v>19</v>
      </c>
      <c r="N83" s="214" t="s">
        <v>41</v>
      </c>
      <c r="O83" s="86"/>
      <c r="P83" s="215">
        <f>O83*H83</f>
        <v>0</v>
      </c>
      <c r="Q83" s="215">
        <v>0</v>
      </c>
      <c r="R83" s="215">
        <f>Q83*H83</f>
        <v>0</v>
      </c>
      <c r="S83" s="215">
        <v>0</v>
      </c>
      <c r="T83" s="216">
        <f>S83*H83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R83" s="217" t="s">
        <v>136</v>
      </c>
      <c r="AT83" s="217" t="s">
        <v>131</v>
      </c>
      <c r="AU83" s="217" t="s">
        <v>78</v>
      </c>
      <c r="AY83" s="19" t="s">
        <v>129</v>
      </c>
      <c r="BE83" s="218">
        <f>IF(N83="základní",J83,0)</f>
        <v>0</v>
      </c>
      <c r="BF83" s="218">
        <f>IF(N83="snížená",J83,0)</f>
        <v>0</v>
      </c>
      <c r="BG83" s="218">
        <f>IF(N83="zákl. přenesená",J83,0)</f>
        <v>0</v>
      </c>
      <c r="BH83" s="218">
        <f>IF(N83="sníž. přenesená",J83,0)</f>
        <v>0</v>
      </c>
      <c r="BI83" s="218">
        <f>IF(N83="nulová",J83,0)</f>
        <v>0</v>
      </c>
      <c r="BJ83" s="19" t="s">
        <v>78</v>
      </c>
      <c r="BK83" s="218">
        <f>ROUND(I83*H83,2)</f>
        <v>0</v>
      </c>
      <c r="BL83" s="19" t="s">
        <v>136</v>
      </c>
      <c r="BM83" s="217" t="s">
        <v>1080</v>
      </c>
    </row>
    <row r="84" s="2" customFormat="1">
      <c r="A84" s="40"/>
      <c r="B84" s="41"/>
      <c r="C84" s="42"/>
      <c r="D84" s="226" t="s">
        <v>1081</v>
      </c>
      <c r="E84" s="42"/>
      <c r="F84" s="278" t="s">
        <v>1082</v>
      </c>
      <c r="G84" s="42"/>
      <c r="H84" s="42"/>
      <c r="I84" s="221"/>
      <c r="J84" s="42"/>
      <c r="K84" s="42"/>
      <c r="L84" s="46"/>
      <c r="M84" s="222"/>
      <c r="N84" s="223"/>
      <c r="O84" s="86"/>
      <c r="P84" s="86"/>
      <c r="Q84" s="86"/>
      <c r="R84" s="86"/>
      <c r="S84" s="86"/>
      <c r="T84" s="87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1081</v>
      </c>
      <c r="AU84" s="19" t="s">
        <v>78</v>
      </c>
    </row>
    <row r="85" s="2" customFormat="1" ht="16.5" customHeight="1">
      <c r="A85" s="40"/>
      <c r="B85" s="41"/>
      <c r="C85" s="206" t="s">
        <v>148</v>
      </c>
      <c r="D85" s="206" t="s">
        <v>131</v>
      </c>
      <c r="E85" s="207" t="s">
        <v>1083</v>
      </c>
      <c r="F85" s="208" t="s">
        <v>1084</v>
      </c>
      <c r="G85" s="209" t="s">
        <v>1076</v>
      </c>
      <c r="H85" s="210">
        <v>1</v>
      </c>
      <c r="I85" s="211"/>
      <c r="J85" s="212">
        <f>ROUND(I85*H85,2)</f>
        <v>0</v>
      </c>
      <c r="K85" s="208" t="s">
        <v>19</v>
      </c>
      <c r="L85" s="46"/>
      <c r="M85" s="213" t="s">
        <v>19</v>
      </c>
      <c r="N85" s="214" t="s">
        <v>41</v>
      </c>
      <c r="O85" s="86"/>
      <c r="P85" s="215">
        <f>O85*H85</f>
        <v>0</v>
      </c>
      <c r="Q85" s="215">
        <v>0</v>
      </c>
      <c r="R85" s="215">
        <f>Q85*H85</f>
        <v>0</v>
      </c>
      <c r="S85" s="215">
        <v>0</v>
      </c>
      <c r="T85" s="216">
        <f>S85*H85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R85" s="217" t="s">
        <v>136</v>
      </c>
      <c r="AT85" s="217" t="s">
        <v>131</v>
      </c>
      <c r="AU85" s="217" t="s">
        <v>78</v>
      </c>
      <c r="AY85" s="19" t="s">
        <v>129</v>
      </c>
      <c r="BE85" s="218">
        <f>IF(N85="základní",J85,0)</f>
        <v>0</v>
      </c>
      <c r="BF85" s="218">
        <f>IF(N85="snížená",J85,0)</f>
        <v>0</v>
      </c>
      <c r="BG85" s="218">
        <f>IF(N85="zákl. přenesená",J85,0)</f>
        <v>0</v>
      </c>
      <c r="BH85" s="218">
        <f>IF(N85="sníž. přenesená",J85,0)</f>
        <v>0</v>
      </c>
      <c r="BI85" s="218">
        <f>IF(N85="nulová",J85,0)</f>
        <v>0</v>
      </c>
      <c r="BJ85" s="19" t="s">
        <v>78</v>
      </c>
      <c r="BK85" s="218">
        <f>ROUND(I85*H85,2)</f>
        <v>0</v>
      </c>
      <c r="BL85" s="19" t="s">
        <v>136</v>
      </c>
      <c r="BM85" s="217" t="s">
        <v>1085</v>
      </c>
    </row>
    <row r="86" s="2" customFormat="1" ht="16.5" customHeight="1">
      <c r="A86" s="40"/>
      <c r="B86" s="41"/>
      <c r="C86" s="206" t="s">
        <v>136</v>
      </c>
      <c r="D86" s="206" t="s">
        <v>131</v>
      </c>
      <c r="E86" s="207" t="s">
        <v>1086</v>
      </c>
      <c r="F86" s="208" t="s">
        <v>1087</v>
      </c>
      <c r="G86" s="209" t="s">
        <v>1076</v>
      </c>
      <c r="H86" s="210">
        <v>1</v>
      </c>
      <c r="I86" s="211"/>
      <c r="J86" s="212">
        <f>ROUND(I86*H86,2)</f>
        <v>0</v>
      </c>
      <c r="K86" s="208" t="s">
        <v>19</v>
      </c>
      <c r="L86" s="46"/>
      <c r="M86" s="213" t="s">
        <v>19</v>
      </c>
      <c r="N86" s="214" t="s">
        <v>41</v>
      </c>
      <c r="O86" s="86"/>
      <c r="P86" s="215">
        <f>O86*H86</f>
        <v>0</v>
      </c>
      <c r="Q86" s="215">
        <v>0</v>
      </c>
      <c r="R86" s="215">
        <f>Q86*H86</f>
        <v>0</v>
      </c>
      <c r="S86" s="215">
        <v>0</v>
      </c>
      <c r="T86" s="216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7" t="s">
        <v>136</v>
      </c>
      <c r="AT86" s="217" t="s">
        <v>131</v>
      </c>
      <c r="AU86" s="217" t="s">
        <v>78</v>
      </c>
      <c r="AY86" s="19" t="s">
        <v>129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9" t="s">
        <v>78</v>
      </c>
      <c r="BK86" s="218">
        <f>ROUND(I86*H86,2)</f>
        <v>0</v>
      </c>
      <c r="BL86" s="19" t="s">
        <v>136</v>
      </c>
      <c r="BM86" s="217" t="s">
        <v>1088</v>
      </c>
    </row>
    <row r="87" s="2" customFormat="1" ht="16.5" customHeight="1">
      <c r="A87" s="40"/>
      <c r="B87" s="41"/>
      <c r="C87" s="206" t="s">
        <v>159</v>
      </c>
      <c r="D87" s="206" t="s">
        <v>131</v>
      </c>
      <c r="E87" s="207" t="s">
        <v>1089</v>
      </c>
      <c r="F87" s="208" t="s">
        <v>1090</v>
      </c>
      <c r="G87" s="209" t="s">
        <v>1076</v>
      </c>
      <c r="H87" s="210">
        <v>1</v>
      </c>
      <c r="I87" s="211"/>
      <c r="J87" s="212">
        <f>ROUND(I87*H87,2)</f>
        <v>0</v>
      </c>
      <c r="K87" s="208" t="s">
        <v>19</v>
      </c>
      <c r="L87" s="46"/>
      <c r="M87" s="213" t="s">
        <v>19</v>
      </c>
      <c r="N87" s="214" t="s">
        <v>41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136</v>
      </c>
      <c r="AT87" s="217" t="s">
        <v>131</v>
      </c>
      <c r="AU87" s="217" t="s">
        <v>78</v>
      </c>
      <c r="AY87" s="19" t="s">
        <v>129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78</v>
      </c>
      <c r="BK87" s="218">
        <f>ROUND(I87*H87,2)</f>
        <v>0</v>
      </c>
      <c r="BL87" s="19" t="s">
        <v>136</v>
      </c>
      <c r="BM87" s="217" t="s">
        <v>1091</v>
      </c>
    </row>
    <row r="88" s="2" customFormat="1" ht="24.15" customHeight="1">
      <c r="A88" s="40"/>
      <c r="B88" s="41"/>
      <c r="C88" s="206" t="s">
        <v>165</v>
      </c>
      <c r="D88" s="206" t="s">
        <v>131</v>
      </c>
      <c r="E88" s="207" t="s">
        <v>1092</v>
      </c>
      <c r="F88" s="208" t="s">
        <v>1093</v>
      </c>
      <c r="G88" s="209" t="s">
        <v>1076</v>
      </c>
      <c r="H88" s="210">
        <v>1</v>
      </c>
      <c r="I88" s="211"/>
      <c r="J88" s="212">
        <f>ROUND(I88*H88,2)</f>
        <v>0</v>
      </c>
      <c r="K88" s="208" t="s">
        <v>19</v>
      </c>
      <c r="L88" s="46"/>
      <c r="M88" s="213" t="s">
        <v>19</v>
      </c>
      <c r="N88" s="214" t="s">
        <v>41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136</v>
      </c>
      <c r="AT88" s="217" t="s">
        <v>131</v>
      </c>
      <c r="AU88" s="217" t="s">
        <v>78</v>
      </c>
      <c r="AY88" s="19" t="s">
        <v>129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78</v>
      </c>
      <c r="BK88" s="218">
        <f>ROUND(I88*H88,2)</f>
        <v>0</v>
      </c>
      <c r="BL88" s="19" t="s">
        <v>136</v>
      </c>
      <c r="BM88" s="217" t="s">
        <v>1094</v>
      </c>
    </row>
    <row r="89" s="2" customFormat="1" ht="37.8" customHeight="1">
      <c r="A89" s="40"/>
      <c r="B89" s="41"/>
      <c r="C89" s="206" t="s">
        <v>172</v>
      </c>
      <c r="D89" s="206" t="s">
        <v>131</v>
      </c>
      <c r="E89" s="207" t="s">
        <v>1095</v>
      </c>
      <c r="F89" s="208" t="s">
        <v>1096</v>
      </c>
      <c r="G89" s="209" t="s">
        <v>1076</v>
      </c>
      <c r="H89" s="210">
        <v>1</v>
      </c>
      <c r="I89" s="211"/>
      <c r="J89" s="212">
        <f>ROUND(I89*H89,2)</f>
        <v>0</v>
      </c>
      <c r="K89" s="208" t="s">
        <v>19</v>
      </c>
      <c r="L89" s="46"/>
      <c r="M89" s="213" t="s">
        <v>19</v>
      </c>
      <c r="N89" s="214" t="s">
        <v>41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136</v>
      </c>
      <c r="AT89" s="217" t="s">
        <v>131</v>
      </c>
      <c r="AU89" s="217" t="s">
        <v>78</v>
      </c>
      <c r="AY89" s="19" t="s">
        <v>129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78</v>
      </c>
      <c r="BK89" s="218">
        <f>ROUND(I89*H89,2)</f>
        <v>0</v>
      </c>
      <c r="BL89" s="19" t="s">
        <v>136</v>
      </c>
      <c r="BM89" s="217" t="s">
        <v>1097</v>
      </c>
    </row>
    <row r="90" s="2" customFormat="1" ht="24.15" customHeight="1">
      <c r="A90" s="40"/>
      <c r="B90" s="41"/>
      <c r="C90" s="206" t="s">
        <v>179</v>
      </c>
      <c r="D90" s="206" t="s">
        <v>131</v>
      </c>
      <c r="E90" s="207" t="s">
        <v>1098</v>
      </c>
      <c r="F90" s="208" t="s">
        <v>1099</v>
      </c>
      <c r="G90" s="209" t="s">
        <v>1076</v>
      </c>
      <c r="H90" s="210">
        <v>1</v>
      </c>
      <c r="I90" s="211"/>
      <c r="J90" s="212">
        <f>ROUND(I90*H90,2)</f>
        <v>0</v>
      </c>
      <c r="K90" s="208" t="s">
        <v>19</v>
      </c>
      <c r="L90" s="46"/>
      <c r="M90" s="213" t="s">
        <v>19</v>
      </c>
      <c r="N90" s="214" t="s">
        <v>41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136</v>
      </c>
      <c r="AT90" s="217" t="s">
        <v>131</v>
      </c>
      <c r="AU90" s="217" t="s">
        <v>78</v>
      </c>
      <c r="AY90" s="19" t="s">
        <v>129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78</v>
      </c>
      <c r="BK90" s="218">
        <f>ROUND(I90*H90,2)</f>
        <v>0</v>
      </c>
      <c r="BL90" s="19" t="s">
        <v>136</v>
      </c>
      <c r="BM90" s="217" t="s">
        <v>1100</v>
      </c>
    </row>
    <row r="91" s="2" customFormat="1" ht="16.5" customHeight="1">
      <c r="A91" s="40"/>
      <c r="B91" s="41"/>
      <c r="C91" s="206" t="s">
        <v>186</v>
      </c>
      <c r="D91" s="206" t="s">
        <v>131</v>
      </c>
      <c r="E91" s="207" t="s">
        <v>1101</v>
      </c>
      <c r="F91" s="208" t="s">
        <v>1102</v>
      </c>
      <c r="G91" s="209" t="s">
        <v>1076</v>
      </c>
      <c r="H91" s="210">
        <v>1</v>
      </c>
      <c r="I91" s="211"/>
      <c r="J91" s="212">
        <f>ROUND(I91*H91,2)</f>
        <v>0</v>
      </c>
      <c r="K91" s="208" t="s">
        <v>19</v>
      </c>
      <c r="L91" s="46"/>
      <c r="M91" s="213" t="s">
        <v>19</v>
      </c>
      <c r="N91" s="214" t="s">
        <v>41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136</v>
      </c>
      <c r="AT91" s="217" t="s">
        <v>131</v>
      </c>
      <c r="AU91" s="217" t="s">
        <v>78</v>
      </c>
      <c r="AY91" s="19" t="s">
        <v>129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78</v>
      </c>
      <c r="BK91" s="218">
        <f>ROUND(I91*H91,2)</f>
        <v>0</v>
      </c>
      <c r="BL91" s="19" t="s">
        <v>136</v>
      </c>
      <c r="BM91" s="217" t="s">
        <v>1103</v>
      </c>
    </row>
    <row r="92" s="2" customFormat="1" ht="37.8" customHeight="1">
      <c r="A92" s="40"/>
      <c r="B92" s="41"/>
      <c r="C92" s="206" t="s">
        <v>192</v>
      </c>
      <c r="D92" s="206" t="s">
        <v>131</v>
      </c>
      <c r="E92" s="207" t="s">
        <v>1104</v>
      </c>
      <c r="F92" s="208" t="s">
        <v>1105</v>
      </c>
      <c r="G92" s="209" t="s">
        <v>1076</v>
      </c>
      <c r="H92" s="210">
        <v>1</v>
      </c>
      <c r="I92" s="211"/>
      <c r="J92" s="212">
        <f>ROUND(I92*H92,2)</f>
        <v>0</v>
      </c>
      <c r="K92" s="208" t="s">
        <v>19</v>
      </c>
      <c r="L92" s="46"/>
      <c r="M92" s="213" t="s">
        <v>19</v>
      </c>
      <c r="N92" s="214" t="s">
        <v>41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136</v>
      </c>
      <c r="AT92" s="217" t="s">
        <v>131</v>
      </c>
      <c r="AU92" s="217" t="s">
        <v>78</v>
      </c>
      <c r="AY92" s="19" t="s">
        <v>129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78</v>
      </c>
      <c r="BK92" s="218">
        <f>ROUND(I92*H92,2)</f>
        <v>0</v>
      </c>
      <c r="BL92" s="19" t="s">
        <v>136</v>
      </c>
      <c r="BM92" s="217" t="s">
        <v>1106</v>
      </c>
    </row>
    <row r="93" s="2" customFormat="1" ht="16.5" customHeight="1">
      <c r="A93" s="40"/>
      <c r="B93" s="41"/>
      <c r="C93" s="206" t="s">
        <v>199</v>
      </c>
      <c r="D93" s="206" t="s">
        <v>131</v>
      </c>
      <c r="E93" s="207" t="s">
        <v>1107</v>
      </c>
      <c r="F93" s="208" t="s">
        <v>1108</v>
      </c>
      <c r="G93" s="209" t="s">
        <v>1076</v>
      </c>
      <c r="H93" s="210">
        <v>1</v>
      </c>
      <c r="I93" s="211"/>
      <c r="J93" s="212">
        <f>ROUND(I93*H93,2)</f>
        <v>0</v>
      </c>
      <c r="K93" s="208" t="s">
        <v>19</v>
      </c>
      <c r="L93" s="46"/>
      <c r="M93" s="213" t="s">
        <v>19</v>
      </c>
      <c r="N93" s="214" t="s">
        <v>41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136</v>
      </c>
      <c r="AT93" s="217" t="s">
        <v>131</v>
      </c>
      <c r="AU93" s="217" t="s">
        <v>78</v>
      </c>
      <c r="AY93" s="19" t="s">
        <v>129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78</v>
      </c>
      <c r="BK93" s="218">
        <f>ROUND(I93*H93,2)</f>
        <v>0</v>
      </c>
      <c r="BL93" s="19" t="s">
        <v>136</v>
      </c>
      <c r="BM93" s="217" t="s">
        <v>1109</v>
      </c>
    </row>
    <row r="94" s="2" customFormat="1" ht="21.75" customHeight="1">
      <c r="A94" s="40"/>
      <c r="B94" s="41"/>
      <c r="C94" s="206" t="s">
        <v>8</v>
      </c>
      <c r="D94" s="206" t="s">
        <v>131</v>
      </c>
      <c r="E94" s="207" t="s">
        <v>1110</v>
      </c>
      <c r="F94" s="208" t="s">
        <v>1111</v>
      </c>
      <c r="G94" s="209" t="s">
        <v>1076</v>
      </c>
      <c r="H94" s="210">
        <v>1</v>
      </c>
      <c r="I94" s="211"/>
      <c r="J94" s="212">
        <f>ROUND(I94*H94,2)</f>
        <v>0</v>
      </c>
      <c r="K94" s="208" t="s">
        <v>19</v>
      </c>
      <c r="L94" s="46"/>
      <c r="M94" s="213" t="s">
        <v>19</v>
      </c>
      <c r="N94" s="214" t="s">
        <v>41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136</v>
      </c>
      <c r="AT94" s="217" t="s">
        <v>131</v>
      </c>
      <c r="AU94" s="217" t="s">
        <v>78</v>
      </c>
      <c r="AY94" s="19" t="s">
        <v>129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78</v>
      </c>
      <c r="BK94" s="218">
        <f>ROUND(I94*H94,2)</f>
        <v>0</v>
      </c>
      <c r="BL94" s="19" t="s">
        <v>136</v>
      </c>
      <c r="BM94" s="217" t="s">
        <v>1112</v>
      </c>
    </row>
    <row r="95" s="2" customFormat="1" ht="16.5" customHeight="1">
      <c r="A95" s="40"/>
      <c r="B95" s="41"/>
      <c r="C95" s="206" t="s">
        <v>209</v>
      </c>
      <c r="D95" s="206" t="s">
        <v>131</v>
      </c>
      <c r="E95" s="207" t="s">
        <v>1113</v>
      </c>
      <c r="F95" s="208" t="s">
        <v>1114</v>
      </c>
      <c r="G95" s="209" t="s">
        <v>1076</v>
      </c>
      <c r="H95" s="210">
        <v>1</v>
      </c>
      <c r="I95" s="211"/>
      <c r="J95" s="212">
        <f>ROUND(I95*H95,2)</f>
        <v>0</v>
      </c>
      <c r="K95" s="208" t="s">
        <v>19</v>
      </c>
      <c r="L95" s="46"/>
      <c r="M95" s="213" t="s">
        <v>19</v>
      </c>
      <c r="N95" s="214" t="s">
        <v>41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136</v>
      </c>
      <c r="AT95" s="217" t="s">
        <v>131</v>
      </c>
      <c r="AU95" s="217" t="s">
        <v>78</v>
      </c>
      <c r="AY95" s="19" t="s">
        <v>129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78</v>
      </c>
      <c r="BK95" s="218">
        <f>ROUND(I95*H95,2)</f>
        <v>0</v>
      </c>
      <c r="BL95" s="19" t="s">
        <v>136</v>
      </c>
      <c r="BM95" s="217" t="s">
        <v>1115</v>
      </c>
    </row>
    <row r="96" s="2" customFormat="1" ht="24.15" customHeight="1">
      <c r="A96" s="40"/>
      <c r="B96" s="41"/>
      <c r="C96" s="206" t="s">
        <v>214</v>
      </c>
      <c r="D96" s="206" t="s">
        <v>131</v>
      </c>
      <c r="E96" s="207" t="s">
        <v>1116</v>
      </c>
      <c r="F96" s="208" t="s">
        <v>1117</v>
      </c>
      <c r="G96" s="209" t="s">
        <v>1076</v>
      </c>
      <c r="H96" s="210">
        <v>1</v>
      </c>
      <c r="I96" s="211"/>
      <c r="J96" s="212">
        <f>ROUND(I96*H96,2)</f>
        <v>0</v>
      </c>
      <c r="K96" s="208" t="s">
        <v>19</v>
      </c>
      <c r="L96" s="46"/>
      <c r="M96" s="213" t="s">
        <v>19</v>
      </c>
      <c r="N96" s="214" t="s">
        <v>41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136</v>
      </c>
      <c r="AT96" s="217" t="s">
        <v>131</v>
      </c>
      <c r="AU96" s="217" t="s">
        <v>78</v>
      </c>
      <c r="AY96" s="19" t="s">
        <v>129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78</v>
      </c>
      <c r="BK96" s="218">
        <f>ROUND(I96*H96,2)</f>
        <v>0</v>
      </c>
      <c r="BL96" s="19" t="s">
        <v>136</v>
      </c>
      <c r="BM96" s="217" t="s">
        <v>1118</v>
      </c>
    </row>
    <row r="97" s="2" customFormat="1" ht="16.5" customHeight="1">
      <c r="A97" s="40"/>
      <c r="B97" s="41"/>
      <c r="C97" s="206" t="s">
        <v>221</v>
      </c>
      <c r="D97" s="206" t="s">
        <v>131</v>
      </c>
      <c r="E97" s="207" t="s">
        <v>1119</v>
      </c>
      <c r="F97" s="208" t="s">
        <v>1120</v>
      </c>
      <c r="G97" s="209" t="s">
        <v>1076</v>
      </c>
      <c r="H97" s="210">
        <v>1</v>
      </c>
      <c r="I97" s="211"/>
      <c r="J97" s="212">
        <f>ROUND(I97*H97,2)</f>
        <v>0</v>
      </c>
      <c r="K97" s="208" t="s">
        <v>19</v>
      </c>
      <c r="L97" s="46"/>
      <c r="M97" s="213" t="s">
        <v>19</v>
      </c>
      <c r="N97" s="214" t="s">
        <v>41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136</v>
      </c>
      <c r="AT97" s="217" t="s">
        <v>131</v>
      </c>
      <c r="AU97" s="217" t="s">
        <v>78</v>
      </c>
      <c r="AY97" s="19" t="s">
        <v>129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78</v>
      </c>
      <c r="BK97" s="218">
        <f>ROUND(I97*H97,2)</f>
        <v>0</v>
      </c>
      <c r="BL97" s="19" t="s">
        <v>136</v>
      </c>
      <c r="BM97" s="217" t="s">
        <v>1121</v>
      </c>
    </row>
    <row r="98" s="2" customFormat="1" ht="16.5" customHeight="1">
      <c r="A98" s="40"/>
      <c r="B98" s="41"/>
      <c r="C98" s="206" t="s">
        <v>227</v>
      </c>
      <c r="D98" s="206" t="s">
        <v>131</v>
      </c>
      <c r="E98" s="207" t="s">
        <v>1122</v>
      </c>
      <c r="F98" s="208" t="s">
        <v>1123</v>
      </c>
      <c r="G98" s="209" t="s">
        <v>1076</v>
      </c>
      <c r="H98" s="210">
        <v>1</v>
      </c>
      <c r="I98" s="211"/>
      <c r="J98" s="212">
        <f>ROUND(I98*H98,2)</f>
        <v>0</v>
      </c>
      <c r="K98" s="208" t="s">
        <v>19</v>
      </c>
      <c r="L98" s="46"/>
      <c r="M98" s="213" t="s">
        <v>19</v>
      </c>
      <c r="N98" s="214" t="s">
        <v>41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136</v>
      </c>
      <c r="AT98" s="217" t="s">
        <v>131</v>
      </c>
      <c r="AU98" s="217" t="s">
        <v>78</v>
      </c>
      <c r="AY98" s="19" t="s">
        <v>129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78</v>
      </c>
      <c r="BK98" s="218">
        <f>ROUND(I98*H98,2)</f>
        <v>0</v>
      </c>
      <c r="BL98" s="19" t="s">
        <v>136</v>
      </c>
      <c r="BM98" s="217" t="s">
        <v>1124</v>
      </c>
    </row>
    <row r="99" s="2" customFormat="1" ht="37.8" customHeight="1">
      <c r="A99" s="40"/>
      <c r="B99" s="41"/>
      <c r="C99" s="206" t="s">
        <v>233</v>
      </c>
      <c r="D99" s="206" t="s">
        <v>131</v>
      </c>
      <c r="E99" s="207" t="s">
        <v>1125</v>
      </c>
      <c r="F99" s="208" t="s">
        <v>1126</v>
      </c>
      <c r="G99" s="209" t="s">
        <v>1076</v>
      </c>
      <c r="H99" s="210">
        <v>1</v>
      </c>
      <c r="I99" s="211"/>
      <c r="J99" s="212">
        <f>ROUND(I99*H99,2)</f>
        <v>0</v>
      </c>
      <c r="K99" s="208" t="s">
        <v>19</v>
      </c>
      <c r="L99" s="46"/>
      <c r="M99" s="213" t="s">
        <v>19</v>
      </c>
      <c r="N99" s="214" t="s">
        <v>41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136</v>
      </c>
      <c r="AT99" s="217" t="s">
        <v>131</v>
      </c>
      <c r="AU99" s="217" t="s">
        <v>78</v>
      </c>
      <c r="AY99" s="19" t="s">
        <v>129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78</v>
      </c>
      <c r="BK99" s="218">
        <f>ROUND(I99*H99,2)</f>
        <v>0</v>
      </c>
      <c r="BL99" s="19" t="s">
        <v>136</v>
      </c>
      <c r="BM99" s="217" t="s">
        <v>1127</v>
      </c>
    </row>
    <row r="100" s="2" customFormat="1">
      <c r="A100" s="40"/>
      <c r="B100" s="41"/>
      <c r="C100" s="42"/>
      <c r="D100" s="226" t="s">
        <v>1081</v>
      </c>
      <c r="E100" s="42"/>
      <c r="F100" s="278" t="s">
        <v>1128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1081</v>
      </c>
      <c r="AU100" s="19" t="s">
        <v>78</v>
      </c>
    </row>
    <row r="101" s="2" customFormat="1" ht="24.15" customHeight="1">
      <c r="A101" s="40"/>
      <c r="B101" s="41"/>
      <c r="C101" s="206" t="s">
        <v>240</v>
      </c>
      <c r="D101" s="206" t="s">
        <v>131</v>
      </c>
      <c r="E101" s="207" t="s">
        <v>1129</v>
      </c>
      <c r="F101" s="208" t="s">
        <v>1130</v>
      </c>
      <c r="G101" s="209" t="s">
        <v>1076</v>
      </c>
      <c r="H101" s="210">
        <v>1</v>
      </c>
      <c r="I101" s="211"/>
      <c r="J101" s="212">
        <f>ROUND(I101*H101,2)</f>
        <v>0</v>
      </c>
      <c r="K101" s="208" t="s">
        <v>19</v>
      </c>
      <c r="L101" s="46"/>
      <c r="M101" s="213" t="s">
        <v>19</v>
      </c>
      <c r="N101" s="214" t="s">
        <v>41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136</v>
      </c>
      <c r="AT101" s="217" t="s">
        <v>131</v>
      </c>
      <c r="AU101" s="217" t="s">
        <v>78</v>
      </c>
      <c r="AY101" s="19" t="s">
        <v>129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78</v>
      </c>
      <c r="BK101" s="218">
        <f>ROUND(I101*H101,2)</f>
        <v>0</v>
      </c>
      <c r="BL101" s="19" t="s">
        <v>136</v>
      </c>
      <c r="BM101" s="217" t="s">
        <v>1131</v>
      </c>
    </row>
    <row r="102" s="2" customFormat="1" ht="24.15" customHeight="1">
      <c r="A102" s="40"/>
      <c r="B102" s="41"/>
      <c r="C102" s="206" t="s">
        <v>245</v>
      </c>
      <c r="D102" s="206" t="s">
        <v>131</v>
      </c>
      <c r="E102" s="207" t="s">
        <v>1132</v>
      </c>
      <c r="F102" s="208" t="s">
        <v>1133</v>
      </c>
      <c r="G102" s="209" t="s">
        <v>1076</v>
      </c>
      <c r="H102" s="210">
        <v>1</v>
      </c>
      <c r="I102" s="211"/>
      <c r="J102" s="212">
        <f>ROUND(I102*H102,2)</f>
        <v>0</v>
      </c>
      <c r="K102" s="208" t="s">
        <v>19</v>
      </c>
      <c r="L102" s="46"/>
      <c r="M102" s="213" t="s">
        <v>19</v>
      </c>
      <c r="N102" s="214" t="s">
        <v>41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136</v>
      </c>
      <c r="AT102" s="217" t="s">
        <v>131</v>
      </c>
      <c r="AU102" s="217" t="s">
        <v>78</v>
      </c>
      <c r="AY102" s="19" t="s">
        <v>129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78</v>
      </c>
      <c r="BK102" s="218">
        <f>ROUND(I102*H102,2)</f>
        <v>0</v>
      </c>
      <c r="BL102" s="19" t="s">
        <v>136</v>
      </c>
      <c r="BM102" s="217" t="s">
        <v>1134</v>
      </c>
    </row>
    <row r="103" s="2" customFormat="1" ht="16.5" customHeight="1">
      <c r="A103" s="40"/>
      <c r="B103" s="41"/>
      <c r="C103" s="206" t="s">
        <v>250</v>
      </c>
      <c r="D103" s="206" t="s">
        <v>131</v>
      </c>
      <c r="E103" s="207" t="s">
        <v>1135</v>
      </c>
      <c r="F103" s="208" t="s">
        <v>1136</v>
      </c>
      <c r="G103" s="209" t="s">
        <v>1076</v>
      </c>
      <c r="H103" s="210">
        <v>1</v>
      </c>
      <c r="I103" s="211"/>
      <c r="J103" s="212">
        <f>ROUND(I103*H103,2)</f>
        <v>0</v>
      </c>
      <c r="K103" s="208" t="s">
        <v>19</v>
      </c>
      <c r="L103" s="46"/>
      <c r="M103" s="213" t="s">
        <v>19</v>
      </c>
      <c r="N103" s="214" t="s">
        <v>41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136</v>
      </c>
      <c r="AT103" s="217" t="s">
        <v>131</v>
      </c>
      <c r="AU103" s="217" t="s">
        <v>78</v>
      </c>
      <c r="AY103" s="19" t="s">
        <v>129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78</v>
      </c>
      <c r="BK103" s="218">
        <f>ROUND(I103*H103,2)</f>
        <v>0</v>
      </c>
      <c r="BL103" s="19" t="s">
        <v>136</v>
      </c>
      <c r="BM103" s="217" t="s">
        <v>1137</v>
      </c>
    </row>
    <row r="104" s="2" customFormat="1" ht="33" customHeight="1">
      <c r="A104" s="40"/>
      <c r="B104" s="41"/>
      <c r="C104" s="206" t="s">
        <v>7</v>
      </c>
      <c r="D104" s="206" t="s">
        <v>131</v>
      </c>
      <c r="E104" s="207" t="s">
        <v>1138</v>
      </c>
      <c r="F104" s="208" t="s">
        <v>1139</v>
      </c>
      <c r="G104" s="209" t="s">
        <v>1076</v>
      </c>
      <c r="H104" s="210">
        <v>1</v>
      </c>
      <c r="I104" s="211"/>
      <c r="J104" s="212">
        <f>ROUND(I104*H104,2)</f>
        <v>0</v>
      </c>
      <c r="K104" s="208" t="s">
        <v>19</v>
      </c>
      <c r="L104" s="46"/>
      <c r="M104" s="213" t="s">
        <v>19</v>
      </c>
      <c r="N104" s="214" t="s">
        <v>41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136</v>
      </c>
      <c r="AT104" s="217" t="s">
        <v>131</v>
      </c>
      <c r="AU104" s="217" t="s">
        <v>78</v>
      </c>
      <c r="AY104" s="19" t="s">
        <v>129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78</v>
      </c>
      <c r="BK104" s="218">
        <f>ROUND(I104*H104,2)</f>
        <v>0</v>
      </c>
      <c r="BL104" s="19" t="s">
        <v>136</v>
      </c>
      <c r="BM104" s="217" t="s">
        <v>1140</v>
      </c>
    </row>
    <row r="105" s="2" customFormat="1" ht="16.5" customHeight="1">
      <c r="A105" s="40"/>
      <c r="B105" s="41"/>
      <c r="C105" s="206" t="s">
        <v>260</v>
      </c>
      <c r="D105" s="206" t="s">
        <v>131</v>
      </c>
      <c r="E105" s="207" t="s">
        <v>1141</v>
      </c>
      <c r="F105" s="208" t="s">
        <v>1142</v>
      </c>
      <c r="G105" s="209" t="s">
        <v>1076</v>
      </c>
      <c r="H105" s="210">
        <v>1</v>
      </c>
      <c r="I105" s="211"/>
      <c r="J105" s="212">
        <f>ROUND(I105*H105,2)</f>
        <v>0</v>
      </c>
      <c r="K105" s="208" t="s">
        <v>19</v>
      </c>
      <c r="L105" s="46"/>
      <c r="M105" s="213" t="s">
        <v>19</v>
      </c>
      <c r="N105" s="214" t="s">
        <v>41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136</v>
      </c>
      <c r="AT105" s="217" t="s">
        <v>131</v>
      </c>
      <c r="AU105" s="217" t="s">
        <v>78</v>
      </c>
      <c r="AY105" s="19" t="s">
        <v>129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78</v>
      </c>
      <c r="BK105" s="218">
        <f>ROUND(I105*H105,2)</f>
        <v>0</v>
      </c>
      <c r="BL105" s="19" t="s">
        <v>136</v>
      </c>
      <c r="BM105" s="217" t="s">
        <v>1143</v>
      </c>
    </row>
    <row r="106" s="2" customFormat="1" ht="24.15" customHeight="1">
      <c r="A106" s="40"/>
      <c r="B106" s="41"/>
      <c r="C106" s="206" t="s">
        <v>265</v>
      </c>
      <c r="D106" s="206" t="s">
        <v>131</v>
      </c>
      <c r="E106" s="207" t="s">
        <v>1144</v>
      </c>
      <c r="F106" s="208" t="s">
        <v>1145</v>
      </c>
      <c r="G106" s="209" t="s">
        <v>1076</v>
      </c>
      <c r="H106" s="210">
        <v>1</v>
      </c>
      <c r="I106" s="211"/>
      <c r="J106" s="212">
        <f>ROUND(I106*H106,2)</f>
        <v>0</v>
      </c>
      <c r="K106" s="208" t="s">
        <v>19</v>
      </c>
      <c r="L106" s="46"/>
      <c r="M106" s="213" t="s">
        <v>19</v>
      </c>
      <c r="N106" s="214" t="s">
        <v>41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136</v>
      </c>
      <c r="AT106" s="217" t="s">
        <v>131</v>
      </c>
      <c r="AU106" s="217" t="s">
        <v>78</v>
      </c>
      <c r="AY106" s="19" t="s">
        <v>129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78</v>
      </c>
      <c r="BK106" s="218">
        <f>ROUND(I106*H106,2)</f>
        <v>0</v>
      </c>
      <c r="BL106" s="19" t="s">
        <v>136</v>
      </c>
      <c r="BM106" s="217" t="s">
        <v>1146</v>
      </c>
    </row>
    <row r="107" s="2" customFormat="1" ht="24.15" customHeight="1">
      <c r="A107" s="40"/>
      <c r="B107" s="41"/>
      <c r="C107" s="206" t="s">
        <v>272</v>
      </c>
      <c r="D107" s="206" t="s">
        <v>131</v>
      </c>
      <c r="E107" s="207" t="s">
        <v>1147</v>
      </c>
      <c r="F107" s="208" t="s">
        <v>1148</v>
      </c>
      <c r="G107" s="209" t="s">
        <v>1076</v>
      </c>
      <c r="H107" s="210">
        <v>1</v>
      </c>
      <c r="I107" s="211"/>
      <c r="J107" s="212">
        <f>ROUND(I107*H107,2)</f>
        <v>0</v>
      </c>
      <c r="K107" s="208" t="s">
        <v>19</v>
      </c>
      <c r="L107" s="46"/>
      <c r="M107" s="213" t="s">
        <v>19</v>
      </c>
      <c r="N107" s="214" t="s">
        <v>41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136</v>
      </c>
      <c r="AT107" s="217" t="s">
        <v>131</v>
      </c>
      <c r="AU107" s="217" t="s">
        <v>78</v>
      </c>
      <c r="AY107" s="19" t="s">
        <v>129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78</v>
      </c>
      <c r="BK107" s="218">
        <f>ROUND(I107*H107,2)</f>
        <v>0</v>
      </c>
      <c r="BL107" s="19" t="s">
        <v>136</v>
      </c>
      <c r="BM107" s="217" t="s">
        <v>1149</v>
      </c>
    </row>
    <row r="108" s="2" customFormat="1" ht="24.15" customHeight="1">
      <c r="A108" s="40"/>
      <c r="B108" s="41"/>
      <c r="C108" s="206" t="s">
        <v>293</v>
      </c>
      <c r="D108" s="206" t="s">
        <v>131</v>
      </c>
      <c r="E108" s="207" t="s">
        <v>1150</v>
      </c>
      <c r="F108" s="208" t="s">
        <v>1151</v>
      </c>
      <c r="G108" s="209" t="s">
        <v>1076</v>
      </c>
      <c r="H108" s="210">
        <v>1</v>
      </c>
      <c r="I108" s="211"/>
      <c r="J108" s="212">
        <f>ROUND(I108*H108,2)</f>
        <v>0</v>
      </c>
      <c r="K108" s="208" t="s">
        <v>19</v>
      </c>
      <c r="L108" s="46"/>
      <c r="M108" s="213" t="s">
        <v>19</v>
      </c>
      <c r="N108" s="214" t="s">
        <v>41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136</v>
      </c>
      <c r="AT108" s="217" t="s">
        <v>131</v>
      </c>
      <c r="AU108" s="217" t="s">
        <v>78</v>
      </c>
      <c r="AY108" s="19" t="s">
        <v>129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78</v>
      </c>
      <c r="BK108" s="218">
        <f>ROUND(I108*H108,2)</f>
        <v>0</v>
      </c>
      <c r="BL108" s="19" t="s">
        <v>136</v>
      </c>
      <c r="BM108" s="217" t="s">
        <v>1152</v>
      </c>
    </row>
    <row r="109" s="2" customFormat="1" ht="24.15" customHeight="1">
      <c r="A109" s="40"/>
      <c r="B109" s="41"/>
      <c r="C109" s="206" t="s">
        <v>278</v>
      </c>
      <c r="D109" s="206" t="s">
        <v>131</v>
      </c>
      <c r="E109" s="207" t="s">
        <v>1153</v>
      </c>
      <c r="F109" s="208" t="s">
        <v>1154</v>
      </c>
      <c r="G109" s="209" t="s">
        <v>1076</v>
      </c>
      <c r="H109" s="210">
        <v>1</v>
      </c>
      <c r="I109" s="211"/>
      <c r="J109" s="212">
        <f>ROUND(I109*H109,2)</f>
        <v>0</v>
      </c>
      <c r="K109" s="208" t="s">
        <v>19</v>
      </c>
      <c r="L109" s="46"/>
      <c r="M109" s="213" t="s">
        <v>19</v>
      </c>
      <c r="N109" s="214" t="s">
        <v>41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136</v>
      </c>
      <c r="AT109" s="217" t="s">
        <v>131</v>
      </c>
      <c r="AU109" s="217" t="s">
        <v>78</v>
      </c>
      <c r="AY109" s="19" t="s">
        <v>129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78</v>
      </c>
      <c r="BK109" s="218">
        <f>ROUND(I109*H109,2)</f>
        <v>0</v>
      </c>
      <c r="BL109" s="19" t="s">
        <v>136</v>
      </c>
      <c r="BM109" s="217" t="s">
        <v>1155</v>
      </c>
    </row>
    <row r="110" s="2" customFormat="1" ht="16.5" customHeight="1">
      <c r="A110" s="40"/>
      <c r="B110" s="41"/>
      <c r="C110" s="206" t="s">
        <v>283</v>
      </c>
      <c r="D110" s="206" t="s">
        <v>131</v>
      </c>
      <c r="E110" s="207" t="s">
        <v>1156</v>
      </c>
      <c r="F110" s="208" t="s">
        <v>1157</v>
      </c>
      <c r="G110" s="209" t="s">
        <v>1076</v>
      </c>
      <c r="H110" s="210">
        <v>1</v>
      </c>
      <c r="I110" s="211"/>
      <c r="J110" s="212">
        <f>ROUND(I110*H110,2)</f>
        <v>0</v>
      </c>
      <c r="K110" s="208" t="s">
        <v>19</v>
      </c>
      <c r="L110" s="46"/>
      <c r="M110" s="213" t="s">
        <v>19</v>
      </c>
      <c r="N110" s="214" t="s">
        <v>41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136</v>
      </c>
      <c r="AT110" s="217" t="s">
        <v>131</v>
      </c>
      <c r="AU110" s="217" t="s">
        <v>78</v>
      </c>
      <c r="AY110" s="19" t="s">
        <v>129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78</v>
      </c>
      <c r="BK110" s="218">
        <f>ROUND(I110*H110,2)</f>
        <v>0</v>
      </c>
      <c r="BL110" s="19" t="s">
        <v>136</v>
      </c>
      <c r="BM110" s="217" t="s">
        <v>1158</v>
      </c>
    </row>
    <row r="111" s="2" customFormat="1" ht="16.5" customHeight="1">
      <c r="A111" s="40"/>
      <c r="B111" s="41"/>
      <c r="C111" s="206" t="s">
        <v>288</v>
      </c>
      <c r="D111" s="206" t="s">
        <v>131</v>
      </c>
      <c r="E111" s="207" t="s">
        <v>1159</v>
      </c>
      <c r="F111" s="208" t="s">
        <v>1160</v>
      </c>
      <c r="G111" s="209" t="s">
        <v>1076</v>
      </c>
      <c r="H111" s="210">
        <v>1</v>
      </c>
      <c r="I111" s="211"/>
      <c r="J111" s="212">
        <f>ROUND(I111*H111,2)</f>
        <v>0</v>
      </c>
      <c r="K111" s="208" t="s">
        <v>19</v>
      </c>
      <c r="L111" s="46"/>
      <c r="M111" s="271" t="s">
        <v>19</v>
      </c>
      <c r="N111" s="272" t="s">
        <v>41</v>
      </c>
      <c r="O111" s="269"/>
      <c r="P111" s="273">
        <f>O111*H111</f>
        <v>0</v>
      </c>
      <c r="Q111" s="273">
        <v>0</v>
      </c>
      <c r="R111" s="273">
        <f>Q111*H111</f>
        <v>0</v>
      </c>
      <c r="S111" s="273">
        <v>0</v>
      </c>
      <c r="T111" s="274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136</v>
      </c>
      <c r="AT111" s="217" t="s">
        <v>131</v>
      </c>
      <c r="AU111" s="217" t="s">
        <v>78</v>
      </c>
      <c r="AY111" s="19" t="s">
        <v>129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78</v>
      </c>
      <c r="BK111" s="218">
        <f>ROUND(I111*H111,2)</f>
        <v>0</v>
      </c>
      <c r="BL111" s="19" t="s">
        <v>136</v>
      </c>
      <c r="BM111" s="217" t="s">
        <v>1161</v>
      </c>
    </row>
    <row r="112" s="2" customFormat="1" ht="6.96" customHeight="1">
      <c r="A112" s="40"/>
      <c r="B112" s="61"/>
      <c r="C112" s="62"/>
      <c r="D112" s="62"/>
      <c r="E112" s="62"/>
      <c r="F112" s="62"/>
      <c r="G112" s="62"/>
      <c r="H112" s="62"/>
      <c r="I112" s="62"/>
      <c r="J112" s="62"/>
      <c r="K112" s="62"/>
      <c r="L112" s="46"/>
      <c r="M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</row>
  </sheetData>
  <sheetProtection sheet="1" autoFilter="0" formatColumns="0" formatRows="0" objects="1" scenarios="1" spinCount="100000" saltValue="NjkNtD8Zu4YWhB3PZA5wV9SjLyuH64XA1tr3fhSRiXvdYsBKVSNAMB0bjrOHgT4VTVJwjh6FuFWHtSGjs7hlTA==" hashValue="CHXkinVmVdeZTp9fUifrMWr9JydC3cpI5gtZOBxYIolc9qudjohJZTLAFPpqWJITVdAnoQcmstQjrss9N0VXkw==" algorithmName="SHA-512" password="CC35"/>
  <autoFilter ref="C79:K111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9" customWidth="1"/>
    <col min="2" max="2" width="1.667969" style="279" customWidth="1"/>
    <col min="3" max="4" width="5" style="279" customWidth="1"/>
    <col min="5" max="5" width="11.66016" style="279" customWidth="1"/>
    <col min="6" max="6" width="9.160156" style="279" customWidth="1"/>
    <col min="7" max="7" width="5" style="279" customWidth="1"/>
    <col min="8" max="8" width="77.83203" style="279" customWidth="1"/>
    <col min="9" max="10" width="20" style="279" customWidth="1"/>
    <col min="11" max="11" width="1.667969" style="279" customWidth="1"/>
  </cols>
  <sheetData>
    <row r="1" s="1" customFormat="1" ht="37.5" customHeight="1"/>
    <row r="2" s="1" customFormat="1" ht="7.5" customHeight="1">
      <c r="B2" s="280"/>
      <c r="C2" s="281"/>
      <c r="D2" s="281"/>
      <c r="E2" s="281"/>
      <c r="F2" s="281"/>
      <c r="G2" s="281"/>
      <c r="H2" s="281"/>
      <c r="I2" s="281"/>
      <c r="J2" s="281"/>
      <c r="K2" s="282"/>
    </row>
    <row r="3" s="16" customFormat="1" ht="45" customHeight="1">
      <c r="B3" s="283"/>
      <c r="C3" s="284" t="s">
        <v>1162</v>
      </c>
      <c r="D3" s="284"/>
      <c r="E3" s="284"/>
      <c r="F3" s="284"/>
      <c r="G3" s="284"/>
      <c r="H3" s="284"/>
      <c r="I3" s="284"/>
      <c r="J3" s="284"/>
      <c r="K3" s="285"/>
    </row>
    <row r="4" s="1" customFormat="1" ht="25.5" customHeight="1">
      <c r="B4" s="286"/>
      <c r="C4" s="287" t="s">
        <v>1163</v>
      </c>
      <c r="D4" s="287"/>
      <c r="E4" s="287"/>
      <c r="F4" s="287"/>
      <c r="G4" s="287"/>
      <c r="H4" s="287"/>
      <c r="I4" s="287"/>
      <c r="J4" s="287"/>
      <c r="K4" s="288"/>
    </row>
    <row r="5" s="1" customFormat="1" ht="5.25" customHeight="1">
      <c r="B5" s="286"/>
      <c r="C5" s="289"/>
      <c r="D5" s="289"/>
      <c r="E5" s="289"/>
      <c r="F5" s="289"/>
      <c r="G5" s="289"/>
      <c r="H5" s="289"/>
      <c r="I5" s="289"/>
      <c r="J5" s="289"/>
      <c r="K5" s="288"/>
    </row>
    <row r="6" s="1" customFormat="1" ht="15" customHeight="1">
      <c r="B6" s="286"/>
      <c r="C6" s="290" t="s">
        <v>1164</v>
      </c>
      <c r="D6" s="290"/>
      <c r="E6" s="290"/>
      <c r="F6" s="290"/>
      <c r="G6" s="290"/>
      <c r="H6" s="290"/>
      <c r="I6" s="290"/>
      <c r="J6" s="290"/>
      <c r="K6" s="288"/>
    </row>
    <row r="7" s="1" customFormat="1" ht="15" customHeight="1">
      <c r="B7" s="291"/>
      <c r="C7" s="290" t="s">
        <v>1165</v>
      </c>
      <c r="D7" s="290"/>
      <c r="E7" s="290"/>
      <c r="F7" s="290"/>
      <c r="G7" s="290"/>
      <c r="H7" s="290"/>
      <c r="I7" s="290"/>
      <c r="J7" s="290"/>
      <c r="K7" s="288"/>
    </row>
    <row r="8" s="1" customFormat="1" ht="12.75" customHeight="1">
      <c r="B8" s="291"/>
      <c r="C8" s="290"/>
      <c r="D8" s="290"/>
      <c r="E8" s="290"/>
      <c r="F8" s="290"/>
      <c r="G8" s="290"/>
      <c r="H8" s="290"/>
      <c r="I8" s="290"/>
      <c r="J8" s="290"/>
      <c r="K8" s="288"/>
    </row>
    <row r="9" s="1" customFormat="1" ht="15" customHeight="1">
      <c r="B9" s="291"/>
      <c r="C9" s="290" t="s">
        <v>1166</v>
      </c>
      <c r="D9" s="290"/>
      <c r="E9" s="290"/>
      <c r="F9" s="290"/>
      <c r="G9" s="290"/>
      <c r="H9" s="290"/>
      <c r="I9" s="290"/>
      <c r="J9" s="290"/>
      <c r="K9" s="288"/>
    </row>
    <row r="10" s="1" customFormat="1" ht="15" customHeight="1">
      <c r="B10" s="291"/>
      <c r="C10" s="290"/>
      <c r="D10" s="290" t="s">
        <v>1167</v>
      </c>
      <c r="E10" s="290"/>
      <c r="F10" s="290"/>
      <c r="G10" s="290"/>
      <c r="H10" s="290"/>
      <c r="I10" s="290"/>
      <c r="J10" s="290"/>
      <c r="K10" s="288"/>
    </row>
    <row r="11" s="1" customFormat="1" ht="15" customHeight="1">
      <c r="B11" s="291"/>
      <c r="C11" s="292"/>
      <c r="D11" s="290" t="s">
        <v>1168</v>
      </c>
      <c r="E11" s="290"/>
      <c r="F11" s="290"/>
      <c r="G11" s="290"/>
      <c r="H11" s="290"/>
      <c r="I11" s="290"/>
      <c r="J11" s="290"/>
      <c r="K11" s="288"/>
    </row>
    <row r="12" s="1" customFormat="1" ht="15" customHeight="1">
      <c r="B12" s="291"/>
      <c r="C12" s="292"/>
      <c r="D12" s="290"/>
      <c r="E12" s="290"/>
      <c r="F12" s="290"/>
      <c r="G12" s="290"/>
      <c r="H12" s="290"/>
      <c r="I12" s="290"/>
      <c r="J12" s="290"/>
      <c r="K12" s="288"/>
    </row>
    <row r="13" s="1" customFormat="1" ht="15" customHeight="1">
      <c r="B13" s="291"/>
      <c r="C13" s="292"/>
      <c r="D13" s="293" t="s">
        <v>1169</v>
      </c>
      <c r="E13" s="290"/>
      <c r="F13" s="290"/>
      <c r="G13" s="290"/>
      <c r="H13" s="290"/>
      <c r="I13" s="290"/>
      <c r="J13" s="290"/>
      <c r="K13" s="288"/>
    </row>
    <row r="14" s="1" customFormat="1" ht="12.75" customHeight="1">
      <c r="B14" s="291"/>
      <c r="C14" s="292"/>
      <c r="D14" s="292"/>
      <c r="E14" s="292"/>
      <c r="F14" s="292"/>
      <c r="G14" s="292"/>
      <c r="H14" s="292"/>
      <c r="I14" s="292"/>
      <c r="J14" s="292"/>
      <c r="K14" s="288"/>
    </row>
    <row r="15" s="1" customFormat="1" ht="15" customHeight="1">
      <c r="B15" s="291"/>
      <c r="C15" s="292"/>
      <c r="D15" s="290" t="s">
        <v>1170</v>
      </c>
      <c r="E15" s="290"/>
      <c r="F15" s="290"/>
      <c r="G15" s="290"/>
      <c r="H15" s="290"/>
      <c r="I15" s="290"/>
      <c r="J15" s="290"/>
      <c r="K15" s="288"/>
    </row>
    <row r="16" s="1" customFormat="1" ht="15" customHeight="1">
      <c r="B16" s="291"/>
      <c r="C16" s="292"/>
      <c r="D16" s="290" t="s">
        <v>1171</v>
      </c>
      <c r="E16" s="290"/>
      <c r="F16" s="290"/>
      <c r="G16" s="290"/>
      <c r="H16" s="290"/>
      <c r="I16" s="290"/>
      <c r="J16" s="290"/>
      <c r="K16" s="288"/>
    </row>
    <row r="17" s="1" customFormat="1" ht="15" customHeight="1">
      <c r="B17" s="291"/>
      <c r="C17" s="292"/>
      <c r="D17" s="290" t="s">
        <v>1172</v>
      </c>
      <c r="E17" s="290"/>
      <c r="F17" s="290"/>
      <c r="G17" s="290"/>
      <c r="H17" s="290"/>
      <c r="I17" s="290"/>
      <c r="J17" s="290"/>
      <c r="K17" s="288"/>
    </row>
    <row r="18" s="1" customFormat="1" ht="15" customHeight="1">
      <c r="B18" s="291"/>
      <c r="C18" s="292"/>
      <c r="D18" s="292"/>
      <c r="E18" s="294" t="s">
        <v>77</v>
      </c>
      <c r="F18" s="290" t="s">
        <v>1173</v>
      </c>
      <c r="G18" s="290"/>
      <c r="H18" s="290"/>
      <c r="I18" s="290"/>
      <c r="J18" s="290"/>
      <c r="K18" s="288"/>
    </row>
    <row r="19" s="1" customFormat="1" ht="15" customHeight="1">
      <c r="B19" s="291"/>
      <c r="C19" s="292"/>
      <c r="D19" s="292"/>
      <c r="E19" s="294" t="s">
        <v>1174</v>
      </c>
      <c r="F19" s="290" t="s">
        <v>1175</v>
      </c>
      <c r="G19" s="290"/>
      <c r="H19" s="290"/>
      <c r="I19" s="290"/>
      <c r="J19" s="290"/>
      <c r="K19" s="288"/>
    </row>
    <row r="20" s="1" customFormat="1" ht="15" customHeight="1">
      <c r="B20" s="291"/>
      <c r="C20" s="292"/>
      <c r="D20" s="292"/>
      <c r="E20" s="294" t="s">
        <v>1176</v>
      </c>
      <c r="F20" s="290" t="s">
        <v>1177</v>
      </c>
      <c r="G20" s="290"/>
      <c r="H20" s="290"/>
      <c r="I20" s="290"/>
      <c r="J20" s="290"/>
      <c r="K20" s="288"/>
    </row>
    <row r="21" s="1" customFormat="1" ht="15" customHeight="1">
      <c r="B21" s="291"/>
      <c r="C21" s="292"/>
      <c r="D21" s="292"/>
      <c r="E21" s="294" t="s">
        <v>1178</v>
      </c>
      <c r="F21" s="290" t="s">
        <v>1179</v>
      </c>
      <c r="G21" s="290"/>
      <c r="H21" s="290"/>
      <c r="I21" s="290"/>
      <c r="J21" s="290"/>
      <c r="K21" s="288"/>
    </row>
    <row r="22" s="1" customFormat="1" ht="15" customHeight="1">
      <c r="B22" s="291"/>
      <c r="C22" s="292"/>
      <c r="D22" s="292"/>
      <c r="E22" s="294" t="s">
        <v>1180</v>
      </c>
      <c r="F22" s="290" t="s">
        <v>1067</v>
      </c>
      <c r="G22" s="290"/>
      <c r="H22" s="290"/>
      <c r="I22" s="290"/>
      <c r="J22" s="290"/>
      <c r="K22" s="288"/>
    </row>
    <row r="23" s="1" customFormat="1" ht="15" customHeight="1">
      <c r="B23" s="291"/>
      <c r="C23" s="292"/>
      <c r="D23" s="292"/>
      <c r="E23" s="294" t="s">
        <v>1181</v>
      </c>
      <c r="F23" s="290" t="s">
        <v>1182</v>
      </c>
      <c r="G23" s="290"/>
      <c r="H23" s="290"/>
      <c r="I23" s="290"/>
      <c r="J23" s="290"/>
      <c r="K23" s="288"/>
    </row>
    <row r="24" s="1" customFormat="1" ht="12.75" customHeight="1">
      <c r="B24" s="291"/>
      <c r="C24" s="292"/>
      <c r="D24" s="292"/>
      <c r="E24" s="292"/>
      <c r="F24" s="292"/>
      <c r="G24" s="292"/>
      <c r="H24" s="292"/>
      <c r="I24" s="292"/>
      <c r="J24" s="292"/>
      <c r="K24" s="288"/>
    </row>
    <row r="25" s="1" customFormat="1" ht="15" customHeight="1">
      <c r="B25" s="291"/>
      <c r="C25" s="290" t="s">
        <v>1183</v>
      </c>
      <c r="D25" s="290"/>
      <c r="E25" s="290"/>
      <c r="F25" s="290"/>
      <c r="G25" s="290"/>
      <c r="H25" s="290"/>
      <c r="I25" s="290"/>
      <c r="J25" s="290"/>
      <c r="K25" s="288"/>
    </row>
    <row r="26" s="1" customFormat="1" ht="15" customHeight="1">
      <c r="B26" s="291"/>
      <c r="C26" s="290" t="s">
        <v>1184</v>
      </c>
      <c r="D26" s="290"/>
      <c r="E26" s="290"/>
      <c r="F26" s="290"/>
      <c r="G26" s="290"/>
      <c r="H26" s="290"/>
      <c r="I26" s="290"/>
      <c r="J26" s="290"/>
      <c r="K26" s="288"/>
    </row>
    <row r="27" s="1" customFormat="1" ht="15" customHeight="1">
      <c r="B27" s="291"/>
      <c r="C27" s="290"/>
      <c r="D27" s="290" t="s">
        <v>1185</v>
      </c>
      <c r="E27" s="290"/>
      <c r="F27" s="290"/>
      <c r="G27" s="290"/>
      <c r="H27" s="290"/>
      <c r="I27" s="290"/>
      <c r="J27" s="290"/>
      <c r="K27" s="288"/>
    </row>
    <row r="28" s="1" customFormat="1" ht="15" customHeight="1">
      <c r="B28" s="291"/>
      <c r="C28" s="292"/>
      <c r="D28" s="290" t="s">
        <v>1186</v>
      </c>
      <c r="E28" s="290"/>
      <c r="F28" s="290"/>
      <c r="G28" s="290"/>
      <c r="H28" s="290"/>
      <c r="I28" s="290"/>
      <c r="J28" s="290"/>
      <c r="K28" s="288"/>
    </row>
    <row r="29" s="1" customFormat="1" ht="12.75" customHeight="1">
      <c r="B29" s="291"/>
      <c r="C29" s="292"/>
      <c r="D29" s="292"/>
      <c r="E29" s="292"/>
      <c r="F29" s="292"/>
      <c r="G29" s="292"/>
      <c r="H29" s="292"/>
      <c r="I29" s="292"/>
      <c r="J29" s="292"/>
      <c r="K29" s="288"/>
    </row>
    <row r="30" s="1" customFormat="1" ht="15" customHeight="1">
      <c r="B30" s="291"/>
      <c r="C30" s="292"/>
      <c r="D30" s="290" t="s">
        <v>1187</v>
      </c>
      <c r="E30" s="290"/>
      <c r="F30" s="290"/>
      <c r="G30" s="290"/>
      <c r="H30" s="290"/>
      <c r="I30" s="290"/>
      <c r="J30" s="290"/>
      <c r="K30" s="288"/>
    </row>
    <row r="31" s="1" customFormat="1" ht="15" customHeight="1">
      <c r="B31" s="291"/>
      <c r="C31" s="292"/>
      <c r="D31" s="290" t="s">
        <v>1188</v>
      </c>
      <c r="E31" s="290"/>
      <c r="F31" s="290"/>
      <c r="G31" s="290"/>
      <c r="H31" s="290"/>
      <c r="I31" s="290"/>
      <c r="J31" s="290"/>
      <c r="K31" s="288"/>
    </row>
    <row r="32" s="1" customFormat="1" ht="12.75" customHeight="1">
      <c r="B32" s="291"/>
      <c r="C32" s="292"/>
      <c r="D32" s="292"/>
      <c r="E32" s="292"/>
      <c r="F32" s="292"/>
      <c r="G32" s="292"/>
      <c r="H32" s="292"/>
      <c r="I32" s="292"/>
      <c r="J32" s="292"/>
      <c r="K32" s="288"/>
    </row>
    <row r="33" s="1" customFormat="1" ht="15" customHeight="1">
      <c r="B33" s="291"/>
      <c r="C33" s="292"/>
      <c r="D33" s="290" t="s">
        <v>1189</v>
      </c>
      <c r="E33" s="290"/>
      <c r="F33" s="290"/>
      <c r="G33" s="290"/>
      <c r="H33" s="290"/>
      <c r="I33" s="290"/>
      <c r="J33" s="290"/>
      <c r="K33" s="288"/>
    </row>
    <row r="34" s="1" customFormat="1" ht="15" customHeight="1">
      <c r="B34" s="291"/>
      <c r="C34" s="292"/>
      <c r="D34" s="290" t="s">
        <v>1190</v>
      </c>
      <c r="E34" s="290"/>
      <c r="F34" s="290"/>
      <c r="G34" s="290"/>
      <c r="H34" s="290"/>
      <c r="I34" s="290"/>
      <c r="J34" s="290"/>
      <c r="K34" s="288"/>
    </row>
    <row r="35" s="1" customFormat="1" ht="15" customHeight="1">
      <c r="B35" s="291"/>
      <c r="C35" s="292"/>
      <c r="D35" s="290" t="s">
        <v>1191</v>
      </c>
      <c r="E35" s="290"/>
      <c r="F35" s="290"/>
      <c r="G35" s="290"/>
      <c r="H35" s="290"/>
      <c r="I35" s="290"/>
      <c r="J35" s="290"/>
      <c r="K35" s="288"/>
    </row>
    <row r="36" s="1" customFormat="1" ht="15" customHeight="1">
      <c r="B36" s="291"/>
      <c r="C36" s="292"/>
      <c r="D36" s="290"/>
      <c r="E36" s="293" t="s">
        <v>115</v>
      </c>
      <c r="F36" s="290"/>
      <c r="G36" s="290" t="s">
        <v>1192</v>
      </c>
      <c r="H36" s="290"/>
      <c r="I36" s="290"/>
      <c r="J36" s="290"/>
      <c r="K36" s="288"/>
    </row>
    <row r="37" s="1" customFormat="1" ht="30.75" customHeight="1">
      <c r="B37" s="291"/>
      <c r="C37" s="292"/>
      <c r="D37" s="290"/>
      <c r="E37" s="293" t="s">
        <v>1193</v>
      </c>
      <c r="F37" s="290"/>
      <c r="G37" s="290" t="s">
        <v>1194</v>
      </c>
      <c r="H37" s="290"/>
      <c r="I37" s="290"/>
      <c r="J37" s="290"/>
      <c r="K37" s="288"/>
    </row>
    <row r="38" s="1" customFormat="1" ht="15" customHeight="1">
      <c r="B38" s="291"/>
      <c r="C38" s="292"/>
      <c r="D38" s="290"/>
      <c r="E38" s="293" t="s">
        <v>51</v>
      </c>
      <c r="F38" s="290"/>
      <c r="G38" s="290" t="s">
        <v>1195</v>
      </c>
      <c r="H38" s="290"/>
      <c r="I38" s="290"/>
      <c r="J38" s="290"/>
      <c r="K38" s="288"/>
    </row>
    <row r="39" s="1" customFormat="1" ht="15" customHeight="1">
      <c r="B39" s="291"/>
      <c r="C39" s="292"/>
      <c r="D39" s="290"/>
      <c r="E39" s="293" t="s">
        <v>52</v>
      </c>
      <c r="F39" s="290"/>
      <c r="G39" s="290" t="s">
        <v>1196</v>
      </c>
      <c r="H39" s="290"/>
      <c r="I39" s="290"/>
      <c r="J39" s="290"/>
      <c r="K39" s="288"/>
    </row>
    <row r="40" s="1" customFormat="1" ht="15" customHeight="1">
      <c r="B40" s="291"/>
      <c r="C40" s="292"/>
      <c r="D40" s="290"/>
      <c r="E40" s="293" t="s">
        <v>116</v>
      </c>
      <c r="F40" s="290"/>
      <c r="G40" s="290" t="s">
        <v>1197</v>
      </c>
      <c r="H40" s="290"/>
      <c r="I40" s="290"/>
      <c r="J40" s="290"/>
      <c r="K40" s="288"/>
    </row>
    <row r="41" s="1" customFormat="1" ht="15" customHeight="1">
      <c r="B41" s="291"/>
      <c r="C41" s="292"/>
      <c r="D41" s="290"/>
      <c r="E41" s="293" t="s">
        <v>117</v>
      </c>
      <c r="F41" s="290"/>
      <c r="G41" s="290" t="s">
        <v>1198</v>
      </c>
      <c r="H41" s="290"/>
      <c r="I41" s="290"/>
      <c r="J41" s="290"/>
      <c r="K41" s="288"/>
    </row>
    <row r="42" s="1" customFormat="1" ht="15" customHeight="1">
      <c r="B42" s="291"/>
      <c r="C42" s="292"/>
      <c r="D42" s="290"/>
      <c r="E42" s="293" t="s">
        <v>1199</v>
      </c>
      <c r="F42" s="290"/>
      <c r="G42" s="290" t="s">
        <v>1200</v>
      </c>
      <c r="H42" s="290"/>
      <c r="I42" s="290"/>
      <c r="J42" s="290"/>
      <c r="K42" s="288"/>
    </row>
    <row r="43" s="1" customFormat="1" ht="15" customHeight="1">
      <c r="B43" s="291"/>
      <c r="C43" s="292"/>
      <c r="D43" s="290"/>
      <c r="E43" s="293"/>
      <c r="F43" s="290"/>
      <c r="G43" s="290" t="s">
        <v>1201</v>
      </c>
      <c r="H43" s="290"/>
      <c r="I43" s="290"/>
      <c r="J43" s="290"/>
      <c r="K43" s="288"/>
    </row>
    <row r="44" s="1" customFormat="1" ht="15" customHeight="1">
      <c r="B44" s="291"/>
      <c r="C44" s="292"/>
      <c r="D44" s="290"/>
      <c r="E44" s="293" t="s">
        <v>1202</v>
      </c>
      <c r="F44" s="290"/>
      <c r="G44" s="290" t="s">
        <v>1203</v>
      </c>
      <c r="H44" s="290"/>
      <c r="I44" s="290"/>
      <c r="J44" s="290"/>
      <c r="K44" s="288"/>
    </row>
    <row r="45" s="1" customFormat="1" ht="15" customHeight="1">
      <c r="B45" s="291"/>
      <c r="C45" s="292"/>
      <c r="D45" s="290"/>
      <c r="E45" s="293" t="s">
        <v>119</v>
      </c>
      <c r="F45" s="290"/>
      <c r="G45" s="290" t="s">
        <v>1204</v>
      </c>
      <c r="H45" s="290"/>
      <c r="I45" s="290"/>
      <c r="J45" s="290"/>
      <c r="K45" s="288"/>
    </row>
    <row r="46" s="1" customFormat="1" ht="12.75" customHeight="1">
      <c r="B46" s="291"/>
      <c r="C46" s="292"/>
      <c r="D46" s="290"/>
      <c r="E46" s="290"/>
      <c r="F46" s="290"/>
      <c r="G46" s="290"/>
      <c r="H46" s="290"/>
      <c r="I46" s="290"/>
      <c r="J46" s="290"/>
      <c r="K46" s="288"/>
    </row>
    <row r="47" s="1" customFormat="1" ht="15" customHeight="1">
      <c r="B47" s="291"/>
      <c r="C47" s="292"/>
      <c r="D47" s="290" t="s">
        <v>1205</v>
      </c>
      <c r="E47" s="290"/>
      <c r="F47" s="290"/>
      <c r="G47" s="290"/>
      <c r="H47" s="290"/>
      <c r="I47" s="290"/>
      <c r="J47" s="290"/>
      <c r="K47" s="288"/>
    </row>
    <row r="48" s="1" customFormat="1" ht="15" customHeight="1">
      <c r="B48" s="291"/>
      <c r="C48" s="292"/>
      <c r="D48" s="292"/>
      <c r="E48" s="290" t="s">
        <v>1206</v>
      </c>
      <c r="F48" s="290"/>
      <c r="G48" s="290"/>
      <c r="H48" s="290"/>
      <c r="I48" s="290"/>
      <c r="J48" s="290"/>
      <c r="K48" s="288"/>
    </row>
    <row r="49" s="1" customFormat="1" ht="15" customHeight="1">
      <c r="B49" s="291"/>
      <c r="C49" s="292"/>
      <c r="D49" s="292"/>
      <c r="E49" s="290" t="s">
        <v>1207</v>
      </c>
      <c r="F49" s="290"/>
      <c r="G49" s="290"/>
      <c r="H49" s="290"/>
      <c r="I49" s="290"/>
      <c r="J49" s="290"/>
      <c r="K49" s="288"/>
    </row>
    <row r="50" s="1" customFormat="1" ht="15" customHeight="1">
      <c r="B50" s="291"/>
      <c r="C50" s="292"/>
      <c r="D50" s="292"/>
      <c r="E50" s="290" t="s">
        <v>1208</v>
      </c>
      <c r="F50" s="290"/>
      <c r="G50" s="290"/>
      <c r="H50" s="290"/>
      <c r="I50" s="290"/>
      <c r="J50" s="290"/>
      <c r="K50" s="288"/>
    </row>
    <row r="51" s="1" customFormat="1" ht="15" customHeight="1">
      <c r="B51" s="291"/>
      <c r="C51" s="292"/>
      <c r="D51" s="290" t="s">
        <v>1209</v>
      </c>
      <c r="E51" s="290"/>
      <c r="F51" s="290"/>
      <c r="G51" s="290"/>
      <c r="H51" s="290"/>
      <c r="I51" s="290"/>
      <c r="J51" s="290"/>
      <c r="K51" s="288"/>
    </row>
    <row r="52" s="1" customFormat="1" ht="25.5" customHeight="1">
      <c r="B52" s="286"/>
      <c r="C52" s="287" t="s">
        <v>1210</v>
      </c>
      <c r="D52" s="287"/>
      <c r="E52" s="287"/>
      <c r="F52" s="287"/>
      <c r="G52" s="287"/>
      <c r="H52" s="287"/>
      <c r="I52" s="287"/>
      <c r="J52" s="287"/>
      <c r="K52" s="288"/>
    </row>
    <row r="53" s="1" customFormat="1" ht="5.25" customHeight="1">
      <c r="B53" s="286"/>
      <c r="C53" s="289"/>
      <c r="D53" s="289"/>
      <c r="E53" s="289"/>
      <c r="F53" s="289"/>
      <c r="G53" s="289"/>
      <c r="H53" s="289"/>
      <c r="I53" s="289"/>
      <c r="J53" s="289"/>
      <c r="K53" s="288"/>
    </row>
    <row r="54" s="1" customFormat="1" ht="15" customHeight="1">
      <c r="B54" s="286"/>
      <c r="C54" s="290" t="s">
        <v>1211</v>
      </c>
      <c r="D54" s="290"/>
      <c r="E54" s="290"/>
      <c r="F54" s="290"/>
      <c r="G54" s="290"/>
      <c r="H54" s="290"/>
      <c r="I54" s="290"/>
      <c r="J54" s="290"/>
      <c r="K54" s="288"/>
    </row>
    <row r="55" s="1" customFormat="1" ht="15" customHeight="1">
      <c r="B55" s="286"/>
      <c r="C55" s="290" t="s">
        <v>1212</v>
      </c>
      <c r="D55" s="290"/>
      <c r="E55" s="290"/>
      <c r="F55" s="290"/>
      <c r="G55" s="290"/>
      <c r="H55" s="290"/>
      <c r="I55" s="290"/>
      <c r="J55" s="290"/>
      <c r="K55" s="288"/>
    </row>
    <row r="56" s="1" customFormat="1" ht="12.75" customHeight="1">
      <c r="B56" s="286"/>
      <c r="C56" s="290"/>
      <c r="D56" s="290"/>
      <c r="E56" s="290"/>
      <c r="F56" s="290"/>
      <c r="G56" s="290"/>
      <c r="H56" s="290"/>
      <c r="I56" s="290"/>
      <c r="J56" s="290"/>
      <c r="K56" s="288"/>
    </row>
    <row r="57" s="1" customFormat="1" ht="15" customHeight="1">
      <c r="B57" s="286"/>
      <c r="C57" s="290" t="s">
        <v>1213</v>
      </c>
      <c r="D57" s="290"/>
      <c r="E57" s="290"/>
      <c r="F57" s="290"/>
      <c r="G57" s="290"/>
      <c r="H57" s="290"/>
      <c r="I57" s="290"/>
      <c r="J57" s="290"/>
      <c r="K57" s="288"/>
    </row>
    <row r="58" s="1" customFormat="1" ht="15" customHeight="1">
      <c r="B58" s="286"/>
      <c r="C58" s="292"/>
      <c r="D58" s="290" t="s">
        <v>1214</v>
      </c>
      <c r="E58" s="290"/>
      <c r="F58" s="290"/>
      <c r="G58" s="290"/>
      <c r="H58" s="290"/>
      <c r="I58" s="290"/>
      <c r="J58" s="290"/>
      <c r="K58" s="288"/>
    </row>
    <row r="59" s="1" customFormat="1" ht="15" customHeight="1">
      <c r="B59" s="286"/>
      <c r="C59" s="292"/>
      <c r="D59" s="290" t="s">
        <v>1215</v>
      </c>
      <c r="E59" s="290"/>
      <c r="F59" s="290"/>
      <c r="G59" s="290"/>
      <c r="H59" s="290"/>
      <c r="I59" s="290"/>
      <c r="J59" s="290"/>
      <c r="K59" s="288"/>
    </row>
    <row r="60" s="1" customFormat="1" ht="15" customHeight="1">
      <c r="B60" s="286"/>
      <c r="C60" s="292"/>
      <c r="D60" s="290" t="s">
        <v>1216</v>
      </c>
      <c r="E60" s="290"/>
      <c r="F60" s="290"/>
      <c r="G60" s="290"/>
      <c r="H60" s="290"/>
      <c r="I60" s="290"/>
      <c r="J60" s="290"/>
      <c r="K60" s="288"/>
    </row>
    <row r="61" s="1" customFormat="1" ht="15" customHeight="1">
      <c r="B61" s="286"/>
      <c r="C61" s="292"/>
      <c r="D61" s="290" t="s">
        <v>1217</v>
      </c>
      <c r="E61" s="290"/>
      <c r="F61" s="290"/>
      <c r="G61" s="290"/>
      <c r="H61" s="290"/>
      <c r="I61" s="290"/>
      <c r="J61" s="290"/>
      <c r="K61" s="288"/>
    </row>
    <row r="62" s="1" customFormat="1" ht="15" customHeight="1">
      <c r="B62" s="286"/>
      <c r="C62" s="292"/>
      <c r="D62" s="295" t="s">
        <v>1218</v>
      </c>
      <c r="E62" s="295"/>
      <c r="F62" s="295"/>
      <c r="G62" s="295"/>
      <c r="H62" s="295"/>
      <c r="I62" s="295"/>
      <c r="J62" s="295"/>
      <c r="K62" s="288"/>
    </row>
    <row r="63" s="1" customFormat="1" ht="15" customHeight="1">
      <c r="B63" s="286"/>
      <c r="C63" s="292"/>
      <c r="D63" s="290" t="s">
        <v>1219</v>
      </c>
      <c r="E63" s="290"/>
      <c r="F63" s="290"/>
      <c r="G63" s="290"/>
      <c r="H63" s="290"/>
      <c r="I63" s="290"/>
      <c r="J63" s="290"/>
      <c r="K63" s="288"/>
    </row>
    <row r="64" s="1" customFormat="1" ht="12.75" customHeight="1">
      <c r="B64" s="286"/>
      <c r="C64" s="292"/>
      <c r="D64" s="292"/>
      <c r="E64" s="296"/>
      <c r="F64" s="292"/>
      <c r="G64" s="292"/>
      <c r="H64" s="292"/>
      <c r="I64" s="292"/>
      <c r="J64" s="292"/>
      <c r="K64" s="288"/>
    </row>
    <row r="65" s="1" customFormat="1" ht="15" customHeight="1">
      <c r="B65" s="286"/>
      <c r="C65" s="292"/>
      <c r="D65" s="290" t="s">
        <v>1220</v>
      </c>
      <c r="E65" s="290"/>
      <c r="F65" s="290"/>
      <c r="G65" s="290"/>
      <c r="H65" s="290"/>
      <c r="I65" s="290"/>
      <c r="J65" s="290"/>
      <c r="K65" s="288"/>
    </row>
    <row r="66" s="1" customFormat="1" ht="15" customHeight="1">
      <c r="B66" s="286"/>
      <c r="C66" s="292"/>
      <c r="D66" s="295" t="s">
        <v>1221</v>
      </c>
      <c r="E66" s="295"/>
      <c r="F66" s="295"/>
      <c r="G66" s="295"/>
      <c r="H66" s="295"/>
      <c r="I66" s="295"/>
      <c r="J66" s="295"/>
      <c r="K66" s="288"/>
    </row>
    <row r="67" s="1" customFormat="1" ht="15" customHeight="1">
      <c r="B67" s="286"/>
      <c r="C67" s="292"/>
      <c r="D67" s="290" t="s">
        <v>1222</v>
      </c>
      <c r="E67" s="290"/>
      <c r="F67" s="290"/>
      <c r="G67" s="290"/>
      <c r="H67" s="290"/>
      <c r="I67" s="290"/>
      <c r="J67" s="290"/>
      <c r="K67" s="288"/>
    </row>
    <row r="68" s="1" customFormat="1" ht="15" customHeight="1">
      <c r="B68" s="286"/>
      <c r="C68" s="292"/>
      <c r="D68" s="290" t="s">
        <v>1223</v>
      </c>
      <c r="E68" s="290"/>
      <c r="F68" s="290"/>
      <c r="G68" s="290"/>
      <c r="H68" s="290"/>
      <c r="I68" s="290"/>
      <c r="J68" s="290"/>
      <c r="K68" s="288"/>
    </row>
    <row r="69" s="1" customFormat="1" ht="15" customHeight="1">
      <c r="B69" s="286"/>
      <c r="C69" s="292"/>
      <c r="D69" s="290" t="s">
        <v>1224</v>
      </c>
      <c r="E69" s="290"/>
      <c r="F69" s="290"/>
      <c r="G69" s="290"/>
      <c r="H69" s="290"/>
      <c r="I69" s="290"/>
      <c r="J69" s="290"/>
      <c r="K69" s="288"/>
    </row>
    <row r="70" s="1" customFormat="1" ht="15" customHeight="1">
      <c r="B70" s="286"/>
      <c r="C70" s="292"/>
      <c r="D70" s="290" t="s">
        <v>1225</v>
      </c>
      <c r="E70" s="290"/>
      <c r="F70" s="290"/>
      <c r="G70" s="290"/>
      <c r="H70" s="290"/>
      <c r="I70" s="290"/>
      <c r="J70" s="290"/>
      <c r="K70" s="288"/>
    </row>
    <row r="71" s="1" customFormat="1" ht="12.75" customHeight="1">
      <c r="B71" s="297"/>
      <c r="C71" s="298"/>
      <c r="D71" s="298"/>
      <c r="E71" s="298"/>
      <c r="F71" s="298"/>
      <c r="G71" s="298"/>
      <c r="H71" s="298"/>
      <c r="I71" s="298"/>
      <c r="J71" s="298"/>
      <c r="K71" s="299"/>
    </row>
    <row r="72" s="1" customFormat="1" ht="18.75" customHeight="1">
      <c r="B72" s="300"/>
      <c r="C72" s="300"/>
      <c r="D72" s="300"/>
      <c r="E72" s="300"/>
      <c r="F72" s="300"/>
      <c r="G72" s="300"/>
      <c r="H72" s="300"/>
      <c r="I72" s="300"/>
      <c r="J72" s="300"/>
      <c r="K72" s="301"/>
    </row>
    <row r="73" s="1" customFormat="1" ht="18.75" customHeight="1">
      <c r="B73" s="301"/>
      <c r="C73" s="301"/>
      <c r="D73" s="301"/>
      <c r="E73" s="301"/>
      <c r="F73" s="301"/>
      <c r="G73" s="301"/>
      <c r="H73" s="301"/>
      <c r="I73" s="301"/>
      <c r="J73" s="301"/>
      <c r="K73" s="301"/>
    </row>
    <row r="74" s="1" customFormat="1" ht="7.5" customHeight="1">
      <c r="B74" s="302"/>
      <c r="C74" s="303"/>
      <c r="D74" s="303"/>
      <c r="E74" s="303"/>
      <c r="F74" s="303"/>
      <c r="G74" s="303"/>
      <c r="H74" s="303"/>
      <c r="I74" s="303"/>
      <c r="J74" s="303"/>
      <c r="K74" s="304"/>
    </row>
    <row r="75" s="1" customFormat="1" ht="45" customHeight="1">
      <c r="B75" s="305"/>
      <c r="C75" s="306" t="s">
        <v>1226</v>
      </c>
      <c r="D75" s="306"/>
      <c r="E75" s="306"/>
      <c r="F75" s="306"/>
      <c r="G75" s="306"/>
      <c r="H75" s="306"/>
      <c r="I75" s="306"/>
      <c r="J75" s="306"/>
      <c r="K75" s="307"/>
    </row>
    <row r="76" s="1" customFormat="1" ht="17.25" customHeight="1">
      <c r="B76" s="305"/>
      <c r="C76" s="308" t="s">
        <v>1227</v>
      </c>
      <c r="D76" s="308"/>
      <c r="E76" s="308"/>
      <c r="F76" s="308" t="s">
        <v>1228</v>
      </c>
      <c r="G76" s="309"/>
      <c r="H76" s="308" t="s">
        <v>52</v>
      </c>
      <c r="I76" s="308" t="s">
        <v>55</v>
      </c>
      <c r="J76" s="308" t="s">
        <v>1229</v>
      </c>
      <c r="K76" s="307"/>
    </row>
    <row r="77" s="1" customFormat="1" ht="17.25" customHeight="1">
      <c r="B77" s="305"/>
      <c r="C77" s="310" t="s">
        <v>1230</v>
      </c>
      <c r="D77" s="310"/>
      <c r="E77" s="310"/>
      <c r="F77" s="311" t="s">
        <v>1231</v>
      </c>
      <c r="G77" s="312"/>
      <c r="H77" s="310"/>
      <c r="I77" s="310"/>
      <c r="J77" s="310" t="s">
        <v>1232</v>
      </c>
      <c r="K77" s="307"/>
    </row>
    <row r="78" s="1" customFormat="1" ht="5.25" customHeight="1">
      <c r="B78" s="305"/>
      <c r="C78" s="313"/>
      <c r="D78" s="313"/>
      <c r="E78" s="313"/>
      <c r="F78" s="313"/>
      <c r="G78" s="314"/>
      <c r="H78" s="313"/>
      <c r="I78" s="313"/>
      <c r="J78" s="313"/>
      <c r="K78" s="307"/>
    </row>
    <row r="79" s="1" customFormat="1" ht="15" customHeight="1">
      <c r="B79" s="305"/>
      <c r="C79" s="293" t="s">
        <v>51</v>
      </c>
      <c r="D79" s="315"/>
      <c r="E79" s="315"/>
      <c r="F79" s="316" t="s">
        <v>1233</v>
      </c>
      <c r="G79" s="317"/>
      <c r="H79" s="293" t="s">
        <v>1234</v>
      </c>
      <c r="I79" s="293" t="s">
        <v>1235</v>
      </c>
      <c r="J79" s="293">
        <v>20</v>
      </c>
      <c r="K79" s="307"/>
    </row>
    <row r="80" s="1" customFormat="1" ht="15" customHeight="1">
      <c r="B80" s="305"/>
      <c r="C80" s="293" t="s">
        <v>1236</v>
      </c>
      <c r="D80" s="293"/>
      <c r="E80" s="293"/>
      <c r="F80" s="316" t="s">
        <v>1233</v>
      </c>
      <c r="G80" s="317"/>
      <c r="H80" s="293" t="s">
        <v>1237</v>
      </c>
      <c r="I80" s="293" t="s">
        <v>1235</v>
      </c>
      <c r="J80" s="293">
        <v>120</v>
      </c>
      <c r="K80" s="307"/>
    </row>
    <row r="81" s="1" customFormat="1" ht="15" customHeight="1">
      <c r="B81" s="318"/>
      <c r="C81" s="293" t="s">
        <v>1238</v>
      </c>
      <c r="D81" s="293"/>
      <c r="E81" s="293"/>
      <c r="F81" s="316" t="s">
        <v>1239</v>
      </c>
      <c r="G81" s="317"/>
      <c r="H81" s="293" t="s">
        <v>1240</v>
      </c>
      <c r="I81" s="293" t="s">
        <v>1235</v>
      </c>
      <c r="J81" s="293">
        <v>50</v>
      </c>
      <c r="K81" s="307"/>
    </row>
    <row r="82" s="1" customFormat="1" ht="15" customHeight="1">
      <c r="B82" s="318"/>
      <c r="C82" s="293" t="s">
        <v>1241</v>
      </c>
      <c r="D82" s="293"/>
      <c r="E82" s="293"/>
      <c r="F82" s="316" t="s">
        <v>1233</v>
      </c>
      <c r="G82" s="317"/>
      <c r="H82" s="293" t="s">
        <v>1242</v>
      </c>
      <c r="I82" s="293" t="s">
        <v>1243</v>
      </c>
      <c r="J82" s="293"/>
      <c r="K82" s="307"/>
    </row>
    <row r="83" s="1" customFormat="1" ht="15" customHeight="1">
      <c r="B83" s="318"/>
      <c r="C83" s="319" t="s">
        <v>1244</v>
      </c>
      <c r="D83" s="319"/>
      <c r="E83" s="319"/>
      <c r="F83" s="320" t="s">
        <v>1239</v>
      </c>
      <c r="G83" s="319"/>
      <c r="H83" s="319" t="s">
        <v>1245</v>
      </c>
      <c r="I83" s="319" t="s">
        <v>1235</v>
      </c>
      <c r="J83" s="319">
        <v>15</v>
      </c>
      <c r="K83" s="307"/>
    </row>
    <row r="84" s="1" customFormat="1" ht="15" customHeight="1">
      <c r="B84" s="318"/>
      <c r="C84" s="319" t="s">
        <v>1246</v>
      </c>
      <c r="D84" s="319"/>
      <c r="E84" s="319"/>
      <c r="F84" s="320" t="s">
        <v>1239</v>
      </c>
      <c r="G84" s="319"/>
      <c r="H84" s="319" t="s">
        <v>1247</v>
      </c>
      <c r="I84" s="319" t="s">
        <v>1235</v>
      </c>
      <c r="J84" s="319">
        <v>15</v>
      </c>
      <c r="K84" s="307"/>
    </row>
    <row r="85" s="1" customFormat="1" ht="15" customHeight="1">
      <c r="B85" s="318"/>
      <c r="C85" s="319" t="s">
        <v>1248</v>
      </c>
      <c r="D85" s="319"/>
      <c r="E85" s="319"/>
      <c r="F85" s="320" t="s">
        <v>1239</v>
      </c>
      <c r="G85" s="319"/>
      <c r="H85" s="319" t="s">
        <v>1249</v>
      </c>
      <c r="I85" s="319" t="s">
        <v>1235</v>
      </c>
      <c r="J85" s="319">
        <v>20</v>
      </c>
      <c r="K85" s="307"/>
    </row>
    <row r="86" s="1" customFormat="1" ht="15" customHeight="1">
      <c r="B86" s="318"/>
      <c r="C86" s="319" t="s">
        <v>1250</v>
      </c>
      <c r="D86" s="319"/>
      <c r="E86" s="319"/>
      <c r="F86" s="320" t="s">
        <v>1239</v>
      </c>
      <c r="G86" s="319"/>
      <c r="H86" s="319" t="s">
        <v>1251</v>
      </c>
      <c r="I86" s="319" t="s">
        <v>1235</v>
      </c>
      <c r="J86" s="319">
        <v>20</v>
      </c>
      <c r="K86" s="307"/>
    </row>
    <row r="87" s="1" customFormat="1" ht="15" customHeight="1">
      <c r="B87" s="318"/>
      <c r="C87" s="293" t="s">
        <v>1252</v>
      </c>
      <c r="D87" s="293"/>
      <c r="E87" s="293"/>
      <c r="F87" s="316" t="s">
        <v>1239</v>
      </c>
      <c r="G87" s="317"/>
      <c r="H87" s="293" t="s">
        <v>1253</v>
      </c>
      <c r="I87" s="293" t="s">
        <v>1235</v>
      </c>
      <c r="J87" s="293">
        <v>50</v>
      </c>
      <c r="K87" s="307"/>
    </row>
    <row r="88" s="1" customFormat="1" ht="15" customHeight="1">
      <c r="B88" s="318"/>
      <c r="C88" s="293" t="s">
        <v>1254</v>
      </c>
      <c r="D88" s="293"/>
      <c r="E88" s="293"/>
      <c r="F88" s="316" t="s">
        <v>1239</v>
      </c>
      <c r="G88" s="317"/>
      <c r="H88" s="293" t="s">
        <v>1255</v>
      </c>
      <c r="I88" s="293" t="s">
        <v>1235</v>
      </c>
      <c r="J88" s="293">
        <v>20</v>
      </c>
      <c r="K88" s="307"/>
    </row>
    <row r="89" s="1" customFormat="1" ht="15" customHeight="1">
      <c r="B89" s="318"/>
      <c r="C89" s="293" t="s">
        <v>1256</v>
      </c>
      <c r="D89" s="293"/>
      <c r="E89" s="293"/>
      <c r="F89" s="316" t="s">
        <v>1239</v>
      </c>
      <c r="G89" s="317"/>
      <c r="H89" s="293" t="s">
        <v>1257</v>
      </c>
      <c r="I89" s="293" t="s">
        <v>1235</v>
      </c>
      <c r="J89" s="293">
        <v>20</v>
      </c>
      <c r="K89" s="307"/>
    </row>
    <row r="90" s="1" customFormat="1" ht="15" customHeight="1">
      <c r="B90" s="318"/>
      <c r="C90" s="293" t="s">
        <v>1258</v>
      </c>
      <c r="D90" s="293"/>
      <c r="E90" s="293"/>
      <c r="F90" s="316" t="s">
        <v>1239</v>
      </c>
      <c r="G90" s="317"/>
      <c r="H90" s="293" t="s">
        <v>1259</v>
      </c>
      <c r="I90" s="293" t="s">
        <v>1235</v>
      </c>
      <c r="J90" s="293">
        <v>50</v>
      </c>
      <c r="K90" s="307"/>
    </row>
    <row r="91" s="1" customFormat="1" ht="15" customHeight="1">
      <c r="B91" s="318"/>
      <c r="C91" s="293" t="s">
        <v>1260</v>
      </c>
      <c r="D91" s="293"/>
      <c r="E91" s="293"/>
      <c r="F91" s="316" t="s">
        <v>1239</v>
      </c>
      <c r="G91" s="317"/>
      <c r="H91" s="293" t="s">
        <v>1260</v>
      </c>
      <c r="I91" s="293" t="s">
        <v>1235</v>
      </c>
      <c r="J91" s="293">
        <v>50</v>
      </c>
      <c r="K91" s="307"/>
    </row>
    <row r="92" s="1" customFormat="1" ht="15" customHeight="1">
      <c r="B92" s="318"/>
      <c r="C92" s="293" t="s">
        <v>1261</v>
      </c>
      <c r="D92" s="293"/>
      <c r="E92" s="293"/>
      <c r="F92" s="316" t="s">
        <v>1239</v>
      </c>
      <c r="G92" s="317"/>
      <c r="H92" s="293" t="s">
        <v>1262</v>
      </c>
      <c r="I92" s="293" t="s">
        <v>1235</v>
      </c>
      <c r="J92" s="293">
        <v>255</v>
      </c>
      <c r="K92" s="307"/>
    </row>
    <row r="93" s="1" customFormat="1" ht="15" customHeight="1">
      <c r="B93" s="318"/>
      <c r="C93" s="293" t="s">
        <v>1263</v>
      </c>
      <c r="D93" s="293"/>
      <c r="E93" s="293"/>
      <c r="F93" s="316" t="s">
        <v>1233</v>
      </c>
      <c r="G93" s="317"/>
      <c r="H93" s="293" t="s">
        <v>1264</v>
      </c>
      <c r="I93" s="293" t="s">
        <v>1265</v>
      </c>
      <c r="J93" s="293"/>
      <c r="K93" s="307"/>
    </row>
    <row r="94" s="1" customFormat="1" ht="15" customHeight="1">
      <c r="B94" s="318"/>
      <c r="C94" s="293" t="s">
        <v>1266</v>
      </c>
      <c r="D94" s="293"/>
      <c r="E94" s="293"/>
      <c r="F94" s="316" t="s">
        <v>1233</v>
      </c>
      <c r="G94" s="317"/>
      <c r="H94" s="293" t="s">
        <v>1267</v>
      </c>
      <c r="I94" s="293" t="s">
        <v>1268</v>
      </c>
      <c r="J94" s="293"/>
      <c r="K94" s="307"/>
    </row>
    <row r="95" s="1" customFormat="1" ht="15" customHeight="1">
      <c r="B95" s="318"/>
      <c r="C95" s="293" t="s">
        <v>1269</v>
      </c>
      <c r="D95" s="293"/>
      <c r="E95" s="293"/>
      <c r="F95" s="316" t="s">
        <v>1233</v>
      </c>
      <c r="G95" s="317"/>
      <c r="H95" s="293" t="s">
        <v>1269</v>
      </c>
      <c r="I95" s="293" t="s">
        <v>1268</v>
      </c>
      <c r="J95" s="293"/>
      <c r="K95" s="307"/>
    </row>
    <row r="96" s="1" customFormat="1" ht="15" customHeight="1">
      <c r="B96" s="318"/>
      <c r="C96" s="293" t="s">
        <v>36</v>
      </c>
      <c r="D96" s="293"/>
      <c r="E96" s="293"/>
      <c r="F96" s="316" t="s">
        <v>1233</v>
      </c>
      <c r="G96" s="317"/>
      <c r="H96" s="293" t="s">
        <v>1270</v>
      </c>
      <c r="I96" s="293" t="s">
        <v>1268</v>
      </c>
      <c r="J96" s="293"/>
      <c r="K96" s="307"/>
    </row>
    <row r="97" s="1" customFormat="1" ht="15" customHeight="1">
      <c r="B97" s="318"/>
      <c r="C97" s="293" t="s">
        <v>46</v>
      </c>
      <c r="D97" s="293"/>
      <c r="E97" s="293"/>
      <c r="F97" s="316" t="s">
        <v>1233</v>
      </c>
      <c r="G97" s="317"/>
      <c r="H97" s="293" t="s">
        <v>1271</v>
      </c>
      <c r="I97" s="293" t="s">
        <v>1268</v>
      </c>
      <c r="J97" s="293"/>
      <c r="K97" s="307"/>
    </row>
    <row r="98" s="1" customFormat="1" ht="15" customHeight="1">
      <c r="B98" s="321"/>
      <c r="C98" s="322"/>
      <c r="D98" s="322"/>
      <c r="E98" s="322"/>
      <c r="F98" s="322"/>
      <c r="G98" s="322"/>
      <c r="H98" s="322"/>
      <c r="I98" s="322"/>
      <c r="J98" s="322"/>
      <c r="K98" s="323"/>
    </row>
    <row r="99" s="1" customFormat="1" ht="18.75" customHeight="1">
      <c r="B99" s="324"/>
      <c r="C99" s="325"/>
      <c r="D99" s="325"/>
      <c r="E99" s="325"/>
      <c r="F99" s="325"/>
      <c r="G99" s="325"/>
      <c r="H99" s="325"/>
      <c r="I99" s="325"/>
      <c r="J99" s="325"/>
      <c r="K99" s="324"/>
    </row>
    <row r="100" s="1" customFormat="1" ht="18.75" customHeight="1">
      <c r="B100" s="301"/>
      <c r="C100" s="301"/>
      <c r="D100" s="301"/>
      <c r="E100" s="301"/>
      <c r="F100" s="301"/>
      <c r="G100" s="301"/>
      <c r="H100" s="301"/>
      <c r="I100" s="301"/>
      <c r="J100" s="301"/>
      <c r="K100" s="301"/>
    </row>
    <row r="101" s="1" customFormat="1" ht="7.5" customHeight="1">
      <c r="B101" s="302"/>
      <c r="C101" s="303"/>
      <c r="D101" s="303"/>
      <c r="E101" s="303"/>
      <c r="F101" s="303"/>
      <c r="G101" s="303"/>
      <c r="H101" s="303"/>
      <c r="I101" s="303"/>
      <c r="J101" s="303"/>
      <c r="K101" s="304"/>
    </row>
    <row r="102" s="1" customFormat="1" ht="45" customHeight="1">
      <c r="B102" s="305"/>
      <c r="C102" s="306" t="s">
        <v>1272</v>
      </c>
      <c r="D102" s="306"/>
      <c r="E102" s="306"/>
      <c r="F102" s="306"/>
      <c r="G102" s="306"/>
      <c r="H102" s="306"/>
      <c r="I102" s="306"/>
      <c r="J102" s="306"/>
      <c r="K102" s="307"/>
    </row>
    <row r="103" s="1" customFormat="1" ht="17.25" customHeight="1">
      <c r="B103" s="305"/>
      <c r="C103" s="308" t="s">
        <v>1227</v>
      </c>
      <c r="D103" s="308"/>
      <c r="E103" s="308"/>
      <c r="F103" s="308" t="s">
        <v>1228</v>
      </c>
      <c r="G103" s="309"/>
      <c r="H103" s="308" t="s">
        <v>52</v>
      </c>
      <c r="I103" s="308" t="s">
        <v>55</v>
      </c>
      <c r="J103" s="308" t="s">
        <v>1229</v>
      </c>
      <c r="K103" s="307"/>
    </row>
    <row r="104" s="1" customFormat="1" ht="17.25" customHeight="1">
      <c r="B104" s="305"/>
      <c r="C104" s="310" t="s">
        <v>1230</v>
      </c>
      <c r="D104" s="310"/>
      <c r="E104" s="310"/>
      <c r="F104" s="311" t="s">
        <v>1231</v>
      </c>
      <c r="G104" s="312"/>
      <c r="H104" s="310"/>
      <c r="I104" s="310"/>
      <c r="J104" s="310" t="s">
        <v>1232</v>
      </c>
      <c r="K104" s="307"/>
    </row>
    <row r="105" s="1" customFormat="1" ht="5.25" customHeight="1">
      <c r="B105" s="305"/>
      <c r="C105" s="308"/>
      <c r="D105" s="308"/>
      <c r="E105" s="308"/>
      <c r="F105" s="308"/>
      <c r="G105" s="326"/>
      <c r="H105" s="308"/>
      <c r="I105" s="308"/>
      <c r="J105" s="308"/>
      <c r="K105" s="307"/>
    </row>
    <row r="106" s="1" customFormat="1" ht="15" customHeight="1">
      <c r="B106" s="305"/>
      <c r="C106" s="293" t="s">
        <v>51</v>
      </c>
      <c r="D106" s="315"/>
      <c r="E106" s="315"/>
      <c r="F106" s="316" t="s">
        <v>1233</v>
      </c>
      <c r="G106" s="293"/>
      <c r="H106" s="293" t="s">
        <v>1273</v>
      </c>
      <c r="I106" s="293" t="s">
        <v>1235</v>
      </c>
      <c r="J106" s="293">
        <v>20</v>
      </c>
      <c r="K106" s="307"/>
    </row>
    <row r="107" s="1" customFormat="1" ht="15" customHeight="1">
      <c r="B107" s="305"/>
      <c r="C107" s="293" t="s">
        <v>1236</v>
      </c>
      <c r="D107" s="293"/>
      <c r="E107" s="293"/>
      <c r="F107" s="316" t="s">
        <v>1233</v>
      </c>
      <c r="G107" s="293"/>
      <c r="H107" s="293" t="s">
        <v>1273</v>
      </c>
      <c r="I107" s="293" t="s">
        <v>1235</v>
      </c>
      <c r="J107" s="293">
        <v>120</v>
      </c>
      <c r="K107" s="307"/>
    </row>
    <row r="108" s="1" customFormat="1" ht="15" customHeight="1">
      <c r="B108" s="318"/>
      <c r="C108" s="293" t="s">
        <v>1238</v>
      </c>
      <c r="D108" s="293"/>
      <c r="E108" s="293"/>
      <c r="F108" s="316" t="s">
        <v>1239</v>
      </c>
      <c r="G108" s="293"/>
      <c r="H108" s="293" t="s">
        <v>1273</v>
      </c>
      <c r="I108" s="293" t="s">
        <v>1235</v>
      </c>
      <c r="J108" s="293">
        <v>50</v>
      </c>
      <c r="K108" s="307"/>
    </row>
    <row r="109" s="1" customFormat="1" ht="15" customHeight="1">
      <c r="B109" s="318"/>
      <c r="C109" s="293" t="s">
        <v>1241</v>
      </c>
      <c r="D109" s="293"/>
      <c r="E109" s="293"/>
      <c r="F109" s="316" t="s">
        <v>1233</v>
      </c>
      <c r="G109" s="293"/>
      <c r="H109" s="293" t="s">
        <v>1273</v>
      </c>
      <c r="I109" s="293" t="s">
        <v>1243</v>
      </c>
      <c r="J109" s="293"/>
      <c r="K109" s="307"/>
    </row>
    <row r="110" s="1" customFormat="1" ht="15" customHeight="1">
      <c r="B110" s="318"/>
      <c r="C110" s="293" t="s">
        <v>1252</v>
      </c>
      <c r="D110" s="293"/>
      <c r="E110" s="293"/>
      <c r="F110" s="316" t="s">
        <v>1239</v>
      </c>
      <c r="G110" s="293"/>
      <c r="H110" s="293" t="s">
        <v>1273</v>
      </c>
      <c r="I110" s="293" t="s">
        <v>1235</v>
      </c>
      <c r="J110" s="293">
        <v>50</v>
      </c>
      <c r="K110" s="307"/>
    </row>
    <row r="111" s="1" customFormat="1" ht="15" customHeight="1">
      <c r="B111" s="318"/>
      <c r="C111" s="293" t="s">
        <v>1260</v>
      </c>
      <c r="D111" s="293"/>
      <c r="E111" s="293"/>
      <c r="F111" s="316" t="s">
        <v>1239</v>
      </c>
      <c r="G111" s="293"/>
      <c r="H111" s="293" t="s">
        <v>1273</v>
      </c>
      <c r="I111" s="293" t="s">
        <v>1235</v>
      </c>
      <c r="J111" s="293">
        <v>50</v>
      </c>
      <c r="K111" s="307"/>
    </row>
    <row r="112" s="1" customFormat="1" ht="15" customHeight="1">
      <c r="B112" s="318"/>
      <c r="C112" s="293" t="s">
        <v>1258</v>
      </c>
      <c r="D112" s="293"/>
      <c r="E112" s="293"/>
      <c r="F112" s="316" t="s">
        <v>1239</v>
      </c>
      <c r="G112" s="293"/>
      <c r="H112" s="293" t="s">
        <v>1273</v>
      </c>
      <c r="I112" s="293" t="s">
        <v>1235</v>
      </c>
      <c r="J112" s="293">
        <v>50</v>
      </c>
      <c r="K112" s="307"/>
    </row>
    <row r="113" s="1" customFormat="1" ht="15" customHeight="1">
      <c r="B113" s="318"/>
      <c r="C113" s="293" t="s">
        <v>51</v>
      </c>
      <c r="D113" s="293"/>
      <c r="E113" s="293"/>
      <c r="F113" s="316" t="s">
        <v>1233</v>
      </c>
      <c r="G113" s="293"/>
      <c r="H113" s="293" t="s">
        <v>1274</v>
      </c>
      <c r="I113" s="293" t="s">
        <v>1235</v>
      </c>
      <c r="J113" s="293">
        <v>20</v>
      </c>
      <c r="K113" s="307"/>
    </row>
    <row r="114" s="1" customFormat="1" ht="15" customHeight="1">
      <c r="B114" s="318"/>
      <c r="C114" s="293" t="s">
        <v>1275</v>
      </c>
      <c r="D114" s="293"/>
      <c r="E114" s="293"/>
      <c r="F114" s="316" t="s">
        <v>1233</v>
      </c>
      <c r="G114" s="293"/>
      <c r="H114" s="293" t="s">
        <v>1276</v>
      </c>
      <c r="I114" s="293" t="s">
        <v>1235</v>
      </c>
      <c r="J114" s="293">
        <v>120</v>
      </c>
      <c r="K114" s="307"/>
    </row>
    <row r="115" s="1" customFormat="1" ht="15" customHeight="1">
      <c r="B115" s="318"/>
      <c r="C115" s="293" t="s">
        <v>36</v>
      </c>
      <c r="D115" s="293"/>
      <c r="E115" s="293"/>
      <c r="F115" s="316" t="s">
        <v>1233</v>
      </c>
      <c r="G115" s="293"/>
      <c r="H115" s="293" t="s">
        <v>1277</v>
      </c>
      <c r="I115" s="293" t="s">
        <v>1268</v>
      </c>
      <c r="J115" s="293"/>
      <c r="K115" s="307"/>
    </row>
    <row r="116" s="1" customFormat="1" ht="15" customHeight="1">
      <c r="B116" s="318"/>
      <c r="C116" s="293" t="s">
        <v>46</v>
      </c>
      <c r="D116" s="293"/>
      <c r="E116" s="293"/>
      <c r="F116" s="316" t="s">
        <v>1233</v>
      </c>
      <c r="G116" s="293"/>
      <c r="H116" s="293" t="s">
        <v>1278</v>
      </c>
      <c r="I116" s="293" t="s">
        <v>1268</v>
      </c>
      <c r="J116" s="293"/>
      <c r="K116" s="307"/>
    </row>
    <row r="117" s="1" customFormat="1" ht="15" customHeight="1">
      <c r="B117" s="318"/>
      <c r="C117" s="293" t="s">
        <v>55</v>
      </c>
      <c r="D117" s="293"/>
      <c r="E117" s="293"/>
      <c r="F117" s="316" t="s">
        <v>1233</v>
      </c>
      <c r="G117" s="293"/>
      <c r="H117" s="293" t="s">
        <v>1279</v>
      </c>
      <c r="I117" s="293" t="s">
        <v>1280</v>
      </c>
      <c r="J117" s="293"/>
      <c r="K117" s="307"/>
    </row>
    <row r="118" s="1" customFormat="1" ht="15" customHeight="1">
      <c r="B118" s="321"/>
      <c r="C118" s="327"/>
      <c r="D118" s="327"/>
      <c r="E118" s="327"/>
      <c r="F118" s="327"/>
      <c r="G118" s="327"/>
      <c r="H118" s="327"/>
      <c r="I118" s="327"/>
      <c r="J118" s="327"/>
      <c r="K118" s="323"/>
    </row>
    <row r="119" s="1" customFormat="1" ht="18.75" customHeight="1">
      <c r="B119" s="328"/>
      <c r="C119" s="329"/>
      <c r="D119" s="329"/>
      <c r="E119" s="329"/>
      <c r="F119" s="330"/>
      <c r="G119" s="329"/>
      <c r="H119" s="329"/>
      <c r="I119" s="329"/>
      <c r="J119" s="329"/>
      <c r="K119" s="328"/>
    </row>
    <row r="120" s="1" customFormat="1" ht="18.75" customHeight="1">
      <c r="B120" s="301"/>
      <c r="C120" s="301"/>
      <c r="D120" s="301"/>
      <c r="E120" s="301"/>
      <c r="F120" s="301"/>
      <c r="G120" s="301"/>
      <c r="H120" s="301"/>
      <c r="I120" s="301"/>
      <c r="J120" s="301"/>
      <c r="K120" s="301"/>
    </row>
    <row r="121" s="1" customFormat="1" ht="7.5" customHeight="1">
      <c r="B121" s="331"/>
      <c r="C121" s="332"/>
      <c r="D121" s="332"/>
      <c r="E121" s="332"/>
      <c r="F121" s="332"/>
      <c r="G121" s="332"/>
      <c r="H121" s="332"/>
      <c r="I121" s="332"/>
      <c r="J121" s="332"/>
      <c r="K121" s="333"/>
    </row>
    <row r="122" s="1" customFormat="1" ht="45" customHeight="1">
      <c r="B122" s="334"/>
      <c r="C122" s="284" t="s">
        <v>1281</v>
      </c>
      <c r="D122" s="284"/>
      <c r="E122" s="284"/>
      <c r="F122" s="284"/>
      <c r="G122" s="284"/>
      <c r="H122" s="284"/>
      <c r="I122" s="284"/>
      <c r="J122" s="284"/>
      <c r="K122" s="335"/>
    </row>
    <row r="123" s="1" customFormat="1" ht="17.25" customHeight="1">
      <c r="B123" s="336"/>
      <c r="C123" s="308" t="s">
        <v>1227</v>
      </c>
      <c r="D123" s="308"/>
      <c r="E123" s="308"/>
      <c r="F123" s="308" t="s">
        <v>1228</v>
      </c>
      <c r="G123" s="309"/>
      <c r="H123" s="308" t="s">
        <v>52</v>
      </c>
      <c r="I123" s="308" t="s">
        <v>55</v>
      </c>
      <c r="J123" s="308" t="s">
        <v>1229</v>
      </c>
      <c r="K123" s="337"/>
    </row>
    <row r="124" s="1" customFormat="1" ht="17.25" customHeight="1">
      <c r="B124" s="336"/>
      <c r="C124" s="310" t="s">
        <v>1230</v>
      </c>
      <c r="D124" s="310"/>
      <c r="E124" s="310"/>
      <c r="F124" s="311" t="s">
        <v>1231</v>
      </c>
      <c r="G124" s="312"/>
      <c r="H124" s="310"/>
      <c r="I124" s="310"/>
      <c r="J124" s="310" t="s">
        <v>1232</v>
      </c>
      <c r="K124" s="337"/>
    </row>
    <row r="125" s="1" customFormat="1" ht="5.25" customHeight="1">
      <c r="B125" s="338"/>
      <c r="C125" s="313"/>
      <c r="D125" s="313"/>
      <c r="E125" s="313"/>
      <c r="F125" s="313"/>
      <c r="G125" s="339"/>
      <c r="H125" s="313"/>
      <c r="I125" s="313"/>
      <c r="J125" s="313"/>
      <c r="K125" s="340"/>
    </row>
    <row r="126" s="1" customFormat="1" ht="15" customHeight="1">
      <c r="B126" s="338"/>
      <c r="C126" s="293" t="s">
        <v>1236</v>
      </c>
      <c r="D126" s="315"/>
      <c r="E126" s="315"/>
      <c r="F126" s="316" t="s">
        <v>1233</v>
      </c>
      <c r="G126" s="293"/>
      <c r="H126" s="293" t="s">
        <v>1273</v>
      </c>
      <c r="I126" s="293" t="s">
        <v>1235</v>
      </c>
      <c r="J126" s="293">
        <v>120</v>
      </c>
      <c r="K126" s="341"/>
    </row>
    <row r="127" s="1" customFormat="1" ht="15" customHeight="1">
      <c r="B127" s="338"/>
      <c r="C127" s="293" t="s">
        <v>1282</v>
      </c>
      <c r="D127" s="293"/>
      <c r="E127" s="293"/>
      <c r="F127" s="316" t="s">
        <v>1233</v>
      </c>
      <c r="G127" s="293"/>
      <c r="H127" s="293" t="s">
        <v>1283</v>
      </c>
      <c r="I127" s="293" t="s">
        <v>1235</v>
      </c>
      <c r="J127" s="293" t="s">
        <v>1284</v>
      </c>
      <c r="K127" s="341"/>
    </row>
    <row r="128" s="1" customFormat="1" ht="15" customHeight="1">
      <c r="B128" s="338"/>
      <c r="C128" s="293" t="s">
        <v>1181</v>
      </c>
      <c r="D128" s="293"/>
      <c r="E128" s="293"/>
      <c r="F128" s="316" t="s">
        <v>1233</v>
      </c>
      <c r="G128" s="293"/>
      <c r="H128" s="293" t="s">
        <v>1285</v>
      </c>
      <c r="I128" s="293" t="s">
        <v>1235</v>
      </c>
      <c r="J128" s="293" t="s">
        <v>1284</v>
      </c>
      <c r="K128" s="341"/>
    </row>
    <row r="129" s="1" customFormat="1" ht="15" customHeight="1">
      <c r="B129" s="338"/>
      <c r="C129" s="293" t="s">
        <v>1244</v>
      </c>
      <c r="D129" s="293"/>
      <c r="E129" s="293"/>
      <c r="F129" s="316" t="s">
        <v>1239</v>
      </c>
      <c r="G129" s="293"/>
      <c r="H129" s="293" t="s">
        <v>1245</v>
      </c>
      <c r="I129" s="293" t="s">
        <v>1235</v>
      </c>
      <c r="J129" s="293">
        <v>15</v>
      </c>
      <c r="K129" s="341"/>
    </row>
    <row r="130" s="1" customFormat="1" ht="15" customHeight="1">
      <c r="B130" s="338"/>
      <c r="C130" s="319" t="s">
        <v>1246</v>
      </c>
      <c r="D130" s="319"/>
      <c r="E130" s="319"/>
      <c r="F130" s="320" t="s">
        <v>1239</v>
      </c>
      <c r="G130" s="319"/>
      <c r="H130" s="319" t="s">
        <v>1247</v>
      </c>
      <c r="I130" s="319" t="s">
        <v>1235</v>
      </c>
      <c r="J130" s="319">
        <v>15</v>
      </c>
      <c r="K130" s="341"/>
    </row>
    <row r="131" s="1" customFormat="1" ht="15" customHeight="1">
      <c r="B131" s="338"/>
      <c r="C131" s="319" t="s">
        <v>1248</v>
      </c>
      <c r="D131" s="319"/>
      <c r="E131" s="319"/>
      <c r="F131" s="320" t="s">
        <v>1239</v>
      </c>
      <c r="G131" s="319"/>
      <c r="H131" s="319" t="s">
        <v>1249</v>
      </c>
      <c r="I131" s="319" t="s">
        <v>1235</v>
      </c>
      <c r="J131" s="319">
        <v>20</v>
      </c>
      <c r="K131" s="341"/>
    </row>
    <row r="132" s="1" customFormat="1" ht="15" customHeight="1">
      <c r="B132" s="338"/>
      <c r="C132" s="319" t="s">
        <v>1250</v>
      </c>
      <c r="D132" s="319"/>
      <c r="E132" s="319"/>
      <c r="F132" s="320" t="s">
        <v>1239</v>
      </c>
      <c r="G132" s="319"/>
      <c r="H132" s="319" t="s">
        <v>1251</v>
      </c>
      <c r="I132" s="319" t="s">
        <v>1235</v>
      </c>
      <c r="J132" s="319">
        <v>20</v>
      </c>
      <c r="K132" s="341"/>
    </row>
    <row r="133" s="1" customFormat="1" ht="15" customHeight="1">
      <c r="B133" s="338"/>
      <c r="C133" s="293" t="s">
        <v>1238</v>
      </c>
      <c r="D133" s="293"/>
      <c r="E133" s="293"/>
      <c r="F133" s="316" t="s">
        <v>1239</v>
      </c>
      <c r="G133" s="293"/>
      <c r="H133" s="293" t="s">
        <v>1273</v>
      </c>
      <c r="I133" s="293" t="s">
        <v>1235</v>
      </c>
      <c r="J133" s="293">
        <v>50</v>
      </c>
      <c r="K133" s="341"/>
    </row>
    <row r="134" s="1" customFormat="1" ht="15" customHeight="1">
      <c r="B134" s="338"/>
      <c r="C134" s="293" t="s">
        <v>1252</v>
      </c>
      <c r="D134" s="293"/>
      <c r="E134" s="293"/>
      <c r="F134" s="316" t="s">
        <v>1239</v>
      </c>
      <c r="G134" s="293"/>
      <c r="H134" s="293" t="s">
        <v>1273</v>
      </c>
      <c r="I134" s="293" t="s">
        <v>1235</v>
      </c>
      <c r="J134" s="293">
        <v>50</v>
      </c>
      <c r="K134" s="341"/>
    </row>
    <row r="135" s="1" customFormat="1" ht="15" customHeight="1">
      <c r="B135" s="338"/>
      <c r="C135" s="293" t="s">
        <v>1258</v>
      </c>
      <c r="D135" s="293"/>
      <c r="E135" s="293"/>
      <c r="F135" s="316" t="s">
        <v>1239</v>
      </c>
      <c r="G135" s="293"/>
      <c r="H135" s="293" t="s">
        <v>1273</v>
      </c>
      <c r="I135" s="293" t="s">
        <v>1235</v>
      </c>
      <c r="J135" s="293">
        <v>50</v>
      </c>
      <c r="K135" s="341"/>
    </row>
    <row r="136" s="1" customFormat="1" ht="15" customHeight="1">
      <c r="B136" s="338"/>
      <c r="C136" s="293" t="s">
        <v>1260</v>
      </c>
      <c r="D136" s="293"/>
      <c r="E136" s="293"/>
      <c r="F136" s="316" t="s">
        <v>1239</v>
      </c>
      <c r="G136" s="293"/>
      <c r="H136" s="293" t="s">
        <v>1273</v>
      </c>
      <c r="I136" s="293" t="s">
        <v>1235</v>
      </c>
      <c r="J136" s="293">
        <v>50</v>
      </c>
      <c r="K136" s="341"/>
    </row>
    <row r="137" s="1" customFormat="1" ht="15" customHeight="1">
      <c r="B137" s="338"/>
      <c r="C137" s="293" t="s">
        <v>1261</v>
      </c>
      <c r="D137" s="293"/>
      <c r="E137" s="293"/>
      <c r="F137" s="316" t="s">
        <v>1239</v>
      </c>
      <c r="G137" s="293"/>
      <c r="H137" s="293" t="s">
        <v>1286</v>
      </c>
      <c r="I137" s="293" t="s">
        <v>1235</v>
      </c>
      <c r="J137" s="293">
        <v>255</v>
      </c>
      <c r="K137" s="341"/>
    </row>
    <row r="138" s="1" customFormat="1" ht="15" customHeight="1">
      <c r="B138" s="338"/>
      <c r="C138" s="293" t="s">
        <v>1263</v>
      </c>
      <c r="D138" s="293"/>
      <c r="E138" s="293"/>
      <c r="F138" s="316" t="s">
        <v>1233</v>
      </c>
      <c r="G138" s="293"/>
      <c r="H138" s="293" t="s">
        <v>1287</v>
      </c>
      <c r="I138" s="293" t="s">
        <v>1265</v>
      </c>
      <c r="J138" s="293"/>
      <c r="K138" s="341"/>
    </row>
    <row r="139" s="1" customFormat="1" ht="15" customHeight="1">
      <c r="B139" s="338"/>
      <c r="C139" s="293" t="s">
        <v>1266</v>
      </c>
      <c r="D139" s="293"/>
      <c r="E139" s="293"/>
      <c r="F139" s="316" t="s">
        <v>1233</v>
      </c>
      <c r="G139" s="293"/>
      <c r="H139" s="293" t="s">
        <v>1288</v>
      </c>
      <c r="I139" s="293" t="s">
        <v>1268</v>
      </c>
      <c r="J139" s="293"/>
      <c r="K139" s="341"/>
    </row>
    <row r="140" s="1" customFormat="1" ht="15" customHeight="1">
      <c r="B140" s="338"/>
      <c r="C140" s="293" t="s">
        <v>1269</v>
      </c>
      <c r="D140" s="293"/>
      <c r="E140" s="293"/>
      <c r="F140" s="316" t="s">
        <v>1233</v>
      </c>
      <c r="G140" s="293"/>
      <c r="H140" s="293" t="s">
        <v>1269</v>
      </c>
      <c r="I140" s="293" t="s">
        <v>1268</v>
      </c>
      <c r="J140" s="293"/>
      <c r="K140" s="341"/>
    </row>
    <row r="141" s="1" customFormat="1" ht="15" customHeight="1">
      <c r="B141" s="338"/>
      <c r="C141" s="293" t="s">
        <v>36</v>
      </c>
      <c r="D141" s="293"/>
      <c r="E141" s="293"/>
      <c r="F141" s="316" t="s">
        <v>1233</v>
      </c>
      <c r="G141" s="293"/>
      <c r="H141" s="293" t="s">
        <v>1289</v>
      </c>
      <c r="I141" s="293" t="s">
        <v>1268</v>
      </c>
      <c r="J141" s="293"/>
      <c r="K141" s="341"/>
    </row>
    <row r="142" s="1" customFormat="1" ht="15" customHeight="1">
      <c r="B142" s="338"/>
      <c r="C142" s="293" t="s">
        <v>1290</v>
      </c>
      <c r="D142" s="293"/>
      <c r="E142" s="293"/>
      <c r="F142" s="316" t="s">
        <v>1233</v>
      </c>
      <c r="G142" s="293"/>
      <c r="H142" s="293" t="s">
        <v>1291</v>
      </c>
      <c r="I142" s="293" t="s">
        <v>1268</v>
      </c>
      <c r="J142" s="293"/>
      <c r="K142" s="341"/>
    </row>
    <row r="143" s="1" customFormat="1" ht="15" customHeight="1">
      <c r="B143" s="342"/>
      <c r="C143" s="343"/>
      <c r="D143" s="343"/>
      <c r="E143" s="343"/>
      <c r="F143" s="343"/>
      <c r="G143" s="343"/>
      <c r="H143" s="343"/>
      <c r="I143" s="343"/>
      <c r="J143" s="343"/>
      <c r="K143" s="344"/>
    </row>
    <row r="144" s="1" customFormat="1" ht="18.75" customHeight="1">
      <c r="B144" s="329"/>
      <c r="C144" s="329"/>
      <c r="D144" s="329"/>
      <c r="E144" s="329"/>
      <c r="F144" s="330"/>
      <c r="G144" s="329"/>
      <c r="H144" s="329"/>
      <c r="I144" s="329"/>
      <c r="J144" s="329"/>
      <c r="K144" s="329"/>
    </row>
    <row r="145" s="1" customFormat="1" ht="18.75" customHeight="1">
      <c r="B145" s="301"/>
      <c r="C145" s="301"/>
      <c r="D145" s="301"/>
      <c r="E145" s="301"/>
      <c r="F145" s="301"/>
      <c r="G145" s="301"/>
      <c r="H145" s="301"/>
      <c r="I145" s="301"/>
      <c r="J145" s="301"/>
      <c r="K145" s="301"/>
    </row>
    <row r="146" s="1" customFormat="1" ht="7.5" customHeight="1">
      <c r="B146" s="302"/>
      <c r="C146" s="303"/>
      <c r="D146" s="303"/>
      <c r="E146" s="303"/>
      <c r="F146" s="303"/>
      <c r="G146" s="303"/>
      <c r="H146" s="303"/>
      <c r="I146" s="303"/>
      <c r="J146" s="303"/>
      <c r="K146" s="304"/>
    </row>
    <row r="147" s="1" customFormat="1" ht="45" customHeight="1">
      <c r="B147" s="305"/>
      <c r="C147" s="306" t="s">
        <v>1292</v>
      </c>
      <c r="D147" s="306"/>
      <c r="E147" s="306"/>
      <c r="F147" s="306"/>
      <c r="G147" s="306"/>
      <c r="H147" s="306"/>
      <c r="I147" s="306"/>
      <c r="J147" s="306"/>
      <c r="K147" s="307"/>
    </row>
    <row r="148" s="1" customFormat="1" ht="17.25" customHeight="1">
      <c r="B148" s="305"/>
      <c r="C148" s="308" t="s">
        <v>1227</v>
      </c>
      <c r="D148" s="308"/>
      <c r="E148" s="308"/>
      <c r="F148" s="308" t="s">
        <v>1228</v>
      </c>
      <c r="G148" s="309"/>
      <c r="H148" s="308" t="s">
        <v>52</v>
      </c>
      <c r="I148" s="308" t="s">
        <v>55</v>
      </c>
      <c r="J148" s="308" t="s">
        <v>1229</v>
      </c>
      <c r="K148" s="307"/>
    </row>
    <row r="149" s="1" customFormat="1" ht="17.25" customHeight="1">
      <c r="B149" s="305"/>
      <c r="C149" s="310" t="s">
        <v>1230</v>
      </c>
      <c r="D149" s="310"/>
      <c r="E149" s="310"/>
      <c r="F149" s="311" t="s">
        <v>1231</v>
      </c>
      <c r="G149" s="312"/>
      <c r="H149" s="310"/>
      <c r="I149" s="310"/>
      <c r="J149" s="310" t="s">
        <v>1232</v>
      </c>
      <c r="K149" s="307"/>
    </row>
    <row r="150" s="1" customFormat="1" ht="5.25" customHeight="1">
      <c r="B150" s="318"/>
      <c r="C150" s="313"/>
      <c r="D150" s="313"/>
      <c r="E150" s="313"/>
      <c r="F150" s="313"/>
      <c r="G150" s="314"/>
      <c r="H150" s="313"/>
      <c r="I150" s="313"/>
      <c r="J150" s="313"/>
      <c r="K150" s="341"/>
    </row>
    <row r="151" s="1" customFormat="1" ht="15" customHeight="1">
      <c r="B151" s="318"/>
      <c r="C151" s="345" t="s">
        <v>1236</v>
      </c>
      <c r="D151" s="293"/>
      <c r="E151" s="293"/>
      <c r="F151" s="346" t="s">
        <v>1233</v>
      </c>
      <c r="G151" s="293"/>
      <c r="H151" s="345" t="s">
        <v>1273</v>
      </c>
      <c r="I151" s="345" t="s">
        <v>1235</v>
      </c>
      <c r="J151" s="345">
        <v>120</v>
      </c>
      <c r="K151" s="341"/>
    </row>
    <row r="152" s="1" customFormat="1" ht="15" customHeight="1">
      <c r="B152" s="318"/>
      <c r="C152" s="345" t="s">
        <v>1282</v>
      </c>
      <c r="D152" s="293"/>
      <c r="E152" s="293"/>
      <c r="F152" s="346" t="s">
        <v>1233</v>
      </c>
      <c r="G152" s="293"/>
      <c r="H152" s="345" t="s">
        <v>1293</v>
      </c>
      <c r="I152" s="345" t="s">
        <v>1235</v>
      </c>
      <c r="J152" s="345" t="s">
        <v>1284</v>
      </c>
      <c r="K152" s="341"/>
    </row>
    <row r="153" s="1" customFormat="1" ht="15" customHeight="1">
      <c r="B153" s="318"/>
      <c r="C153" s="345" t="s">
        <v>1181</v>
      </c>
      <c r="D153" s="293"/>
      <c r="E153" s="293"/>
      <c r="F153" s="346" t="s">
        <v>1233</v>
      </c>
      <c r="G153" s="293"/>
      <c r="H153" s="345" t="s">
        <v>1294</v>
      </c>
      <c r="I153" s="345" t="s">
        <v>1235</v>
      </c>
      <c r="J153" s="345" t="s">
        <v>1284</v>
      </c>
      <c r="K153" s="341"/>
    </row>
    <row r="154" s="1" customFormat="1" ht="15" customHeight="1">
      <c r="B154" s="318"/>
      <c r="C154" s="345" t="s">
        <v>1238</v>
      </c>
      <c r="D154" s="293"/>
      <c r="E154" s="293"/>
      <c r="F154" s="346" t="s">
        <v>1239</v>
      </c>
      <c r="G154" s="293"/>
      <c r="H154" s="345" t="s">
        <v>1273</v>
      </c>
      <c r="I154" s="345" t="s">
        <v>1235</v>
      </c>
      <c r="J154" s="345">
        <v>50</v>
      </c>
      <c r="K154" s="341"/>
    </row>
    <row r="155" s="1" customFormat="1" ht="15" customHeight="1">
      <c r="B155" s="318"/>
      <c r="C155" s="345" t="s">
        <v>1241</v>
      </c>
      <c r="D155" s="293"/>
      <c r="E155" s="293"/>
      <c r="F155" s="346" t="s">
        <v>1233</v>
      </c>
      <c r="G155" s="293"/>
      <c r="H155" s="345" t="s">
        <v>1273</v>
      </c>
      <c r="I155" s="345" t="s">
        <v>1243</v>
      </c>
      <c r="J155" s="345"/>
      <c r="K155" s="341"/>
    </row>
    <row r="156" s="1" customFormat="1" ht="15" customHeight="1">
      <c r="B156" s="318"/>
      <c r="C156" s="345" t="s">
        <v>1252</v>
      </c>
      <c r="D156" s="293"/>
      <c r="E156" s="293"/>
      <c r="F156" s="346" t="s">
        <v>1239</v>
      </c>
      <c r="G156" s="293"/>
      <c r="H156" s="345" t="s">
        <v>1273</v>
      </c>
      <c r="I156" s="345" t="s">
        <v>1235</v>
      </c>
      <c r="J156" s="345">
        <v>50</v>
      </c>
      <c r="K156" s="341"/>
    </row>
    <row r="157" s="1" customFormat="1" ht="15" customHeight="1">
      <c r="B157" s="318"/>
      <c r="C157" s="345" t="s">
        <v>1260</v>
      </c>
      <c r="D157" s="293"/>
      <c r="E157" s="293"/>
      <c r="F157" s="346" t="s">
        <v>1239</v>
      </c>
      <c r="G157" s="293"/>
      <c r="H157" s="345" t="s">
        <v>1273</v>
      </c>
      <c r="I157" s="345" t="s">
        <v>1235</v>
      </c>
      <c r="J157" s="345">
        <v>50</v>
      </c>
      <c r="K157" s="341"/>
    </row>
    <row r="158" s="1" customFormat="1" ht="15" customHeight="1">
      <c r="B158" s="318"/>
      <c r="C158" s="345" t="s">
        <v>1258</v>
      </c>
      <c r="D158" s="293"/>
      <c r="E158" s="293"/>
      <c r="F158" s="346" t="s">
        <v>1239</v>
      </c>
      <c r="G158" s="293"/>
      <c r="H158" s="345" t="s">
        <v>1273</v>
      </c>
      <c r="I158" s="345" t="s">
        <v>1235</v>
      </c>
      <c r="J158" s="345">
        <v>50</v>
      </c>
      <c r="K158" s="341"/>
    </row>
    <row r="159" s="1" customFormat="1" ht="15" customHeight="1">
      <c r="B159" s="318"/>
      <c r="C159" s="345" t="s">
        <v>97</v>
      </c>
      <c r="D159" s="293"/>
      <c r="E159" s="293"/>
      <c r="F159" s="346" t="s">
        <v>1233</v>
      </c>
      <c r="G159" s="293"/>
      <c r="H159" s="345" t="s">
        <v>1295</v>
      </c>
      <c r="I159" s="345" t="s">
        <v>1235</v>
      </c>
      <c r="J159" s="345" t="s">
        <v>1296</v>
      </c>
      <c r="K159" s="341"/>
    </row>
    <row r="160" s="1" customFormat="1" ht="15" customHeight="1">
      <c r="B160" s="318"/>
      <c r="C160" s="345" t="s">
        <v>1297</v>
      </c>
      <c r="D160" s="293"/>
      <c r="E160" s="293"/>
      <c r="F160" s="346" t="s">
        <v>1233</v>
      </c>
      <c r="G160" s="293"/>
      <c r="H160" s="345" t="s">
        <v>1298</v>
      </c>
      <c r="I160" s="345" t="s">
        <v>1268</v>
      </c>
      <c r="J160" s="345"/>
      <c r="K160" s="341"/>
    </row>
    <row r="161" s="1" customFormat="1" ht="15" customHeight="1">
      <c r="B161" s="347"/>
      <c r="C161" s="327"/>
      <c r="D161" s="327"/>
      <c r="E161" s="327"/>
      <c r="F161" s="327"/>
      <c r="G161" s="327"/>
      <c r="H161" s="327"/>
      <c r="I161" s="327"/>
      <c r="J161" s="327"/>
      <c r="K161" s="348"/>
    </row>
    <row r="162" s="1" customFormat="1" ht="18.75" customHeight="1">
      <c r="B162" s="329"/>
      <c r="C162" s="339"/>
      <c r="D162" s="339"/>
      <c r="E162" s="339"/>
      <c r="F162" s="349"/>
      <c r="G162" s="339"/>
      <c r="H162" s="339"/>
      <c r="I162" s="339"/>
      <c r="J162" s="339"/>
      <c r="K162" s="329"/>
    </row>
    <row r="163" s="1" customFormat="1" ht="18.75" customHeight="1">
      <c r="B163" s="301"/>
      <c r="C163" s="301"/>
      <c r="D163" s="301"/>
      <c r="E163" s="301"/>
      <c r="F163" s="301"/>
      <c r="G163" s="301"/>
      <c r="H163" s="301"/>
      <c r="I163" s="301"/>
      <c r="J163" s="301"/>
      <c r="K163" s="301"/>
    </row>
    <row r="164" s="1" customFormat="1" ht="7.5" customHeight="1">
      <c r="B164" s="280"/>
      <c r="C164" s="281"/>
      <c r="D164" s="281"/>
      <c r="E164" s="281"/>
      <c r="F164" s="281"/>
      <c r="G164" s="281"/>
      <c r="H164" s="281"/>
      <c r="I164" s="281"/>
      <c r="J164" s="281"/>
      <c r="K164" s="282"/>
    </row>
    <row r="165" s="1" customFormat="1" ht="45" customHeight="1">
      <c r="B165" s="283"/>
      <c r="C165" s="284" t="s">
        <v>1299</v>
      </c>
      <c r="D165" s="284"/>
      <c r="E165" s="284"/>
      <c r="F165" s="284"/>
      <c r="G165" s="284"/>
      <c r="H165" s="284"/>
      <c r="I165" s="284"/>
      <c r="J165" s="284"/>
      <c r="K165" s="285"/>
    </row>
    <row r="166" s="1" customFormat="1" ht="17.25" customHeight="1">
      <c r="B166" s="283"/>
      <c r="C166" s="308" t="s">
        <v>1227</v>
      </c>
      <c r="D166" s="308"/>
      <c r="E166" s="308"/>
      <c r="F166" s="308" t="s">
        <v>1228</v>
      </c>
      <c r="G166" s="350"/>
      <c r="H166" s="351" t="s">
        <v>52</v>
      </c>
      <c r="I166" s="351" t="s">
        <v>55</v>
      </c>
      <c r="J166" s="308" t="s">
        <v>1229</v>
      </c>
      <c r="K166" s="285"/>
    </row>
    <row r="167" s="1" customFormat="1" ht="17.25" customHeight="1">
      <c r="B167" s="286"/>
      <c r="C167" s="310" t="s">
        <v>1230</v>
      </c>
      <c r="D167" s="310"/>
      <c r="E167" s="310"/>
      <c r="F167" s="311" t="s">
        <v>1231</v>
      </c>
      <c r="G167" s="352"/>
      <c r="H167" s="353"/>
      <c r="I167" s="353"/>
      <c r="J167" s="310" t="s">
        <v>1232</v>
      </c>
      <c r="K167" s="288"/>
    </row>
    <row r="168" s="1" customFormat="1" ht="5.25" customHeight="1">
      <c r="B168" s="318"/>
      <c r="C168" s="313"/>
      <c r="D168" s="313"/>
      <c r="E168" s="313"/>
      <c r="F168" s="313"/>
      <c r="G168" s="314"/>
      <c r="H168" s="313"/>
      <c r="I168" s="313"/>
      <c r="J168" s="313"/>
      <c r="K168" s="341"/>
    </row>
    <row r="169" s="1" customFormat="1" ht="15" customHeight="1">
      <c r="B169" s="318"/>
      <c r="C169" s="293" t="s">
        <v>1236</v>
      </c>
      <c r="D169" s="293"/>
      <c r="E169" s="293"/>
      <c r="F169" s="316" t="s">
        <v>1233</v>
      </c>
      <c r="G169" s="293"/>
      <c r="H169" s="293" t="s">
        <v>1273</v>
      </c>
      <c r="I169" s="293" t="s">
        <v>1235</v>
      </c>
      <c r="J169" s="293">
        <v>120</v>
      </c>
      <c r="K169" s="341"/>
    </row>
    <row r="170" s="1" customFormat="1" ht="15" customHeight="1">
      <c r="B170" s="318"/>
      <c r="C170" s="293" t="s">
        <v>1282</v>
      </c>
      <c r="D170" s="293"/>
      <c r="E170" s="293"/>
      <c r="F170" s="316" t="s">
        <v>1233</v>
      </c>
      <c r="G170" s="293"/>
      <c r="H170" s="293" t="s">
        <v>1283</v>
      </c>
      <c r="I170" s="293" t="s">
        <v>1235</v>
      </c>
      <c r="J170" s="293" t="s">
        <v>1284</v>
      </c>
      <c r="K170" s="341"/>
    </row>
    <row r="171" s="1" customFormat="1" ht="15" customHeight="1">
      <c r="B171" s="318"/>
      <c r="C171" s="293" t="s">
        <v>1181</v>
      </c>
      <c r="D171" s="293"/>
      <c r="E171" s="293"/>
      <c r="F171" s="316" t="s">
        <v>1233</v>
      </c>
      <c r="G171" s="293"/>
      <c r="H171" s="293" t="s">
        <v>1300</v>
      </c>
      <c r="I171" s="293" t="s">
        <v>1235</v>
      </c>
      <c r="J171" s="293" t="s">
        <v>1284</v>
      </c>
      <c r="K171" s="341"/>
    </row>
    <row r="172" s="1" customFormat="1" ht="15" customHeight="1">
      <c r="B172" s="318"/>
      <c r="C172" s="293" t="s">
        <v>1238</v>
      </c>
      <c r="D172" s="293"/>
      <c r="E172" s="293"/>
      <c r="F172" s="316" t="s">
        <v>1239</v>
      </c>
      <c r="G172" s="293"/>
      <c r="H172" s="293" t="s">
        <v>1300</v>
      </c>
      <c r="I172" s="293" t="s">
        <v>1235</v>
      </c>
      <c r="J172" s="293">
        <v>50</v>
      </c>
      <c r="K172" s="341"/>
    </row>
    <row r="173" s="1" customFormat="1" ht="15" customHeight="1">
      <c r="B173" s="318"/>
      <c r="C173" s="293" t="s">
        <v>1241</v>
      </c>
      <c r="D173" s="293"/>
      <c r="E173" s="293"/>
      <c r="F173" s="316" t="s">
        <v>1233</v>
      </c>
      <c r="G173" s="293"/>
      <c r="H173" s="293" t="s">
        <v>1300</v>
      </c>
      <c r="I173" s="293" t="s">
        <v>1243</v>
      </c>
      <c r="J173" s="293"/>
      <c r="K173" s="341"/>
    </row>
    <row r="174" s="1" customFormat="1" ht="15" customHeight="1">
      <c r="B174" s="318"/>
      <c r="C174" s="293" t="s">
        <v>1252</v>
      </c>
      <c r="D174" s="293"/>
      <c r="E174" s="293"/>
      <c r="F174" s="316" t="s">
        <v>1239</v>
      </c>
      <c r="G174" s="293"/>
      <c r="H174" s="293" t="s">
        <v>1300</v>
      </c>
      <c r="I174" s="293" t="s">
        <v>1235</v>
      </c>
      <c r="J174" s="293">
        <v>50</v>
      </c>
      <c r="K174" s="341"/>
    </row>
    <row r="175" s="1" customFormat="1" ht="15" customHeight="1">
      <c r="B175" s="318"/>
      <c r="C175" s="293" t="s">
        <v>1260</v>
      </c>
      <c r="D175" s="293"/>
      <c r="E175" s="293"/>
      <c r="F175" s="316" t="s">
        <v>1239</v>
      </c>
      <c r="G175" s="293"/>
      <c r="H175" s="293" t="s">
        <v>1300</v>
      </c>
      <c r="I175" s="293" t="s">
        <v>1235</v>
      </c>
      <c r="J175" s="293">
        <v>50</v>
      </c>
      <c r="K175" s="341"/>
    </row>
    <row r="176" s="1" customFormat="1" ht="15" customHeight="1">
      <c r="B176" s="318"/>
      <c r="C176" s="293" t="s">
        <v>1258</v>
      </c>
      <c r="D176" s="293"/>
      <c r="E176" s="293"/>
      <c r="F176" s="316" t="s">
        <v>1239</v>
      </c>
      <c r="G176" s="293"/>
      <c r="H176" s="293" t="s">
        <v>1300</v>
      </c>
      <c r="I176" s="293" t="s">
        <v>1235</v>
      </c>
      <c r="J176" s="293">
        <v>50</v>
      </c>
      <c r="K176" s="341"/>
    </row>
    <row r="177" s="1" customFormat="1" ht="15" customHeight="1">
      <c r="B177" s="318"/>
      <c r="C177" s="293" t="s">
        <v>115</v>
      </c>
      <c r="D177" s="293"/>
      <c r="E177" s="293"/>
      <c r="F177" s="316" t="s">
        <v>1233</v>
      </c>
      <c r="G177" s="293"/>
      <c r="H177" s="293" t="s">
        <v>1301</v>
      </c>
      <c r="I177" s="293" t="s">
        <v>1302</v>
      </c>
      <c r="J177" s="293"/>
      <c r="K177" s="341"/>
    </row>
    <row r="178" s="1" customFormat="1" ht="15" customHeight="1">
      <c r="B178" s="318"/>
      <c r="C178" s="293" t="s">
        <v>55</v>
      </c>
      <c r="D178" s="293"/>
      <c r="E178" s="293"/>
      <c r="F178" s="316" t="s">
        <v>1233</v>
      </c>
      <c r="G178" s="293"/>
      <c r="H178" s="293" t="s">
        <v>1303</v>
      </c>
      <c r="I178" s="293" t="s">
        <v>1304</v>
      </c>
      <c r="J178" s="293">
        <v>1</v>
      </c>
      <c r="K178" s="341"/>
    </row>
    <row r="179" s="1" customFormat="1" ht="15" customHeight="1">
      <c r="B179" s="318"/>
      <c r="C179" s="293" t="s">
        <v>51</v>
      </c>
      <c r="D179" s="293"/>
      <c r="E179" s="293"/>
      <c r="F179" s="316" t="s">
        <v>1233</v>
      </c>
      <c r="G179" s="293"/>
      <c r="H179" s="293" t="s">
        <v>1305</v>
      </c>
      <c r="I179" s="293" t="s">
        <v>1235</v>
      </c>
      <c r="J179" s="293">
        <v>20</v>
      </c>
      <c r="K179" s="341"/>
    </row>
    <row r="180" s="1" customFormat="1" ht="15" customHeight="1">
      <c r="B180" s="318"/>
      <c r="C180" s="293" t="s">
        <v>52</v>
      </c>
      <c r="D180" s="293"/>
      <c r="E180" s="293"/>
      <c r="F180" s="316" t="s">
        <v>1233</v>
      </c>
      <c r="G180" s="293"/>
      <c r="H180" s="293" t="s">
        <v>1306</v>
      </c>
      <c r="I180" s="293" t="s">
        <v>1235</v>
      </c>
      <c r="J180" s="293">
        <v>255</v>
      </c>
      <c r="K180" s="341"/>
    </row>
    <row r="181" s="1" customFormat="1" ht="15" customHeight="1">
      <c r="B181" s="318"/>
      <c r="C181" s="293" t="s">
        <v>116</v>
      </c>
      <c r="D181" s="293"/>
      <c r="E181" s="293"/>
      <c r="F181" s="316" t="s">
        <v>1233</v>
      </c>
      <c r="G181" s="293"/>
      <c r="H181" s="293" t="s">
        <v>1197</v>
      </c>
      <c r="I181" s="293" t="s">
        <v>1235</v>
      </c>
      <c r="J181" s="293">
        <v>10</v>
      </c>
      <c r="K181" s="341"/>
    </row>
    <row r="182" s="1" customFormat="1" ht="15" customHeight="1">
      <c r="B182" s="318"/>
      <c r="C182" s="293" t="s">
        <v>117</v>
      </c>
      <c r="D182" s="293"/>
      <c r="E182" s="293"/>
      <c r="F182" s="316" t="s">
        <v>1233</v>
      </c>
      <c r="G182" s="293"/>
      <c r="H182" s="293" t="s">
        <v>1307</v>
      </c>
      <c r="I182" s="293" t="s">
        <v>1268</v>
      </c>
      <c r="J182" s="293"/>
      <c r="K182" s="341"/>
    </row>
    <row r="183" s="1" customFormat="1" ht="15" customHeight="1">
      <c r="B183" s="318"/>
      <c r="C183" s="293" t="s">
        <v>1308</v>
      </c>
      <c r="D183" s="293"/>
      <c r="E183" s="293"/>
      <c r="F183" s="316" t="s">
        <v>1233</v>
      </c>
      <c r="G183" s="293"/>
      <c r="H183" s="293" t="s">
        <v>1309</v>
      </c>
      <c r="I183" s="293" t="s">
        <v>1268</v>
      </c>
      <c r="J183" s="293"/>
      <c r="K183" s="341"/>
    </row>
    <row r="184" s="1" customFormat="1" ht="15" customHeight="1">
      <c r="B184" s="318"/>
      <c r="C184" s="293" t="s">
        <v>1297</v>
      </c>
      <c r="D184" s="293"/>
      <c r="E184" s="293"/>
      <c r="F184" s="316" t="s">
        <v>1233</v>
      </c>
      <c r="G184" s="293"/>
      <c r="H184" s="293" t="s">
        <v>1310</v>
      </c>
      <c r="I184" s="293" t="s">
        <v>1268</v>
      </c>
      <c r="J184" s="293"/>
      <c r="K184" s="341"/>
    </row>
    <row r="185" s="1" customFormat="1" ht="15" customHeight="1">
      <c r="B185" s="318"/>
      <c r="C185" s="293" t="s">
        <v>119</v>
      </c>
      <c r="D185" s="293"/>
      <c r="E185" s="293"/>
      <c r="F185" s="316" t="s">
        <v>1239</v>
      </c>
      <c r="G185" s="293"/>
      <c r="H185" s="293" t="s">
        <v>1311</v>
      </c>
      <c r="I185" s="293" t="s">
        <v>1235</v>
      </c>
      <c r="J185" s="293">
        <v>50</v>
      </c>
      <c r="K185" s="341"/>
    </row>
    <row r="186" s="1" customFormat="1" ht="15" customHeight="1">
      <c r="B186" s="318"/>
      <c r="C186" s="293" t="s">
        <v>1312</v>
      </c>
      <c r="D186" s="293"/>
      <c r="E186" s="293"/>
      <c r="F186" s="316" t="s">
        <v>1239</v>
      </c>
      <c r="G186" s="293"/>
      <c r="H186" s="293" t="s">
        <v>1313</v>
      </c>
      <c r="I186" s="293" t="s">
        <v>1314</v>
      </c>
      <c r="J186" s="293"/>
      <c r="K186" s="341"/>
    </row>
    <row r="187" s="1" customFormat="1" ht="15" customHeight="1">
      <c r="B187" s="318"/>
      <c r="C187" s="293" t="s">
        <v>1315</v>
      </c>
      <c r="D187" s="293"/>
      <c r="E187" s="293"/>
      <c r="F187" s="316" t="s">
        <v>1239</v>
      </c>
      <c r="G187" s="293"/>
      <c r="H187" s="293" t="s">
        <v>1316</v>
      </c>
      <c r="I187" s="293" t="s">
        <v>1314</v>
      </c>
      <c r="J187" s="293"/>
      <c r="K187" s="341"/>
    </row>
    <row r="188" s="1" customFormat="1" ht="15" customHeight="1">
      <c r="B188" s="318"/>
      <c r="C188" s="293" t="s">
        <v>1317</v>
      </c>
      <c r="D188" s="293"/>
      <c r="E188" s="293"/>
      <c r="F188" s="316" t="s">
        <v>1239</v>
      </c>
      <c r="G188" s="293"/>
      <c r="H188" s="293" t="s">
        <v>1318</v>
      </c>
      <c r="I188" s="293" t="s">
        <v>1314</v>
      </c>
      <c r="J188" s="293"/>
      <c r="K188" s="341"/>
    </row>
    <row r="189" s="1" customFormat="1" ht="15" customHeight="1">
      <c r="B189" s="318"/>
      <c r="C189" s="354" t="s">
        <v>1319</v>
      </c>
      <c r="D189" s="293"/>
      <c r="E189" s="293"/>
      <c r="F189" s="316" t="s">
        <v>1239</v>
      </c>
      <c r="G189" s="293"/>
      <c r="H189" s="293" t="s">
        <v>1320</v>
      </c>
      <c r="I189" s="293" t="s">
        <v>1321</v>
      </c>
      <c r="J189" s="355" t="s">
        <v>1322</v>
      </c>
      <c r="K189" s="341"/>
    </row>
    <row r="190" s="17" customFormat="1" ht="15" customHeight="1">
      <c r="B190" s="356"/>
      <c r="C190" s="357" t="s">
        <v>1323</v>
      </c>
      <c r="D190" s="358"/>
      <c r="E190" s="358"/>
      <c r="F190" s="359" t="s">
        <v>1239</v>
      </c>
      <c r="G190" s="358"/>
      <c r="H190" s="358" t="s">
        <v>1324</v>
      </c>
      <c r="I190" s="358" t="s">
        <v>1321</v>
      </c>
      <c r="J190" s="360" t="s">
        <v>1322</v>
      </c>
      <c r="K190" s="361"/>
    </row>
    <row r="191" s="1" customFormat="1" ht="15" customHeight="1">
      <c r="B191" s="318"/>
      <c r="C191" s="354" t="s">
        <v>40</v>
      </c>
      <c r="D191" s="293"/>
      <c r="E191" s="293"/>
      <c r="F191" s="316" t="s">
        <v>1233</v>
      </c>
      <c r="G191" s="293"/>
      <c r="H191" s="290" t="s">
        <v>1325</v>
      </c>
      <c r="I191" s="293" t="s">
        <v>1326</v>
      </c>
      <c r="J191" s="293"/>
      <c r="K191" s="341"/>
    </row>
    <row r="192" s="1" customFormat="1" ht="15" customHeight="1">
      <c r="B192" s="318"/>
      <c r="C192" s="354" t="s">
        <v>1327</v>
      </c>
      <c r="D192" s="293"/>
      <c r="E192" s="293"/>
      <c r="F192" s="316" t="s">
        <v>1233</v>
      </c>
      <c r="G192" s="293"/>
      <c r="H192" s="293" t="s">
        <v>1328</v>
      </c>
      <c r="I192" s="293" t="s">
        <v>1268</v>
      </c>
      <c r="J192" s="293"/>
      <c r="K192" s="341"/>
    </row>
    <row r="193" s="1" customFormat="1" ht="15" customHeight="1">
      <c r="B193" s="318"/>
      <c r="C193" s="354" t="s">
        <v>1329</v>
      </c>
      <c r="D193" s="293"/>
      <c r="E193" s="293"/>
      <c r="F193" s="316" t="s">
        <v>1233</v>
      </c>
      <c r="G193" s="293"/>
      <c r="H193" s="293" t="s">
        <v>1330</v>
      </c>
      <c r="I193" s="293" t="s">
        <v>1268</v>
      </c>
      <c r="J193" s="293"/>
      <c r="K193" s="341"/>
    </row>
    <row r="194" s="1" customFormat="1" ht="15" customHeight="1">
      <c r="B194" s="318"/>
      <c r="C194" s="354" t="s">
        <v>1331</v>
      </c>
      <c r="D194" s="293"/>
      <c r="E194" s="293"/>
      <c r="F194" s="316" t="s">
        <v>1239</v>
      </c>
      <c r="G194" s="293"/>
      <c r="H194" s="293" t="s">
        <v>1332</v>
      </c>
      <c r="I194" s="293" t="s">
        <v>1268</v>
      </c>
      <c r="J194" s="293"/>
      <c r="K194" s="341"/>
    </row>
    <row r="195" s="1" customFormat="1" ht="15" customHeight="1">
      <c r="B195" s="347"/>
      <c r="C195" s="362"/>
      <c r="D195" s="327"/>
      <c r="E195" s="327"/>
      <c r="F195" s="327"/>
      <c r="G195" s="327"/>
      <c r="H195" s="327"/>
      <c r="I195" s="327"/>
      <c r="J195" s="327"/>
      <c r="K195" s="348"/>
    </row>
    <row r="196" s="1" customFormat="1" ht="18.75" customHeight="1">
      <c r="B196" s="329"/>
      <c r="C196" s="339"/>
      <c r="D196" s="339"/>
      <c r="E196" s="339"/>
      <c r="F196" s="349"/>
      <c r="G196" s="339"/>
      <c r="H196" s="339"/>
      <c r="I196" s="339"/>
      <c r="J196" s="339"/>
      <c r="K196" s="329"/>
    </row>
    <row r="197" s="1" customFormat="1" ht="18.75" customHeight="1">
      <c r="B197" s="329"/>
      <c r="C197" s="339"/>
      <c r="D197" s="339"/>
      <c r="E197" s="339"/>
      <c r="F197" s="349"/>
      <c r="G197" s="339"/>
      <c r="H197" s="339"/>
      <c r="I197" s="339"/>
      <c r="J197" s="339"/>
      <c r="K197" s="329"/>
    </row>
    <row r="198" s="1" customFormat="1" ht="18.75" customHeight="1">
      <c r="B198" s="301"/>
      <c r="C198" s="301"/>
      <c r="D198" s="301"/>
      <c r="E198" s="301"/>
      <c r="F198" s="301"/>
      <c r="G198" s="301"/>
      <c r="H198" s="301"/>
      <c r="I198" s="301"/>
      <c r="J198" s="301"/>
      <c r="K198" s="301"/>
    </row>
    <row r="199" s="1" customFormat="1" ht="13.5">
      <c r="B199" s="280"/>
      <c r="C199" s="281"/>
      <c r="D199" s="281"/>
      <c r="E199" s="281"/>
      <c r="F199" s="281"/>
      <c r="G199" s="281"/>
      <c r="H199" s="281"/>
      <c r="I199" s="281"/>
      <c r="J199" s="281"/>
      <c r="K199" s="282"/>
    </row>
    <row r="200" s="1" customFormat="1" ht="21">
      <c r="B200" s="283"/>
      <c r="C200" s="284" t="s">
        <v>1333</v>
      </c>
      <c r="D200" s="284"/>
      <c r="E200" s="284"/>
      <c r="F200" s="284"/>
      <c r="G200" s="284"/>
      <c r="H200" s="284"/>
      <c r="I200" s="284"/>
      <c r="J200" s="284"/>
      <c r="K200" s="285"/>
    </row>
    <row r="201" s="1" customFormat="1" ht="25.5" customHeight="1">
      <c r="B201" s="283"/>
      <c r="C201" s="363" t="s">
        <v>1334</v>
      </c>
      <c r="D201" s="363"/>
      <c r="E201" s="363"/>
      <c r="F201" s="363" t="s">
        <v>1335</v>
      </c>
      <c r="G201" s="364"/>
      <c r="H201" s="363" t="s">
        <v>1336</v>
      </c>
      <c r="I201" s="363"/>
      <c r="J201" s="363"/>
      <c r="K201" s="285"/>
    </row>
    <row r="202" s="1" customFormat="1" ht="5.25" customHeight="1">
      <c r="B202" s="318"/>
      <c r="C202" s="313"/>
      <c r="D202" s="313"/>
      <c r="E202" s="313"/>
      <c r="F202" s="313"/>
      <c r="G202" s="339"/>
      <c r="H202" s="313"/>
      <c r="I202" s="313"/>
      <c r="J202" s="313"/>
      <c r="K202" s="341"/>
    </row>
    <row r="203" s="1" customFormat="1" ht="15" customHeight="1">
      <c r="B203" s="318"/>
      <c r="C203" s="293" t="s">
        <v>1326</v>
      </c>
      <c r="D203" s="293"/>
      <c r="E203" s="293"/>
      <c r="F203" s="316" t="s">
        <v>41</v>
      </c>
      <c r="G203" s="293"/>
      <c r="H203" s="293" t="s">
        <v>1337</v>
      </c>
      <c r="I203" s="293"/>
      <c r="J203" s="293"/>
      <c r="K203" s="341"/>
    </row>
    <row r="204" s="1" customFormat="1" ht="15" customHeight="1">
      <c r="B204" s="318"/>
      <c r="C204" s="293"/>
      <c r="D204" s="293"/>
      <c r="E204" s="293"/>
      <c r="F204" s="316" t="s">
        <v>42</v>
      </c>
      <c r="G204" s="293"/>
      <c r="H204" s="293" t="s">
        <v>1338</v>
      </c>
      <c r="I204" s="293"/>
      <c r="J204" s="293"/>
      <c r="K204" s="341"/>
    </row>
    <row r="205" s="1" customFormat="1" ht="15" customHeight="1">
      <c r="B205" s="318"/>
      <c r="C205" s="293"/>
      <c r="D205" s="293"/>
      <c r="E205" s="293"/>
      <c r="F205" s="316" t="s">
        <v>45</v>
      </c>
      <c r="G205" s="293"/>
      <c r="H205" s="293" t="s">
        <v>1339</v>
      </c>
      <c r="I205" s="293"/>
      <c r="J205" s="293"/>
      <c r="K205" s="341"/>
    </row>
    <row r="206" s="1" customFormat="1" ht="15" customHeight="1">
      <c r="B206" s="318"/>
      <c r="C206" s="293"/>
      <c r="D206" s="293"/>
      <c r="E206" s="293"/>
      <c r="F206" s="316" t="s">
        <v>43</v>
      </c>
      <c r="G206" s="293"/>
      <c r="H206" s="293" t="s">
        <v>1340</v>
      </c>
      <c r="I206" s="293"/>
      <c r="J206" s="293"/>
      <c r="K206" s="341"/>
    </row>
    <row r="207" s="1" customFormat="1" ht="15" customHeight="1">
      <c r="B207" s="318"/>
      <c r="C207" s="293"/>
      <c r="D207" s="293"/>
      <c r="E207" s="293"/>
      <c r="F207" s="316" t="s">
        <v>44</v>
      </c>
      <c r="G207" s="293"/>
      <c r="H207" s="293" t="s">
        <v>1341</v>
      </c>
      <c r="I207" s="293"/>
      <c r="J207" s="293"/>
      <c r="K207" s="341"/>
    </row>
    <row r="208" s="1" customFormat="1" ht="15" customHeight="1">
      <c r="B208" s="318"/>
      <c r="C208" s="293"/>
      <c r="D208" s="293"/>
      <c r="E208" s="293"/>
      <c r="F208" s="316"/>
      <c r="G208" s="293"/>
      <c r="H208" s="293"/>
      <c r="I208" s="293"/>
      <c r="J208" s="293"/>
      <c r="K208" s="341"/>
    </row>
    <row r="209" s="1" customFormat="1" ht="15" customHeight="1">
      <c r="B209" s="318"/>
      <c r="C209" s="293" t="s">
        <v>1280</v>
      </c>
      <c r="D209" s="293"/>
      <c r="E209" s="293"/>
      <c r="F209" s="316" t="s">
        <v>77</v>
      </c>
      <c r="G209" s="293"/>
      <c r="H209" s="293" t="s">
        <v>1342</v>
      </c>
      <c r="I209" s="293"/>
      <c r="J209" s="293"/>
      <c r="K209" s="341"/>
    </row>
    <row r="210" s="1" customFormat="1" ht="15" customHeight="1">
      <c r="B210" s="318"/>
      <c r="C210" s="293"/>
      <c r="D210" s="293"/>
      <c r="E210" s="293"/>
      <c r="F210" s="316" t="s">
        <v>1176</v>
      </c>
      <c r="G210" s="293"/>
      <c r="H210" s="293" t="s">
        <v>1177</v>
      </c>
      <c r="I210" s="293"/>
      <c r="J210" s="293"/>
      <c r="K210" s="341"/>
    </row>
    <row r="211" s="1" customFormat="1" ht="15" customHeight="1">
      <c r="B211" s="318"/>
      <c r="C211" s="293"/>
      <c r="D211" s="293"/>
      <c r="E211" s="293"/>
      <c r="F211" s="316" t="s">
        <v>1174</v>
      </c>
      <c r="G211" s="293"/>
      <c r="H211" s="293" t="s">
        <v>1343</v>
      </c>
      <c r="I211" s="293"/>
      <c r="J211" s="293"/>
      <c r="K211" s="341"/>
    </row>
    <row r="212" s="1" customFormat="1" ht="15" customHeight="1">
      <c r="B212" s="365"/>
      <c r="C212" s="293"/>
      <c r="D212" s="293"/>
      <c r="E212" s="293"/>
      <c r="F212" s="316" t="s">
        <v>1178</v>
      </c>
      <c r="G212" s="354"/>
      <c r="H212" s="345" t="s">
        <v>1179</v>
      </c>
      <c r="I212" s="345"/>
      <c r="J212" s="345"/>
      <c r="K212" s="366"/>
    </row>
    <row r="213" s="1" customFormat="1" ht="15" customHeight="1">
      <c r="B213" s="365"/>
      <c r="C213" s="293"/>
      <c r="D213" s="293"/>
      <c r="E213" s="293"/>
      <c r="F213" s="316" t="s">
        <v>1180</v>
      </c>
      <c r="G213" s="354"/>
      <c r="H213" s="345" t="s">
        <v>1344</v>
      </c>
      <c r="I213" s="345"/>
      <c r="J213" s="345"/>
      <c r="K213" s="366"/>
    </row>
    <row r="214" s="1" customFormat="1" ht="15" customHeight="1">
      <c r="B214" s="365"/>
      <c r="C214" s="293"/>
      <c r="D214" s="293"/>
      <c r="E214" s="293"/>
      <c r="F214" s="316"/>
      <c r="G214" s="354"/>
      <c r="H214" s="345"/>
      <c r="I214" s="345"/>
      <c r="J214" s="345"/>
      <c r="K214" s="366"/>
    </row>
    <row r="215" s="1" customFormat="1" ht="15" customHeight="1">
      <c r="B215" s="365"/>
      <c r="C215" s="293" t="s">
        <v>1304</v>
      </c>
      <c r="D215" s="293"/>
      <c r="E215" s="293"/>
      <c r="F215" s="316">
        <v>1</v>
      </c>
      <c r="G215" s="354"/>
      <c r="H215" s="345" t="s">
        <v>1345</v>
      </c>
      <c r="I215" s="345"/>
      <c r="J215" s="345"/>
      <c r="K215" s="366"/>
    </row>
    <row r="216" s="1" customFormat="1" ht="15" customHeight="1">
      <c r="B216" s="365"/>
      <c r="C216" s="293"/>
      <c r="D216" s="293"/>
      <c r="E216" s="293"/>
      <c r="F216" s="316">
        <v>2</v>
      </c>
      <c r="G216" s="354"/>
      <c r="H216" s="345" t="s">
        <v>1346</v>
      </c>
      <c r="I216" s="345"/>
      <c r="J216" s="345"/>
      <c r="K216" s="366"/>
    </row>
    <row r="217" s="1" customFormat="1" ht="15" customHeight="1">
      <c r="B217" s="365"/>
      <c r="C217" s="293"/>
      <c r="D217" s="293"/>
      <c r="E217" s="293"/>
      <c r="F217" s="316">
        <v>3</v>
      </c>
      <c r="G217" s="354"/>
      <c r="H217" s="345" t="s">
        <v>1347</v>
      </c>
      <c r="I217" s="345"/>
      <c r="J217" s="345"/>
      <c r="K217" s="366"/>
    </row>
    <row r="218" s="1" customFormat="1" ht="15" customHeight="1">
      <c r="B218" s="365"/>
      <c r="C218" s="293"/>
      <c r="D218" s="293"/>
      <c r="E218" s="293"/>
      <c r="F218" s="316">
        <v>4</v>
      </c>
      <c r="G218" s="354"/>
      <c r="H218" s="345" t="s">
        <v>1348</v>
      </c>
      <c r="I218" s="345"/>
      <c r="J218" s="345"/>
      <c r="K218" s="366"/>
    </row>
    <row r="219" s="1" customFormat="1" ht="12.75" customHeight="1">
      <c r="B219" s="367"/>
      <c r="C219" s="368"/>
      <c r="D219" s="368"/>
      <c r="E219" s="368"/>
      <c r="F219" s="368"/>
      <c r="G219" s="368"/>
      <c r="H219" s="368"/>
      <c r="I219" s="368"/>
      <c r="J219" s="368"/>
      <c r="K219" s="369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NBLenovo\Miloslav Výskala</dc:creator>
  <cp:lastModifiedBy>NBLenovo\Miloslav Výskala</cp:lastModifiedBy>
  <dcterms:created xsi:type="dcterms:W3CDTF">2025-05-26T12:46:59Z</dcterms:created>
  <dcterms:modified xsi:type="dcterms:W3CDTF">2025-05-26T12:47:04Z</dcterms:modified>
</cp:coreProperties>
</file>