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001 - Architektonick..." sheetId="2" r:id="rId2"/>
    <sheet name="SO01.002 - Stavební elekt..." sheetId="3" r:id="rId3"/>
    <sheet name="SO02 - Výtlačné potrubí d..." sheetId="4" r:id="rId4"/>
    <sheet name="SO03 - Odpadní potrubí" sheetId="5" r:id="rId5"/>
    <sheet name="SO04 - Areálový rozvod NN" sheetId="6" r:id="rId6"/>
    <sheet name="SO05 - Zpevněné plochy" sheetId="7" r:id="rId7"/>
    <sheet name="SO06 - Oplocení" sheetId="8" r:id="rId8"/>
    <sheet name="SO07 - Demolice stávající..." sheetId="9" r:id="rId9"/>
    <sheet name="SO08 - Zrušení stávající ..." sheetId="10" r:id="rId10"/>
    <sheet name="PS01 - Strojně technologi..." sheetId="11" r:id="rId11"/>
    <sheet name="PS02 - Elektroinstalace a..." sheetId="12" r:id="rId12"/>
    <sheet name="SO90 - Vedlejší a ostatní..." sheetId="13" r:id="rId13"/>
    <sheet name="Pokyny pro vyplnění" sheetId="14" r:id="rId14"/>
  </sheets>
  <definedNames>
    <definedName name="_xlnm.Print_Area" localSheetId="0">'Rekapitulace stavby'!$D$4:$AO$36,'Rekapitulace stavby'!$C$42:$AQ$68</definedName>
    <definedName name="_xlnm.Print_Titles" localSheetId="0">'Rekapitulace stavby'!$52:$52</definedName>
    <definedName name="_xlnm._FilterDatabase" localSheetId="1" hidden="1">'SO01.001 - Architektonick...'!$C$107:$K$910</definedName>
    <definedName name="_xlnm.Print_Area" localSheetId="1">'SO01.001 - Architektonick...'!$C$4:$J$41,'SO01.001 - Architektonick...'!$C$47:$J$87,'SO01.001 - Architektonick...'!$C$93:$K$910</definedName>
    <definedName name="_xlnm.Print_Titles" localSheetId="1">'SO01.001 - Architektonick...'!$107:$107</definedName>
    <definedName name="_xlnm._FilterDatabase" localSheetId="2" hidden="1">'SO01.002 - Stavební elekt...'!$C$86:$K$127</definedName>
    <definedName name="_xlnm.Print_Area" localSheetId="2">'SO01.002 - Stavební elekt...'!$C$4:$J$41,'SO01.002 - Stavební elekt...'!$C$47:$J$66,'SO01.002 - Stavební elekt...'!$C$72:$K$127</definedName>
    <definedName name="_xlnm.Print_Titles" localSheetId="2">'SO01.002 - Stavební elekt...'!$86:$86</definedName>
    <definedName name="_xlnm._FilterDatabase" localSheetId="3" hidden="1">'SO02 - Výtlačné potrubí d...'!$C$87:$K$242</definedName>
    <definedName name="_xlnm.Print_Area" localSheetId="3">'SO02 - Výtlačné potrubí d...'!$C$4:$J$39,'SO02 - Výtlačné potrubí d...'!$C$45:$J$69,'SO02 - Výtlačné potrubí d...'!$C$75:$K$242</definedName>
    <definedName name="_xlnm.Print_Titles" localSheetId="3">'SO02 - Výtlačné potrubí d...'!$87:$87</definedName>
    <definedName name="_xlnm._FilterDatabase" localSheetId="4" hidden="1">'SO03 - Odpadní potrubí'!$C$86:$K$372</definedName>
    <definedName name="_xlnm.Print_Area" localSheetId="4">'SO03 - Odpadní potrubí'!$C$4:$J$39,'SO03 - Odpadní potrubí'!$C$45:$J$68,'SO03 - Odpadní potrubí'!$C$74:$K$372</definedName>
    <definedName name="_xlnm.Print_Titles" localSheetId="4">'SO03 - Odpadní potrubí'!$86:$86</definedName>
    <definedName name="_xlnm._FilterDatabase" localSheetId="5" hidden="1">'SO04 - Areálový rozvod NN'!$C$80:$K$92</definedName>
    <definedName name="_xlnm.Print_Area" localSheetId="5">'SO04 - Areálový rozvod NN'!$C$4:$J$39,'SO04 - Areálový rozvod NN'!$C$45:$J$62,'SO04 - Areálový rozvod NN'!$C$68:$K$92</definedName>
    <definedName name="_xlnm.Print_Titles" localSheetId="5">'SO04 - Areálový rozvod NN'!$80:$80</definedName>
    <definedName name="_xlnm._FilterDatabase" localSheetId="6" hidden="1">'SO05 - Zpevněné plochy'!$C$90:$K$265</definedName>
    <definedName name="_xlnm.Print_Area" localSheetId="6">'SO05 - Zpevněné plochy'!$C$4:$J$39,'SO05 - Zpevněné plochy'!$C$45:$J$72,'SO05 - Zpevněné plochy'!$C$78:$K$265</definedName>
    <definedName name="_xlnm.Print_Titles" localSheetId="6">'SO05 - Zpevněné plochy'!$90:$90</definedName>
    <definedName name="_xlnm._FilterDatabase" localSheetId="7" hidden="1">'SO06 - Oplocení'!$C$84:$K$164</definedName>
    <definedName name="_xlnm.Print_Area" localSheetId="7">'SO06 - Oplocení'!$C$4:$J$39,'SO06 - Oplocení'!$C$45:$J$66,'SO06 - Oplocení'!$C$72:$K$164</definedName>
    <definedName name="_xlnm.Print_Titles" localSheetId="7">'SO06 - Oplocení'!$84:$84</definedName>
    <definedName name="_xlnm._FilterDatabase" localSheetId="8" hidden="1">'SO07 - Demolice stávající...'!$C$81:$K$112</definedName>
    <definedName name="_xlnm.Print_Area" localSheetId="8">'SO07 - Demolice stávající...'!$C$4:$J$39,'SO07 - Demolice stávající...'!$C$45:$J$63,'SO07 - Demolice stávající...'!$C$69:$K$112</definedName>
    <definedName name="_xlnm.Print_Titles" localSheetId="8">'SO07 - Demolice stávající...'!$81:$81</definedName>
    <definedName name="_xlnm._FilterDatabase" localSheetId="9" hidden="1">'SO08 - Zrušení stávající ...'!$C$80:$K$93</definedName>
    <definedName name="_xlnm.Print_Area" localSheetId="9">'SO08 - Zrušení stávající ...'!$C$4:$J$39,'SO08 - Zrušení stávající ...'!$C$45:$J$62,'SO08 - Zrušení stávající ...'!$C$68:$K$93</definedName>
    <definedName name="_xlnm.Print_Titles" localSheetId="9">'SO08 - Zrušení stávající ...'!$80:$80</definedName>
    <definedName name="_xlnm._FilterDatabase" localSheetId="10" hidden="1">'PS01 - Strojně technologi...'!$C$85:$K$184</definedName>
    <definedName name="_xlnm.Print_Area" localSheetId="10">'PS01 - Strojně technologi...'!$C$4:$J$39,'PS01 - Strojně technologi...'!$C$45:$J$67,'PS01 - Strojně technologi...'!$C$73:$K$184</definedName>
    <definedName name="_xlnm.Print_Titles" localSheetId="10">'PS01 - Strojně technologi...'!$85:$85</definedName>
    <definedName name="_xlnm._FilterDatabase" localSheetId="11" hidden="1">'PS02 - Elektroinstalace a...'!$C$87:$K$367</definedName>
    <definedName name="_xlnm.Print_Area" localSheetId="11">'PS02 - Elektroinstalace a...'!$C$4:$J$39,'PS02 - Elektroinstalace a...'!$C$45:$J$69,'PS02 - Elektroinstalace a...'!$C$75:$K$367</definedName>
    <definedName name="_xlnm.Print_Titles" localSheetId="11">'PS02 - Elektroinstalace a...'!$87:$87</definedName>
    <definedName name="_xlnm._FilterDatabase" localSheetId="12" hidden="1">'SO90 - Vedlejší a ostatní...'!$C$79:$K$132</definedName>
    <definedName name="_xlnm.Print_Area" localSheetId="12">'SO90 - Vedlejší a ostatní...'!$C$4:$J$39,'SO90 - Vedlejší a ostatní...'!$C$45:$J$61,'SO90 - Vedlejší a ostatní...'!$C$67:$K$132</definedName>
    <definedName name="_xlnm.Print_Titles" localSheetId="12">'SO90 - Vedlejší a ostatní...'!$79:$79</definedName>
    <definedName name="_xlnm.Print_Area" localSheetId="13">'Pokyny pro vyplnění'!$B$2:$K$71,'Pokyny pro vyplnění'!$B$74:$K$118,'Pokyny pro vyplnění'!$B$121:$K$161,'Pokyny pro vyplnění'!$B$164:$K$219</definedName>
  </definedNames>
  <calcPr/>
</workbook>
</file>

<file path=xl/calcChain.xml><?xml version="1.0" encoding="utf-8"?>
<calcChain xmlns="http://schemas.openxmlformats.org/spreadsheetml/2006/main">
  <c i="13" l="1" r="J37"/>
  <c r="J36"/>
  <c i="1" r="AY67"/>
  <c i="13" r="J35"/>
  <c i="1" r="AX67"/>
  <c i="13"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4"/>
  <c r="BH94"/>
  <c r="BG94"/>
  <c r="BF94"/>
  <c r="T94"/>
  <c r="R94"/>
  <c r="P94"/>
  <c r="BI90"/>
  <c r="BH90"/>
  <c r="BG90"/>
  <c r="BF90"/>
  <c r="T90"/>
  <c r="R90"/>
  <c r="P90"/>
  <c r="BI88"/>
  <c r="BH88"/>
  <c r="BG88"/>
  <c r="BF88"/>
  <c r="T88"/>
  <c r="R88"/>
  <c r="P88"/>
  <c r="BI84"/>
  <c r="BH84"/>
  <c r="BG84"/>
  <c r="BF84"/>
  <c r="T84"/>
  <c r="R84"/>
  <c r="P84"/>
  <c r="BI83"/>
  <c r="BH83"/>
  <c r="BG83"/>
  <c r="BF83"/>
  <c r="T83"/>
  <c r="R83"/>
  <c r="P83"/>
  <c r="BI82"/>
  <c r="BH82"/>
  <c r="BG82"/>
  <c r="BF82"/>
  <c r="T82"/>
  <c r="R82"/>
  <c r="P82"/>
  <c r="F74"/>
  <c r="E72"/>
  <c r="F52"/>
  <c r="E50"/>
  <c r="J24"/>
  <c r="E24"/>
  <c r="J77"/>
  <c r="J23"/>
  <c r="J21"/>
  <c r="E21"/>
  <c r="J54"/>
  <c r="J20"/>
  <c r="J18"/>
  <c r="E18"/>
  <c r="F55"/>
  <c r="J17"/>
  <c r="J15"/>
  <c r="E15"/>
  <c r="F54"/>
  <c r="J14"/>
  <c r="J12"/>
  <c r="J74"/>
  <c r="E7"/>
  <c r="E70"/>
  <c i="12" r="J37"/>
  <c r="J36"/>
  <c i="1" r="AY66"/>
  <c i="12" r="J35"/>
  <c i="1" r="AX66"/>
  <c i="12"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2"/>
  <c r="E50"/>
  <c r="J24"/>
  <c r="E24"/>
  <c r="J85"/>
  <c r="J23"/>
  <c r="J21"/>
  <c r="E21"/>
  <c r="J84"/>
  <c r="J20"/>
  <c r="J18"/>
  <c r="E18"/>
  <c r="F55"/>
  <c r="J17"/>
  <c r="J15"/>
  <c r="E15"/>
  <c r="F84"/>
  <c r="J14"/>
  <c r="J12"/>
  <c r="J52"/>
  <c r="E7"/>
  <c r="E48"/>
  <c i="11" r="J37"/>
  <c r="J36"/>
  <c i="1" r="AY65"/>
  <c i="11" r="J35"/>
  <c i="1" r="AX65"/>
  <c i="11"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55"/>
  <c r="J23"/>
  <c r="J21"/>
  <c r="E21"/>
  <c r="J54"/>
  <c r="J20"/>
  <c r="J18"/>
  <c r="E18"/>
  <c r="F83"/>
  <c r="J17"/>
  <c r="J15"/>
  <c r="E15"/>
  <c r="F54"/>
  <c r="J14"/>
  <c r="J12"/>
  <c r="J80"/>
  <c r="E7"/>
  <c r="E48"/>
  <c i="10" r="J37"/>
  <c r="J36"/>
  <c i="1" r="AY64"/>
  <c i="10" r="J35"/>
  <c i="1" r="AX64"/>
  <c i="10" r="BI93"/>
  <c r="BH93"/>
  <c r="BG93"/>
  <c r="BF93"/>
  <c r="T93"/>
  <c r="R93"/>
  <c r="P93"/>
  <c r="BI91"/>
  <c r="BH91"/>
  <c r="BG91"/>
  <c r="BF91"/>
  <c r="T91"/>
  <c r="R91"/>
  <c r="P91"/>
  <c r="BI90"/>
  <c r="BH90"/>
  <c r="BG90"/>
  <c r="BF90"/>
  <c r="T90"/>
  <c r="R90"/>
  <c r="P90"/>
  <c r="BI88"/>
  <c r="BH88"/>
  <c r="BG88"/>
  <c r="BF88"/>
  <c r="T88"/>
  <c r="R88"/>
  <c r="P88"/>
  <c r="BI86"/>
  <c r="BH86"/>
  <c r="BG86"/>
  <c r="BF86"/>
  <c r="T86"/>
  <c r="R86"/>
  <c r="P86"/>
  <c r="BI85"/>
  <c r="BH85"/>
  <c r="BG85"/>
  <c r="BF85"/>
  <c r="T85"/>
  <c r="R85"/>
  <c r="P85"/>
  <c r="BI84"/>
  <c r="BH84"/>
  <c r="BG84"/>
  <c r="BF84"/>
  <c r="T84"/>
  <c r="R84"/>
  <c r="P84"/>
  <c r="F75"/>
  <c r="E73"/>
  <c r="F52"/>
  <c r="E50"/>
  <c r="J24"/>
  <c r="E24"/>
  <c r="J78"/>
  <c r="J23"/>
  <c r="J21"/>
  <c r="E21"/>
  <c r="J77"/>
  <c r="J20"/>
  <c r="J18"/>
  <c r="E18"/>
  <c r="F55"/>
  <c r="J17"/>
  <c r="J15"/>
  <c r="E15"/>
  <c r="F77"/>
  <c r="J14"/>
  <c r="J12"/>
  <c r="J75"/>
  <c r="E7"/>
  <c r="E71"/>
  <c i="9" r="J37"/>
  <c r="J36"/>
  <c i="1" r="AY63"/>
  <c i="9" r="J35"/>
  <c i="1" r="AX63"/>
  <c i="9" r="BI109"/>
  <c r="BH109"/>
  <c r="BG109"/>
  <c r="BF109"/>
  <c r="T109"/>
  <c r="R109"/>
  <c r="P109"/>
  <c r="BI105"/>
  <c r="BH105"/>
  <c r="BG105"/>
  <c r="BF105"/>
  <c r="T105"/>
  <c r="R105"/>
  <c r="P105"/>
  <c r="BI101"/>
  <c r="BH101"/>
  <c r="BG101"/>
  <c r="BF101"/>
  <c r="T101"/>
  <c r="R101"/>
  <c r="P101"/>
  <c r="BI97"/>
  <c r="BH97"/>
  <c r="BG97"/>
  <c r="BF97"/>
  <c r="T97"/>
  <c r="R97"/>
  <c r="P97"/>
  <c r="BI94"/>
  <c r="BH94"/>
  <c r="BG94"/>
  <c r="BF94"/>
  <c r="T94"/>
  <c r="R94"/>
  <c r="P94"/>
  <c r="BI92"/>
  <c r="BH92"/>
  <c r="BG92"/>
  <c r="BF92"/>
  <c r="T92"/>
  <c r="R92"/>
  <c r="P92"/>
  <c r="BI90"/>
  <c r="BH90"/>
  <c r="BG90"/>
  <c r="BF90"/>
  <c r="T90"/>
  <c r="R90"/>
  <c r="P90"/>
  <c r="BI85"/>
  <c r="BH85"/>
  <c r="BG85"/>
  <c r="BF85"/>
  <c r="T85"/>
  <c r="T84"/>
  <c r="R85"/>
  <c r="R84"/>
  <c r="P85"/>
  <c r="P84"/>
  <c r="F76"/>
  <c r="E74"/>
  <c r="F52"/>
  <c r="E50"/>
  <c r="J24"/>
  <c r="E24"/>
  <c r="J79"/>
  <c r="J23"/>
  <c r="J21"/>
  <c r="E21"/>
  <c r="J54"/>
  <c r="J20"/>
  <c r="J18"/>
  <c r="E18"/>
  <c r="F55"/>
  <c r="J17"/>
  <c r="J15"/>
  <c r="E15"/>
  <c r="F54"/>
  <c r="J14"/>
  <c r="J12"/>
  <c r="J52"/>
  <c r="E7"/>
  <c r="E48"/>
  <c i="8" r="J37"/>
  <c r="J36"/>
  <c i="1" r="AY62"/>
  <c i="8" r="J35"/>
  <c i="1" r="AX62"/>
  <c i="8" r="BI163"/>
  <c r="BH163"/>
  <c r="BG163"/>
  <c r="BF163"/>
  <c r="T163"/>
  <c r="T162"/>
  <c r="R163"/>
  <c r="R162"/>
  <c r="P163"/>
  <c r="P162"/>
  <c r="BI159"/>
  <c r="BH159"/>
  <c r="BG159"/>
  <c r="BF159"/>
  <c r="T159"/>
  <c r="R159"/>
  <c r="P159"/>
  <c r="BI158"/>
  <c r="BH158"/>
  <c r="BG158"/>
  <c r="BF158"/>
  <c r="T158"/>
  <c r="R158"/>
  <c r="P158"/>
  <c r="BI153"/>
  <c r="BH153"/>
  <c r="BG153"/>
  <c r="BF153"/>
  <c r="T153"/>
  <c r="R153"/>
  <c r="P153"/>
  <c r="BI149"/>
  <c r="BH149"/>
  <c r="BG149"/>
  <c r="BF149"/>
  <c r="T149"/>
  <c r="R149"/>
  <c r="P149"/>
  <c r="BI145"/>
  <c r="BH145"/>
  <c r="BG145"/>
  <c r="BF145"/>
  <c r="T145"/>
  <c r="R145"/>
  <c r="P145"/>
  <c r="BI141"/>
  <c r="BH141"/>
  <c r="BG141"/>
  <c r="BF141"/>
  <c r="T141"/>
  <c r="R141"/>
  <c r="P141"/>
  <c r="BI139"/>
  <c r="BH139"/>
  <c r="BG139"/>
  <c r="BF139"/>
  <c r="T139"/>
  <c r="R139"/>
  <c r="P139"/>
  <c r="BI135"/>
  <c r="BH135"/>
  <c r="BG135"/>
  <c r="BF135"/>
  <c r="T135"/>
  <c r="R135"/>
  <c r="P135"/>
  <c r="BI134"/>
  <c r="BH134"/>
  <c r="BG134"/>
  <c r="BF134"/>
  <c r="T134"/>
  <c r="R134"/>
  <c r="P134"/>
  <c r="BI133"/>
  <c r="BH133"/>
  <c r="BG133"/>
  <c r="BF133"/>
  <c r="T133"/>
  <c r="R133"/>
  <c r="P133"/>
  <c r="BI129"/>
  <c r="BH129"/>
  <c r="BG129"/>
  <c r="BF129"/>
  <c r="T129"/>
  <c r="R129"/>
  <c r="P129"/>
  <c r="BI125"/>
  <c r="BH125"/>
  <c r="BG125"/>
  <c r="BF125"/>
  <c r="T125"/>
  <c r="R125"/>
  <c r="P125"/>
  <c r="BI121"/>
  <c r="BH121"/>
  <c r="BG121"/>
  <c r="BF121"/>
  <c r="T121"/>
  <c r="R121"/>
  <c r="P121"/>
  <c r="BI120"/>
  <c r="BH120"/>
  <c r="BG120"/>
  <c r="BF120"/>
  <c r="T120"/>
  <c r="R120"/>
  <c r="P120"/>
  <c r="BI119"/>
  <c r="BH119"/>
  <c r="BG119"/>
  <c r="BF119"/>
  <c r="T119"/>
  <c r="R119"/>
  <c r="P119"/>
  <c r="BI118"/>
  <c r="BH118"/>
  <c r="BG118"/>
  <c r="BF118"/>
  <c r="T118"/>
  <c r="R118"/>
  <c r="P118"/>
  <c r="BI113"/>
  <c r="BH113"/>
  <c r="BG113"/>
  <c r="BF113"/>
  <c r="T113"/>
  <c r="R113"/>
  <c r="P113"/>
  <c r="BI110"/>
  <c r="BH110"/>
  <c r="BG110"/>
  <c r="BF110"/>
  <c r="T110"/>
  <c r="R110"/>
  <c r="P110"/>
  <c r="BI106"/>
  <c r="BH106"/>
  <c r="BG106"/>
  <c r="BF106"/>
  <c r="T106"/>
  <c r="R106"/>
  <c r="P106"/>
  <c r="BI102"/>
  <c r="BH102"/>
  <c r="BG102"/>
  <c r="BF102"/>
  <c r="T102"/>
  <c r="R102"/>
  <c r="P102"/>
  <c r="BI96"/>
  <c r="BH96"/>
  <c r="BG96"/>
  <c r="BF96"/>
  <c r="T96"/>
  <c r="R96"/>
  <c r="P96"/>
  <c r="BI92"/>
  <c r="BH92"/>
  <c r="BG92"/>
  <c r="BF92"/>
  <c r="T92"/>
  <c r="R92"/>
  <c r="P92"/>
  <c r="BI88"/>
  <c r="BH88"/>
  <c r="BG88"/>
  <c r="BF88"/>
  <c r="T88"/>
  <c r="R88"/>
  <c r="P88"/>
  <c r="F79"/>
  <c r="E77"/>
  <c r="F52"/>
  <c r="E50"/>
  <c r="J24"/>
  <c r="E24"/>
  <c r="J82"/>
  <c r="J23"/>
  <c r="J21"/>
  <c r="E21"/>
  <c r="J54"/>
  <c r="J20"/>
  <c r="J18"/>
  <c r="E18"/>
  <c r="F55"/>
  <c r="J17"/>
  <c r="J15"/>
  <c r="E15"/>
  <c r="F54"/>
  <c r="J14"/>
  <c r="J12"/>
  <c r="J79"/>
  <c r="E7"/>
  <c r="E75"/>
  <c i="7" r="J37"/>
  <c r="J36"/>
  <c i="1" r="AY61"/>
  <c i="7" r="J35"/>
  <c i="1" r="AX61"/>
  <c i="7" r="BI264"/>
  <c r="BH264"/>
  <c r="BG264"/>
  <c r="BF264"/>
  <c r="T264"/>
  <c r="R264"/>
  <c r="P264"/>
  <c r="BI263"/>
  <c r="BH263"/>
  <c r="BG263"/>
  <c r="BF263"/>
  <c r="T263"/>
  <c r="R263"/>
  <c r="P263"/>
  <c r="BI259"/>
  <c r="BH259"/>
  <c r="BG259"/>
  <c r="BF259"/>
  <c r="T259"/>
  <c r="R259"/>
  <c r="P259"/>
  <c r="BI256"/>
  <c r="BH256"/>
  <c r="BG256"/>
  <c r="BF256"/>
  <c r="T256"/>
  <c r="R256"/>
  <c r="P256"/>
  <c r="BI252"/>
  <c r="BH252"/>
  <c r="BG252"/>
  <c r="BF252"/>
  <c r="T252"/>
  <c r="R252"/>
  <c r="P252"/>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29"/>
  <c r="BH229"/>
  <c r="BG229"/>
  <c r="BF229"/>
  <c r="T229"/>
  <c r="R229"/>
  <c r="P229"/>
  <c r="BI227"/>
  <c r="BH227"/>
  <c r="BG227"/>
  <c r="BF227"/>
  <c r="T227"/>
  <c r="R227"/>
  <c r="P227"/>
  <c r="BI225"/>
  <c r="BH225"/>
  <c r="BG225"/>
  <c r="BF225"/>
  <c r="T225"/>
  <c r="R225"/>
  <c r="P225"/>
  <c r="BI221"/>
  <c r="BH221"/>
  <c r="BG221"/>
  <c r="BF221"/>
  <c r="T221"/>
  <c r="R221"/>
  <c r="P221"/>
  <c r="BI219"/>
  <c r="BH219"/>
  <c r="BG219"/>
  <c r="BF219"/>
  <c r="T219"/>
  <c r="R219"/>
  <c r="P219"/>
  <c r="BI215"/>
  <c r="BH215"/>
  <c r="BG215"/>
  <c r="BF215"/>
  <c r="T215"/>
  <c r="R215"/>
  <c r="P215"/>
  <c r="BI213"/>
  <c r="BH213"/>
  <c r="BG213"/>
  <c r="BF213"/>
  <c r="T213"/>
  <c r="R213"/>
  <c r="P213"/>
  <c r="BI209"/>
  <c r="BH209"/>
  <c r="BG209"/>
  <c r="BF209"/>
  <c r="T209"/>
  <c r="R209"/>
  <c r="P209"/>
  <c r="BI204"/>
  <c r="BH204"/>
  <c r="BG204"/>
  <c r="BF204"/>
  <c r="T204"/>
  <c r="R204"/>
  <c r="P204"/>
  <c r="BI200"/>
  <c r="BH200"/>
  <c r="BG200"/>
  <c r="BF200"/>
  <c r="T200"/>
  <c r="R200"/>
  <c r="P200"/>
  <c r="BI197"/>
  <c r="BH197"/>
  <c r="BG197"/>
  <c r="BF197"/>
  <c r="T197"/>
  <c r="R197"/>
  <c r="P197"/>
  <c r="BI193"/>
  <c r="BH193"/>
  <c r="BG193"/>
  <c r="BF193"/>
  <c r="T193"/>
  <c r="R193"/>
  <c r="P193"/>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2"/>
  <c r="BH142"/>
  <c r="BG142"/>
  <c r="BF142"/>
  <c r="T142"/>
  <c r="R142"/>
  <c r="P142"/>
  <c r="BI138"/>
  <c r="BH138"/>
  <c r="BG138"/>
  <c r="BF138"/>
  <c r="T138"/>
  <c r="R138"/>
  <c r="P138"/>
  <c r="BI133"/>
  <c r="BH133"/>
  <c r="BG133"/>
  <c r="BF133"/>
  <c r="T133"/>
  <c r="T132"/>
  <c r="R133"/>
  <c r="R132"/>
  <c r="P133"/>
  <c r="P132"/>
  <c r="BI129"/>
  <c r="BH129"/>
  <c r="BG129"/>
  <c r="BF129"/>
  <c r="T129"/>
  <c r="R129"/>
  <c r="P129"/>
  <c r="BI125"/>
  <c r="BH125"/>
  <c r="BG125"/>
  <c r="BF125"/>
  <c r="T125"/>
  <c r="R125"/>
  <c r="P125"/>
  <c r="BI123"/>
  <c r="BH123"/>
  <c r="BG123"/>
  <c r="BF123"/>
  <c r="T123"/>
  <c r="R123"/>
  <c r="P123"/>
  <c r="BI119"/>
  <c r="BH119"/>
  <c r="BG119"/>
  <c r="BF119"/>
  <c r="T119"/>
  <c r="R119"/>
  <c r="P119"/>
  <c r="BI115"/>
  <c r="BH115"/>
  <c r="BG115"/>
  <c r="BF115"/>
  <c r="T115"/>
  <c r="R115"/>
  <c r="P115"/>
  <c r="BI113"/>
  <c r="BH113"/>
  <c r="BG113"/>
  <c r="BF113"/>
  <c r="T113"/>
  <c r="R113"/>
  <c r="P113"/>
  <c r="BI109"/>
  <c r="BH109"/>
  <c r="BG109"/>
  <c r="BF109"/>
  <c r="T109"/>
  <c r="R109"/>
  <c r="P109"/>
  <c r="BI105"/>
  <c r="BH105"/>
  <c r="BG105"/>
  <c r="BF105"/>
  <c r="T105"/>
  <c r="R105"/>
  <c r="P105"/>
  <c r="BI101"/>
  <c r="BH101"/>
  <c r="BG101"/>
  <c r="BF101"/>
  <c r="T101"/>
  <c r="R101"/>
  <c r="P101"/>
  <c r="BI96"/>
  <c r="BH96"/>
  <c r="BG96"/>
  <c r="BF96"/>
  <c r="T96"/>
  <c r="R96"/>
  <c r="P96"/>
  <c r="BI94"/>
  <c r="BH94"/>
  <c r="BG94"/>
  <c r="BF94"/>
  <c r="T94"/>
  <c r="R94"/>
  <c r="P94"/>
  <c r="F85"/>
  <c r="E83"/>
  <c r="F52"/>
  <c r="E50"/>
  <c r="J24"/>
  <c r="E24"/>
  <c r="J88"/>
  <c r="J23"/>
  <c r="J21"/>
  <c r="E21"/>
  <c r="J87"/>
  <c r="J20"/>
  <c r="J18"/>
  <c r="E18"/>
  <c r="F55"/>
  <c r="J17"/>
  <c r="J15"/>
  <c r="E15"/>
  <c r="F54"/>
  <c r="J14"/>
  <c r="J12"/>
  <c r="J52"/>
  <c r="E7"/>
  <c r="E48"/>
  <c i="6" r="J37"/>
  <c r="J36"/>
  <c i="1" r="AY60"/>
  <c i="6" r="J35"/>
  <c i="1" r="AX60"/>
  <c i="6"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5"/>
  <c r="BH85"/>
  <c r="BG85"/>
  <c r="BF85"/>
  <c r="T85"/>
  <c r="R85"/>
  <c r="P85"/>
  <c r="BI84"/>
  <c r="BH84"/>
  <c r="BG84"/>
  <c r="BF84"/>
  <c r="T84"/>
  <c r="R84"/>
  <c r="P84"/>
  <c r="BI83"/>
  <c r="BH83"/>
  <c r="BG83"/>
  <c r="BF83"/>
  <c r="T83"/>
  <c r="R83"/>
  <c r="P83"/>
  <c r="F75"/>
  <c r="E73"/>
  <c r="F52"/>
  <c r="E50"/>
  <c r="J24"/>
  <c r="E24"/>
  <c r="J55"/>
  <c r="J23"/>
  <c r="J21"/>
  <c r="E21"/>
  <c r="J77"/>
  <c r="J20"/>
  <c r="J18"/>
  <c r="E18"/>
  <c r="F78"/>
  <c r="J17"/>
  <c r="J15"/>
  <c r="E15"/>
  <c r="F54"/>
  <c r="J14"/>
  <c r="J12"/>
  <c r="J52"/>
  <c r="E7"/>
  <c r="E71"/>
  <c i="5" r="J37"/>
  <c r="J36"/>
  <c i="1" r="AY59"/>
  <c i="5" r="J35"/>
  <c i="1" r="AX59"/>
  <c i="5" r="BI371"/>
  <c r="BH371"/>
  <c r="BG371"/>
  <c r="BF371"/>
  <c r="T371"/>
  <c r="T370"/>
  <c r="R371"/>
  <c r="R370"/>
  <c r="P371"/>
  <c r="P370"/>
  <c r="BI369"/>
  <c r="BH369"/>
  <c r="BG369"/>
  <c r="BF369"/>
  <c r="T369"/>
  <c r="R369"/>
  <c r="P369"/>
  <c r="BI365"/>
  <c r="BH365"/>
  <c r="BG365"/>
  <c r="BF365"/>
  <c r="T365"/>
  <c r="R365"/>
  <c r="P365"/>
  <c r="BI361"/>
  <c r="BH361"/>
  <c r="BG361"/>
  <c r="BF361"/>
  <c r="T361"/>
  <c r="R361"/>
  <c r="P361"/>
  <c r="BI357"/>
  <c r="BH357"/>
  <c r="BG357"/>
  <c r="BF357"/>
  <c r="T357"/>
  <c r="R357"/>
  <c r="P357"/>
  <c r="BI352"/>
  <c r="BH352"/>
  <c r="BG352"/>
  <c r="BF352"/>
  <c r="T352"/>
  <c r="R352"/>
  <c r="P352"/>
  <c r="BI348"/>
  <c r="BH348"/>
  <c r="BG348"/>
  <c r="BF348"/>
  <c r="T348"/>
  <c r="R348"/>
  <c r="P348"/>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20"/>
  <c r="BH320"/>
  <c r="BG320"/>
  <c r="BF320"/>
  <c r="T320"/>
  <c r="R320"/>
  <c r="P320"/>
  <c r="BI318"/>
  <c r="BH318"/>
  <c r="BG318"/>
  <c r="BF318"/>
  <c r="T318"/>
  <c r="R318"/>
  <c r="P318"/>
  <c r="BI316"/>
  <c r="BH316"/>
  <c r="BG316"/>
  <c r="BF316"/>
  <c r="T316"/>
  <c r="R316"/>
  <c r="P316"/>
  <c r="BI315"/>
  <c r="BH315"/>
  <c r="BG315"/>
  <c r="BF315"/>
  <c r="T315"/>
  <c r="R315"/>
  <c r="P315"/>
  <c r="BI311"/>
  <c r="BH311"/>
  <c r="BG311"/>
  <c r="BF311"/>
  <c r="T311"/>
  <c r="R311"/>
  <c r="P311"/>
  <c r="BI310"/>
  <c r="BH310"/>
  <c r="BG310"/>
  <c r="BF310"/>
  <c r="T310"/>
  <c r="R310"/>
  <c r="P310"/>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3"/>
  <c r="BH293"/>
  <c r="BG293"/>
  <c r="BF293"/>
  <c r="T293"/>
  <c r="R293"/>
  <c r="P293"/>
  <c r="BI291"/>
  <c r="BH291"/>
  <c r="BG291"/>
  <c r="BF291"/>
  <c r="T291"/>
  <c r="R291"/>
  <c r="P291"/>
  <c r="BI287"/>
  <c r="BH287"/>
  <c r="BG287"/>
  <c r="BF287"/>
  <c r="T287"/>
  <c r="R287"/>
  <c r="P287"/>
  <c r="BI285"/>
  <c r="BH285"/>
  <c r="BG285"/>
  <c r="BF285"/>
  <c r="T285"/>
  <c r="R285"/>
  <c r="P285"/>
  <c r="BI281"/>
  <c r="BH281"/>
  <c r="BG281"/>
  <c r="BF281"/>
  <c r="T281"/>
  <c r="R281"/>
  <c r="P281"/>
  <c r="BI276"/>
  <c r="BH276"/>
  <c r="BG276"/>
  <c r="BF276"/>
  <c r="T276"/>
  <c r="R276"/>
  <c r="P276"/>
  <c r="BI272"/>
  <c r="BH272"/>
  <c r="BG272"/>
  <c r="BF272"/>
  <c r="T272"/>
  <c r="R272"/>
  <c r="P272"/>
  <c r="BI268"/>
  <c r="BH268"/>
  <c r="BG268"/>
  <c r="BF268"/>
  <c r="T268"/>
  <c r="R268"/>
  <c r="P268"/>
  <c r="BI262"/>
  <c r="BH262"/>
  <c r="BG262"/>
  <c r="BF262"/>
  <c r="T262"/>
  <c r="R262"/>
  <c r="P262"/>
  <c r="BI257"/>
  <c r="BH257"/>
  <c r="BG257"/>
  <c r="BF257"/>
  <c r="T257"/>
  <c r="R257"/>
  <c r="P257"/>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18"/>
  <c r="BH218"/>
  <c r="BG218"/>
  <c r="BF218"/>
  <c r="T218"/>
  <c r="R218"/>
  <c r="P218"/>
  <c r="BI209"/>
  <c r="BH209"/>
  <c r="BG209"/>
  <c r="BF209"/>
  <c r="T209"/>
  <c r="R209"/>
  <c r="P209"/>
  <c r="BI204"/>
  <c r="BH204"/>
  <c r="BG204"/>
  <c r="BF204"/>
  <c r="T204"/>
  <c r="R204"/>
  <c r="P204"/>
  <c r="BI198"/>
  <c r="BH198"/>
  <c r="BG198"/>
  <c r="BF198"/>
  <c r="T198"/>
  <c r="R198"/>
  <c r="P198"/>
  <c r="BI181"/>
  <c r="BH181"/>
  <c r="BG181"/>
  <c r="BF181"/>
  <c r="T181"/>
  <c r="R181"/>
  <c r="P181"/>
  <c r="BI175"/>
  <c r="BH175"/>
  <c r="BG175"/>
  <c r="BF175"/>
  <c r="T175"/>
  <c r="R175"/>
  <c r="P175"/>
  <c r="BI167"/>
  <c r="BH167"/>
  <c r="BG167"/>
  <c r="BF167"/>
  <c r="T167"/>
  <c r="R167"/>
  <c r="P167"/>
  <c r="BI161"/>
  <c r="BH161"/>
  <c r="BG161"/>
  <c r="BF161"/>
  <c r="T161"/>
  <c r="R161"/>
  <c r="P161"/>
  <c r="BI153"/>
  <c r="BH153"/>
  <c r="BG153"/>
  <c r="BF153"/>
  <c r="T153"/>
  <c r="R153"/>
  <c r="P153"/>
  <c r="BI146"/>
  <c r="BH146"/>
  <c r="BG146"/>
  <c r="BF146"/>
  <c r="T146"/>
  <c r="R146"/>
  <c r="P146"/>
  <c r="BI135"/>
  <c r="BH135"/>
  <c r="BG135"/>
  <c r="BF135"/>
  <c r="T135"/>
  <c r="R135"/>
  <c r="P135"/>
  <c r="BI131"/>
  <c r="BH131"/>
  <c r="BG131"/>
  <c r="BF131"/>
  <c r="T131"/>
  <c r="R131"/>
  <c r="P131"/>
  <c r="BI129"/>
  <c r="BH129"/>
  <c r="BG129"/>
  <c r="BF129"/>
  <c r="T129"/>
  <c r="R129"/>
  <c r="P129"/>
  <c r="BI122"/>
  <c r="BH122"/>
  <c r="BG122"/>
  <c r="BF122"/>
  <c r="T122"/>
  <c r="R122"/>
  <c r="P122"/>
  <c r="BI112"/>
  <c r="BH112"/>
  <c r="BG112"/>
  <c r="BF112"/>
  <c r="T112"/>
  <c r="R112"/>
  <c r="P112"/>
  <c r="BI103"/>
  <c r="BH103"/>
  <c r="BG103"/>
  <c r="BF103"/>
  <c r="T103"/>
  <c r="R103"/>
  <c r="P103"/>
  <c r="BI99"/>
  <c r="BH99"/>
  <c r="BG99"/>
  <c r="BF99"/>
  <c r="T99"/>
  <c r="R99"/>
  <c r="P99"/>
  <c r="BI90"/>
  <c r="BH90"/>
  <c r="BG90"/>
  <c r="BF90"/>
  <c r="T90"/>
  <c r="R90"/>
  <c r="P90"/>
  <c r="F81"/>
  <c r="E79"/>
  <c r="F52"/>
  <c r="E50"/>
  <c r="J24"/>
  <c r="E24"/>
  <c r="J55"/>
  <c r="J23"/>
  <c r="J21"/>
  <c r="E21"/>
  <c r="J83"/>
  <c r="J20"/>
  <c r="J18"/>
  <c r="E18"/>
  <c r="F84"/>
  <c r="J17"/>
  <c r="J15"/>
  <c r="E15"/>
  <c r="F83"/>
  <c r="J14"/>
  <c r="J12"/>
  <c r="J81"/>
  <c r="E7"/>
  <c r="E77"/>
  <c i="4" r="J37"/>
  <c r="J36"/>
  <c i="1" r="AY58"/>
  <c i="4" r="J35"/>
  <c i="1" r="AX58"/>
  <c i="4" r="BI241"/>
  <c r="BH241"/>
  <c r="BG241"/>
  <c r="BF241"/>
  <c r="T241"/>
  <c r="T240"/>
  <c r="R241"/>
  <c r="R240"/>
  <c r="P241"/>
  <c r="P240"/>
  <c r="BI236"/>
  <c r="BH236"/>
  <c r="BG236"/>
  <c r="BF236"/>
  <c r="T236"/>
  <c r="T235"/>
  <c r="R236"/>
  <c r="R235"/>
  <c r="P236"/>
  <c r="P235"/>
  <c r="BI232"/>
  <c r="BH232"/>
  <c r="BG232"/>
  <c r="BF232"/>
  <c r="T232"/>
  <c r="R232"/>
  <c r="P232"/>
  <c r="BI229"/>
  <c r="BH229"/>
  <c r="BG229"/>
  <c r="BF229"/>
  <c r="T229"/>
  <c r="R229"/>
  <c r="P229"/>
  <c r="BI225"/>
  <c r="BH225"/>
  <c r="BG225"/>
  <c r="BF225"/>
  <c r="T225"/>
  <c r="T224"/>
  <c r="R225"/>
  <c r="R224"/>
  <c r="P225"/>
  <c r="P224"/>
  <c r="BI220"/>
  <c r="BH220"/>
  <c r="BG220"/>
  <c r="BF220"/>
  <c r="T220"/>
  <c r="R220"/>
  <c r="P220"/>
  <c r="BI218"/>
  <c r="BH218"/>
  <c r="BG218"/>
  <c r="BF218"/>
  <c r="T218"/>
  <c r="R218"/>
  <c r="P218"/>
  <c r="BI214"/>
  <c r="BH214"/>
  <c r="BG214"/>
  <c r="BF214"/>
  <c r="T214"/>
  <c r="R214"/>
  <c r="P214"/>
  <c r="BI210"/>
  <c r="BH210"/>
  <c r="BG210"/>
  <c r="BF210"/>
  <c r="T210"/>
  <c r="R210"/>
  <c r="P210"/>
  <c r="BI209"/>
  <c r="BH209"/>
  <c r="BG209"/>
  <c r="BF209"/>
  <c r="T209"/>
  <c r="R209"/>
  <c r="P209"/>
  <c r="BI208"/>
  <c r="BH208"/>
  <c r="BG208"/>
  <c r="BF208"/>
  <c r="T208"/>
  <c r="R208"/>
  <c r="P208"/>
  <c r="BI207"/>
  <c r="BH207"/>
  <c r="BG207"/>
  <c r="BF207"/>
  <c r="T207"/>
  <c r="R207"/>
  <c r="P207"/>
  <c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4"/>
  <c r="BH184"/>
  <c r="BG184"/>
  <c r="BF184"/>
  <c r="T184"/>
  <c r="T183"/>
  <c r="R184"/>
  <c r="R183"/>
  <c r="P184"/>
  <c r="P183"/>
  <c r="BI179"/>
  <c r="BH179"/>
  <c r="BG179"/>
  <c r="BF179"/>
  <c r="T179"/>
  <c r="R179"/>
  <c r="P179"/>
  <c r="BI175"/>
  <c r="BH175"/>
  <c r="BG175"/>
  <c r="BF175"/>
  <c r="T175"/>
  <c r="R175"/>
  <c r="P175"/>
  <c r="BI170"/>
  <c r="BH170"/>
  <c r="BG170"/>
  <c r="BF170"/>
  <c r="T170"/>
  <c r="R170"/>
  <c r="P170"/>
  <c r="BI166"/>
  <c r="BH166"/>
  <c r="BG166"/>
  <c r="BF166"/>
  <c r="T166"/>
  <c r="R166"/>
  <c r="P166"/>
  <c r="BI159"/>
  <c r="BH159"/>
  <c r="BG159"/>
  <c r="BF159"/>
  <c r="T159"/>
  <c r="R159"/>
  <c r="P159"/>
  <c r="BI153"/>
  <c r="BH153"/>
  <c r="BG153"/>
  <c r="BF153"/>
  <c r="T153"/>
  <c r="R153"/>
  <c r="P153"/>
  <c r="BI146"/>
  <c r="BH146"/>
  <c r="BG146"/>
  <c r="BF146"/>
  <c r="T146"/>
  <c r="R146"/>
  <c r="P146"/>
  <c r="BI140"/>
  <c r="BH140"/>
  <c r="BG140"/>
  <c r="BF140"/>
  <c r="T140"/>
  <c r="R140"/>
  <c r="P140"/>
  <c r="BI133"/>
  <c r="BH133"/>
  <c r="BG133"/>
  <c r="BF133"/>
  <c r="T133"/>
  <c r="R133"/>
  <c r="P133"/>
  <c r="BI127"/>
  <c r="BH127"/>
  <c r="BG127"/>
  <c r="BF127"/>
  <c r="T127"/>
  <c r="R127"/>
  <c r="P127"/>
  <c r="BI116"/>
  <c r="BH116"/>
  <c r="BG116"/>
  <c r="BF116"/>
  <c r="T116"/>
  <c r="R116"/>
  <c r="P116"/>
  <c r="BI114"/>
  <c r="BH114"/>
  <c r="BG114"/>
  <c r="BF114"/>
  <c r="T114"/>
  <c r="R114"/>
  <c r="P114"/>
  <c r="BI110"/>
  <c r="BH110"/>
  <c r="BG110"/>
  <c r="BF110"/>
  <c r="T110"/>
  <c r="R110"/>
  <c r="P110"/>
  <c r="BI103"/>
  <c r="BH103"/>
  <c r="BG103"/>
  <c r="BF103"/>
  <c r="T103"/>
  <c r="R103"/>
  <c r="P103"/>
  <c r="BI97"/>
  <c r="BH97"/>
  <c r="BG97"/>
  <c r="BF97"/>
  <c r="T97"/>
  <c r="R97"/>
  <c r="P97"/>
  <c r="BI91"/>
  <c r="BH91"/>
  <c r="BG91"/>
  <c r="BF91"/>
  <c r="T91"/>
  <c r="R91"/>
  <c r="P91"/>
  <c r="F82"/>
  <c r="E80"/>
  <c r="F52"/>
  <c r="E50"/>
  <c r="J24"/>
  <c r="E24"/>
  <c r="J85"/>
  <c r="J23"/>
  <c r="J21"/>
  <c r="E21"/>
  <c r="J84"/>
  <c r="J20"/>
  <c r="J18"/>
  <c r="E18"/>
  <c r="F85"/>
  <c r="J17"/>
  <c r="J15"/>
  <c r="E15"/>
  <c r="F84"/>
  <c r="J14"/>
  <c r="J12"/>
  <c r="J52"/>
  <c r="E7"/>
  <c r="E78"/>
  <c i="3" r="J39"/>
  <c r="J38"/>
  <c i="1" r="AY57"/>
  <c i="3" r="J37"/>
  <c i="1" r="AX57"/>
  <c i="3"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F81"/>
  <c r="E79"/>
  <c r="F56"/>
  <c r="E54"/>
  <c r="J26"/>
  <c r="E26"/>
  <c r="J59"/>
  <c r="J25"/>
  <c r="J23"/>
  <c r="E23"/>
  <c r="J83"/>
  <c r="J22"/>
  <c r="J20"/>
  <c r="E20"/>
  <c r="F84"/>
  <c r="J19"/>
  <c r="J17"/>
  <c r="E17"/>
  <c r="F58"/>
  <c r="J16"/>
  <c r="J14"/>
  <c r="J81"/>
  <c r="E7"/>
  <c r="E75"/>
  <c i="2" r="J39"/>
  <c r="J38"/>
  <c i="1" r="AY56"/>
  <c i="2" r="J37"/>
  <c i="1" r="AX56"/>
  <c i="2" r="BI907"/>
  <c r="BH907"/>
  <c r="BG907"/>
  <c r="BF907"/>
  <c r="T907"/>
  <c r="R907"/>
  <c r="P907"/>
  <c r="BI903"/>
  <c r="BH903"/>
  <c r="BG903"/>
  <c r="BF903"/>
  <c r="T903"/>
  <c r="R903"/>
  <c r="P903"/>
  <c r="BI900"/>
  <c r="BH900"/>
  <c r="BG900"/>
  <c r="BF900"/>
  <c r="T900"/>
  <c r="R900"/>
  <c r="P900"/>
  <c r="BI898"/>
  <c r="BH898"/>
  <c r="BG898"/>
  <c r="BF898"/>
  <c r="T898"/>
  <c r="R898"/>
  <c r="P898"/>
  <c r="BI894"/>
  <c r="BH894"/>
  <c r="BG894"/>
  <c r="BF894"/>
  <c r="T894"/>
  <c r="R894"/>
  <c r="P894"/>
  <c r="BI892"/>
  <c r="BH892"/>
  <c r="BG892"/>
  <c r="BF892"/>
  <c r="T892"/>
  <c r="R892"/>
  <c r="P892"/>
  <c r="BI889"/>
  <c r="BH889"/>
  <c r="BG889"/>
  <c r="BF889"/>
  <c r="T889"/>
  <c r="R889"/>
  <c r="P889"/>
  <c r="BI885"/>
  <c r="BH885"/>
  <c r="BG885"/>
  <c r="BF885"/>
  <c r="T885"/>
  <c r="R885"/>
  <c r="P885"/>
  <c r="BI881"/>
  <c r="BH881"/>
  <c r="BG881"/>
  <c r="BF881"/>
  <c r="T881"/>
  <c r="R881"/>
  <c r="P881"/>
  <c r="BI877"/>
  <c r="BH877"/>
  <c r="BG877"/>
  <c r="BF877"/>
  <c r="T877"/>
  <c r="R877"/>
  <c r="P877"/>
  <c r="BI872"/>
  <c r="BH872"/>
  <c r="BG872"/>
  <c r="BF872"/>
  <c r="T872"/>
  <c r="R872"/>
  <c r="P872"/>
  <c r="BI870"/>
  <c r="BH870"/>
  <c r="BG870"/>
  <c r="BF870"/>
  <c r="T870"/>
  <c r="R870"/>
  <c r="P870"/>
  <c r="BI868"/>
  <c r="BH868"/>
  <c r="BG868"/>
  <c r="BF868"/>
  <c r="T868"/>
  <c r="R868"/>
  <c r="P868"/>
  <c r="BI864"/>
  <c r="BH864"/>
  <c r="BG864"/>
  <c r="BF864"/>
  <c r="T864"/>
  <c r="R864"/>
  <c r="P864"/>
  <c r="BI860"/>
  <c r="BH860"/>
  <c r="BG860"/>
  <c r="BF860"/>
  <c r="T860"/>
  <c r="R860"/>
  <c r="P860"/>
  <c r="BI858"/>
  <c r="BH858"/>
  <c r="BG858"/>
  <c r="BF858"/>
  <c r="T858"/>
  <c r="R858"/>
  <c r="P858"/>
  <c r="BI854"/>
  <c r="BH854"/>
  <c r="BG854"/>
  <c r="BF854"/>
  <c r="T854"/>
  <c r="R854"/>
  <c r="P854"/>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2"/>
  <c r="BH822"/>
  <c r="BG822"/>
  <c r="BF822"/>
  <c r="T822"/>
  <c r="R822"/>
  <c r="P822"/>
  <c r="BI820"/>
  <c r="BH820"/>
  <c r="BG820"/>
  <c r="BF820"/>
  <c r="T820"/>
  <c r="R820"/>
  <c r="P820"/>
  <c r="BI815"/>
  <c r="BH815"/>
  <c r="BG815"/>
  <c r="BF815"/>
  <c r="T815"/>
  <c r="R815"/>
  <c r="P815"/>
  <c r="BI813"/>
  <c r="BH813"/>
  <c r="BG813"/>
  <c r="BF813"/>
  <c r="T813"/>
  <c r="R813"/>
  <c r="P813"/>
  <c r="BI809"/>
  <c r="BH809"/>
  <c r="BG809"/>
  <c r="BF809"/>
  <c r="T809"/>
  <c r="R809"/>
  <c r="P809"/>
  <c r="BI805"/>
  <c r="BH805"/>
  <c r="BG805"/>
  <c r="BF805"/>
  <c r="T805"/>
  <c r="R805"/>
  <c r="P805"/>
  <c r="BI802"/>
  <c r="BH802"/>
  <c r="BG802"/>
  <c r="BF802"/>
  <c r="T802"/>
  <c r="R802"/>
  <c r="P802"/>
  <c r="BI798"/>
  <c r="BH798"/>
  <c r="BG798"/>
  <c r="BF798"/>
  <c r="T798"/>
  <c r="R798"/>
  <c r="P798"/>
  <c r="BI794"/>
  <c r="BH794"/>
  <c r="BG794"/>
  <c r="BF794"/>
  <c r="T794"/>
  <c r="R794"/>
  <c r="P794"/>
  <c r="BI790"/>
  <c r="BH790"/>
  <c r="BG790"/>
  <c r="BF790"/>
  <c r="T790"/>
  <c r="R790"/>
  <c r="P790"/>
  <c r="BI786"/>
  <c r="BH786"/>
  <c r="BG786"/>
  <c r="BF786"/>
  <c r="T786"/>
  <c r="R786"/>
  <c r="P786"/>
  <c r="BI782"/>
  <c r="BH782"/>
  <c r="BG782"/>
  <c r="BF782"/>
  <c r="T782"/>
  <c r="R782"/>
  <c r="P782"/>
  <c r="BI778"/>
  <c r="BH778"/>
  <c r="BG778"/>
  <c r="BF778"/>
  <c r="T778"/>
  <c r="R778"/>
  <c r="P778"/>
  <c r="BI774"/>
  <c r="BH774"/>
  <c r="BG774"/>
  <c r="BF774"/>
  <c r="T774"/>
  <c r="R774"/>
  <c r="P774"/>
  <c r="BI770"/>
  <c r="BH770"/>
  <c r="BG770"/>
  <c r="BF770"/>
  <c r="T770"/>
  <c r="R770"/>
  <c r="P770"/>
  <c r="BI766"/>
  <c r="BH766"/>
  <c r="BG766"/>
  <c r="BF766"/>
  <c r="T766"/>
  <c r="R766"/>
  <c r="P766"/>
  <c r="BI763"/>
  <c r="BH763"/>
  <c r="BG763"/>
  <c r="BF763"/>
  <c r="T763"/>
  <c r="R763"/>
  <c r="P763"/>
  <c r="BI761"/>
  <c r="BH761"/>
  <c r="BG761"/>
  <c r="BF761"/>
  <c r="T761"/>
  <c r="R761"/>
  <c r="P761"/>
  <c r="BI757"/>
  <c r="BH757"/>
  <c r="BG757"/>
  <c r="BF757"/>
  <c r="T757"/>
  <c r="R757"/>
  <c r="P757"/>
  <c r="BI754"/>
  <c r="BH754"/>
  <c r="BG754"/>
  <c r="BF754"/>
  <c r="T754"/>
  <c r="R754"/>
  <c r="P754"/>
  <c r="BI748"/>
  <c r="BH748"/>
  <c r="BG748"/>
  <c r="BF748"/>
  <c r="T748"/>
  <c r="R748"/>
  <c r="P748"/>
  <c r="BI746"/>
  <c r="BH746"/>
  <c r="BG746"/>
  <c r="BF746"/>
  <c r="T746"/>
  <c r="R746"/>
  <c r="P746"/>
  <c r="BI742"/>
  <c r="BH742"/>
  <c r="BG742"/>
  <c r="BF742"/>
  <c r="T742"/>
  <c r="R742"/>
  <c r="P742"/>
  <c r="BI738"/>
  <c r="BH738"/>
  <c r="BG738"/>
  <c r="BF738"/>
  <c r="T738"/>
  <c r="R738"/>
  <c r="P738"/>
  <c r="BI734"/>
  <c r="BH734"/>
  <c r="BG734"/>
  <c r="BF734"/>
  <c r="T734"/>
  <c r="R734"/>
  <c r="P734"/>
  <c r="BI729"/>
  <c r="BH729"/>
  <c r="BG729"/>
  <c r="BF729"/>
  <c r="T729"/>
  <c r="R729"/>
  <c r="P729"/>
  <c r="BI724"/>
  <c r="BH724"/>
  <c r="BG724"/>
  <c r="BF724"/>
  <c r="T724"/>
  <c r="R724"/>
  <c r="P724"/>
  <c r="BI712"/>
  <c r="BH712"/>
  <c r="BG712"/>
  <c r="BF712"/>
  <c r="T712"/>
  <c r="R712"/>
  <c r="P712"/>
  <c r="BI707"/>
  <c r="BH707"/>
  <c r="BG707"/>
  <c r="BF707"/>
  <c r="T707"/>
  <c r="R707"/>
  <c r="P707"/>
  <c r="BI702"/>
  <c r="BH702"/>
  <c r="BG702"/>
  <c r="BF702"/>
  <c r="T702"/>
  <c r="R702"/>
  <c r="P702"/>
  <c r="BI698"/>
  <c r="BH698"/>
  <c r="BG698"/>
  <c r="BF698"/>
  <c r="T698"/>
  <c r="R698"/>
  <c r="P698"/>
  <c r="BI694"/>
  <c r="BH694"/>
  <c r="BG694"/>
  <c r="BF694"/>
  <c r="T694"/>
  <c r="R694"/>
  <c r="P694"/>
  <c r="BI688"/>
  <c r="BH688"/>
  <c r="BG688"/>
  <c r="BF688"/>
  <c r="T688"/>
  <c r="R688"/>
  <c r="P688"/>
  <c r="BI682"/>
  <c r="BH682"/>
  <c r="BG682"/>
  <c r="BF682"/>
  <c r="T682"/>
  <c r="R682"/>
  <c r="P682"/>
  <c r="BI681"/>
  <c r="BH681"/>
  <c r="BG681"/>
  <c r="BF681"/>
  <c r="T681"/>
  <c r="R681"/>
  <c r="P681"/>
  <c r="BI680"/>
  <c r="BH680"/>
  <c r="BG680"/>
  <c r="BF680"/>
  <c r="T680"/>
  <c r="R680"/>
  <c r="P680"/>
  <c r="BI677"/>
  <c r="BH677"/>
  <c r="BG677"/>
  <c r="BF677"/>
  <c r="T677"/>
  <c r="R677"/>
  <c r="P677"/>
  <c r="BI673"/>
  <c r="BH673"/>
  <c r="BG673"/>
  <c r="BF673"/>
  <c r="T673"/>
  <c r="R673"/>
  <c r="P673"/>
  <c r="BI667"/>
  <c r="BH667"/>
  <c r="BG667"/>
  <c r="BF667"/>
  <c r="T667"/>
  <c r="R667"/>
  <c r="P667"/>
  <c r="BI663"/>
  <c r="BH663"/>
  <c r="BG663"/>
  <c r="BF663"/>
  <c r="T663"/>
  <c r="R663"/>
  <c r="P663"/>
  <c r="BI660"/>
  <c r="BH660"/>
  <c r="BG660"/>
  <c r="BF660"/>
  <c r="T660"/>
  <c r="R660"/>
  <c r="P660"/>
  <c r="BI658"/>
  <c r="BH658"/>
  <c r="BG658"/>
  <c r="BF658"/>
  <c r="T658"/>
  <c r="R658"/>
  <c r="P658"/>
  <c r="BI656"/>
  <c r="BH656"/>
  <c r="BG656"/>
  <c r="BF656"/>
  <c r="T656"/>
  <c r="R656"/>
  <c r="P656"/>
  <c r="BI653"/>
  <c r="BH653"/>
  <c r="BG653"/>
  <c r="BF653"/>
  <c r="T653"/>
  <c r="R653"/>
  <c r="P653"/>
  <c r="BI649"/>
  <c r="BH649"/>
  <c r="BG649"/>
  <c r="BF649"/>
  <c r="T649"/>
  <c r="R649"/>
  <c r="P649"/>
  <c r="BI647"/>
  <c r="BH647"/>
  <c r="BG647"/>
  <c r="BF647"/>
  <c r="T647"/>
  <c r="R647"/>
  <c r="P647"/>
  <c r="BI645"/>
  <c r="BH645"/>
  <c r="BG645"/>
  <c r="BF645"/>
  <c r="T645"/>
  <c r="R645"/>
  <c r="P645"/>
  <c r="BI641"/>
  <c r="BH641"/>
  <c r="BG641"/>
  <c r="BF641"/>
  <c r="T641"/>
  <c r="R641"/>
  <c r="P641"/>
  <c r="BI638"/>
  <c r="BH638"/>
  <c r="BG638"/>
  <c r="BF638"/>
  <c r="T638"/>
  <c r="R638"/>
  <c r="P638"/>
  <c r="BI636"/>
  <c r="BH636"/>
  <c r="BG636"/>
  <c r="BF636"/>
  <c r="T636"/>
  <c r="R636"/>
  <c r="P636"/>
  <c r="BI632"/>
  <c r="BH632"/>
  <c r="BG632"/>
  <c r="BF632"/>
  <c r="T632"/>
  <c r="R632"/>
  <c r="P632"/>
  <c r="BI629"/>
  <c r="BH629"/>
  <c r="BG629"/>
  <c r="BF629"/>
  <c r="T629"/>
  <c r="R629"/>
  <c r="P629"/>
  <c r="BI625"/>
  <c r="BH625"/>
  <c r="BG625"/>
  <c r="BF625"/>
  <c r="T625"/>
  <c r="R625"/>
  <c r="P625"/>
  <c r="BI621"/>
  <c r="BH621"/>
  <c r="BG621"/>
  <c r="BF621"/>
  <c r="T621"/>
  <c r="R621"/>
  <c r="P621"/>
  <c r="BI617"/>
  <c r="BH617"/>
  <c r="BG617"/>
  <c r="BF617"/>
  <c r="T617"/>
  <c r="R617"/>
  <c r="P617"/>
  <c r="BI613"/>
  <c r="BH613"/>
  <c r="BG613"/>
  <c r="BF613"/>
  <c r="T613"/>
  <c r="R613"/>
  <c r="P613"/>
  <c r="BI610"/>
  <c r="BH610"/>
  <c r="BG610"/>
  <c r="BF610"/>
  <c r="T610"/>
  <c r="R610"/>
  <c r="P610"/>
  <c r="BI608"/>
  <c r="BH608"/>
  <c r="BG608"/>
  <c r="BF608"/>
  <c r="T608"/>
  <c r="R608"/>
  <c r="P608"/>
  <c r="BI604"/>
  <c r="BH604"/>
  <c r="BG604"/>
  <c r="BF604"/>
  <c r="T604"/>
  <c r="R604"/>
  <c r="P604"/>
  <c r="BI600"/>
  <c r="BH600"/>
  <c r="BG600"/>
  <c r="BF600"/>
  <c r="T600"/>
  <c r="R600"/>
  <c r="P600"/>
  <c r="BI596"/>
  <c r="BH596"/>
  <c r="BG596"/>
  <c r="BF596"/>
  <c r="T596"/>
  <c r="R596"/>
  <c r="P596"/>
  <c r="BI594"/>
  <c r="BH594"/>
  <c r="BG594"/>
  <c r="BF594"/>
  <c r="T594"/>
  <c r="R594"/>
  <c r="P594"/>
  <c r="BI590"/>
  <c r="BH590"/>
  <c r="BG590"/>
  <c r="BF590"/>
  <c r="T590"/>
  <c r="R590"/>
  <c r="P590"/>
  <c r="BI584"/>
  <c r="BH584"/>
  <c r="BG584"/>
  <c r="BF584"/>
  <c r="T584"/>
  <c r="R584"/>
  <c r="P584"/>
  <c r="BI578"/>
  <c r="BH578"/>
  <c r="BG578"/>
  <c r="BF578"/>
  <c r="T578"/>
  <c r="R578"/>
  <c r="P578"/>
  <c r="BI575"/>
  <c r="BH575"/>
  <c r="BG575"/>
  <c r="BF575"/>
  <c r="T575"/>
  <c r="R575"/>
  <c r="P575"/>
  <c r="BI573"/>
  <c r="BH573"/>
  <c r="BG573"/>
  <c r="BF573"/>
  <c r="T573"/>
  <c r="R573"/>
  <c r="P573"/>
  <c r="BI569"/>
  <c r="BH569"/>
  <c r="BG569"/>
  <c r="BF569"/>
  <c r="T569"/>
  <c r="R569"/>
  <c r="P569"/>
  <c r="BI567"/>
  <c r="BH567"/>
  <c r="BG567"/>
  <c r="BF567"/>
  <c r="T567"/>
  <c r="R567"/>
  <c r="P567"/>
  <c r="BI563"/>
  <c r="BH563"/>
  <c r="BG563"/>
  <c r="BF563"/>
  <c r="T563"/>
  <c r="R563"/>
  <c r="P563"/>
  <c r="BI561"/>
  <c r="BH561"/>
  <c r="BG561"/>
  <c r="BF561"/>
  <c r="T561"/>
  <c r="R561"/>
  <c r="P561"/>
  <c r="BI556"/>
  <c r="BH556"/>
  <c r="BG556"/>
  <c r="BF556"/>
  <c r="T556"/>
  <c r="R556"/>
  <c r="P556"/>
  <c r="BI554"/>
  <c r="BH554"/>
  <c r="BG554"/>
  <c r="BF554"/>
  <c r="T554"/>
  <c r="R554"/>
  <c r="P554"/>
  <c r="BI549"/>
  <c r="BH549"/>
  <c r="BG549"/>
  <c r="BF549"/>
  <c r="T549"/>
  <c r="R549"/>
  <c r="P549"/>
  <c r="BI547"/>
  <c r="BH547"/>
  <c r="BG547"/>
  <c r="BF547"/>
  <c r="T547"/>
  <c r="R547"/>
  <c r="P547"/>
  <c r="BI543"/>
  <c r="BH543"/>
  <c r="BG543"/>
  <c r="BF543"/>
  <c r="T543"/>
  <c r="R543"/>
  <c r="P543"/>
  <c r="BI541"/>
  <c r="BH541"/>
  <c r="BG541"/>
  <c r="BF541"/>
  <c r="T541"/>
  <c r="R541"/>
  <c r="P541"/>
  <c r="BI536"/>
  <c r="BH536"/>
  <c r="BG536"/>
  <c r="BF536"/>
  <c r="T536"/>
  <c r="R536"/>
  <c r="P536"/>
  <c r="BI532"/>
  <c r="BH532"/>
  <c r="BG532"/>
  <c r="BF532"/>
  <c r="T532"/>
  <c r="R532"/>
  <c r="P532"/>
  <c r="BI528"/>
  <c r="BH528"/>
  <c r="BG528"/>
  <c r="BF528"/>
  <c r="T528"/>
  <c r="R528"/>
  <c r="P528"/>
  <c r="BI524"/>
  <c r="BH524"/>
  <c r="BG524"/>
  <c r="BF524"/>
  <c r="T524"/>
  <c r="R524"/>
  <c r="P524"/>
  <c r="BI519"/>
  <c r="BH519"/>
  <c r="BG519"/>
  <c r="BF519"/>
  <c r="T519"/>
  <c r="R519"/>
  <c r="P519"/>
  <c r="BI517"/>
  <c r="BH517"/>
  <c r="BG517"/>
  <c r="BF517"/>
  <c r="T517"/>
  <c r="R517"/>
  <c r="P517"/>
  <c r="BI513"/>
  <c r="BH513"/>
  <c r="BG513"/>
  <c r="BF513"/>
  <c r="T513"/>
  <c r="R513"/>
  <c r="P513"/>
  <c r="BI511"/>
  <c r="BH511"/>
  <c r="BG511"/>
  <c r="BF511"/>
  <c r="T511"/>
  <c r="R511"/>
  <c r="P511"/>
  <c r="BI507"/>
  <c r="BH507"/>
  <c r="BG507"/>
  <c r="BF507"/>
  <c r="T507"/>
  <c r="R507"/>
  <c r="P507"/>
  <c r="BI503"/>
  <c r="BH503"/>
  <c r="BG503"/>
  <c r="BF503"/>
  <c r="T503"/>
  <c r="T502"/>
  <c r="R503"/>
  <c r="R502"/>
  <c r="P503"/>
  <c r="P502"/>
  <c r="BI501"/>
  <c r="BH501"/>
  <c r="BG501"/>
  <c r="BF501"/>
  <c r="T501"/>
  <c r="R501"/>
  <c r="P501"/>
  <c r="BI495"/>
  <c r="BH495"/>
  <c r="BG495"/>
  <c r="BF495"/>
  <c r="T495"/>
  <c r="R495"/>
  <c r="P495"/>
  <c r="BI494"/>
  <c r="BH494"/>
  <c r="BG494"/>
  <c r="BF494"/>
  <c r="T494"/>
  <c r="R494"/>
  <c r="P494"/>
  <c r="BI491"/>
  <c r="BH491"/>
  <c r="BG491"/>
  <c r="BF491"/>
  <c r="T491"/>
  <c r="R491"/>
  <c r="P491"/>
  <c r="BI487"/>
  <c r="BH487"/>
  <c r="BG487"/>
  <c r="BF487"/>
  <c r="T487"/>
  <c r="R487"/>
  <c r="P487"/>
  <c r="BI482"/>
  <c r="BH482"/>
  <c r="BG482"/>
  <c r="BF482"/>
  <c r="T482"/>
  <c r="R482"/>
  <c r="P482"/>
  <c r="BI476"/>
  <c r="BH476"/>
  <c r="BG476"/>
  <c r="BF476"/>
  <c r="T476"/>
  <c r="R476"/>
  <c r="P476"/>
  <c r="BI470"/>
  <c r="BH470"/>
  <c r="BG470"/>
  <c r="BF470"/>
  <c r="T470"/>
  <c r="R470"/>
  <c r="P470"/>
  <c r="BI464"/>
  <c r="BH464"/>
  <c r="BG464"/>
  <c r="BF464"/>
  <c r="T464"/>
  <c r="R464"/>
  <c r="P464"/>
  <c r="BI460"/>
  <c r="BH460"/>
  <c r="BG460"/>
  <c r="BF460"/>
  <c r="T460"/>
  <c r="R460"/>
  <c r="P460"/>
  <c r="BI454"/>
  <c r="BH454"/>
  <c r="BG454"/>
  <c r="BF454"/>
  <c r="T454"/>
  <c r="R454"/>
  <c r="P454"/>
  <c r="BI450"/>
  <c r="BH450"/>
  <c r="BG450"/>
  <c r="BF450"/>
  <c r="T450"/>
  <c r="R450"/>
  <c r="P450"/>
  <c r="BI446"/>
  <c r="BH446"/>
  <c r="BG446"/>
  <c r="BF446"/>
  <c r="T446"/>
  <c r="R446"/>
  <c r="P446"/>
  <c r="BI442"/>
  <c r="BH442"/>
  <c r="BG442"/>
  <c r="BF442"/>
  <c r="T442"/>
  <c r="R442"/>
  <c r="P442"/>
  <c r="BI440"/>
  <c r="BH440"/>
  <c r="BG440"/>
  <c r="BF440"/>
  <c r="T440"/>
  <c r="R440"/>
  <c r="P440"/>
  <c r="BI434"/>
  <c r="BH434"/>
  <c r="BG434"/>
  <c r="BF434"/>
  <c r="T434"/>
  <c r="R434"/>
  <c r="P434"/>
  <c r="BI428"/>
  <c r="BH428"/>
  <c r="BG428"/>
  <c r="BF428"/>
  <c r="T428"/>
  <c r="R428"/>
  <c r="P428"/>
  <c r="BI425"/>
  <c r="BH425"/>
  <c r="BG425"/>
  <c r="BF425"/>
  <c r="T425"/>
  <c r="R425"/>
  <c r="P425"/>
  <c r="BI421"/>
  <c r="BH421"/>
  <c r="BG421"/>
  <c r="BF421"/>
  <c r="T421"/>
  <c r="R421"/>
  <c r="P421"/>
  <c r="BI418"/>
  <c r="BH418"/>
  <c r="BG418"/>
  <c r="BF418"/>
  <c r="T418"/>
  <c r="R418"/>
  <c r="P418"/>
  <c r="BI412"/>
  <c r="BH412"/>
  <c r="BG412"/>
  <c r="BF412"/>
  <c r="T412"/>
  <c r="R412"/>
  <c r="P412"/>
  <c r="BI408"/>
  <c r="BH408"/>
  <c r="BG408"/>
  <c r="BF408"/>
  <c r="T408"/>
  <c r="R408"/>
  <c r="P408"/>
  <c r="BI403"/>
  <c r="BH403"/>
  <c r="BG403"/>
  <c r="BF403"/>
  <c r="T403"/>
  <c r="R403"/>
  <c r="P403"/>
  <c r="BI396"/>
  <c r="BH396"/>
  <c r="BG396"/>
  <c r="BF396"/>
  <c r="T396"/>
  <c r="R396"/>
  <c r="P396"/>
  <c r="BI394"/>
  <c r="BH394"/>
  <c r="BG394"/>
  <c r="BF394"/>
  <c r="T394"/>
  <c r="R394"/>
  <c r="P394"/>
  <c r="BI388"/>
  <c r="BH388"/>
  <c r="BG388"/>
  <c r="BF388"/>
  <c r="T388"/>
  <c r="R388"/>
  <c r="P388"/>
  <c r="BI384"/>
  <c r="BH384"/>
  <c r="BG384"/>
  <c r="BF384"/>
  <c r="T384"/>
  <c r="R384"/>
  <c r="P384"/>
  <c r="BI378"/>
  <c r="BH378"/>
  <c r="BG378"/>
  <c r="BF378"/>
  <c r="T378"/>
  <c r="R378"/>
  <c r="P378"/>
  <c r="BI374"/>
  <c r="BH374"/>
  <c r="BG374"/>
  <c r="BF374"/>
  <c r="T374"/>
  <c r="R374"/>
  <c r="P374"/>
  <c r="BI369"/>
  <c r="BH369"/>
  <c r="BG369"/>
  <c r="BF369"/>
  <c r="T369"/>
  <c r="R369"/>
  <c r="P369"/>
  <c r="BI364"/>
  <c r="BH364"/>
  <c r="BG364"/>
  <c r="BF364"/>
  <c r="T364"/>
  <c r="R364"/>
  <c r="P364"/>
  <c r="BI360"/>
  <c r="BH360"/>
  <c r="BG360"/>
  <c r="BF360"/>
  <c r="T360"/>
  <c r="R360"/>
  <c r="P360"/>
  <c r="BI358"/>
  <c r="BH358"/>
  <c r="BG358"/>
  <c r="BF358"/>
  <c r="T358"/>
  <c r="R358"/>
  <c r="P358"/>
  <c r="BI353"/>
  <c r="BH353"/>
  <c r="BG353"/>
  <c r="BF353"/>
  <c r="T353"/>
  <c r="R353"/>
  <c r="P353"/>
  <c r="BI351"/>
  <c r="BH351"/>
  <c r="BG351"/>
  <c r="BF351"/>
  <c r="T351"/>
  <c r="R351"/>
  <c r="P351"/>
  <c r="BI349"/>
  <c r="BH349"/>
  <c r="BG349"/>
  <c r="BF349"/>
  <c r="T349"/>
  <c r="R349"/>
  <c r="P349"/>
  <c r="BI347"/>
  <c r="BH347"/>
  <c r="BG347"/>
  <c r="BF347"/>
  <c r="T347"/>
  <c r="R347"/>
  <c r="P347"/>
  <c r="BI342"/>
  <c r="BH342"/>
  <c r="BG342"/>
  <c r="BF342"/>
  <c r="T342"/>
  <c r="R342"/>
  <c r="P342"/>
  <c r="BI340"/>
  <c r="BH340"/>
  <c r="BG340"/>
  <c r="BF340"/>
  <c r="T340"/>
  <c r="R340"/>
  <c r="P340"/>
  <c r="BI336"/>
  <c r="BH336"/>
  <c r="BG336"/>
  <c r="BF336"/>
  <c r="T336"/>
  <c r="R336"/>
  <c r="P336"/>
  <c r="BI330"/>
  <c r="BH330"/>
  <c r="BG330"/>
  <c r="BF330"/>
  <c r="T330"/>
  <c r="R330"/>
  <c r="P330"/>
  <c r="BI327"/>
  <c r="BH327"/>
  <c r="BG327"/>
  <c r="BF327"/>
  <c r="T327"/>
  <c r="R327"/>
  <c r="P327"/>
  <c r="BI323"/>
  <c r="BH323"/>
  <c r="BG323"/>
  <c r="BF323"/>
  <c r="T323"/>
  <c r="R323"/>
  <c r="P323"/>
  <c r="BI318"/>
  <c r="BH318"/>
  <c r="BG318"/>
  <c r="BF318"/>
  <c r="T318"/>
  <c r="R318"/>
  <c r="P318"/>
  <c r="BI316"/>
  <c r="BH316"/>
  <c r="BG316"/>
  <c r="BF316"/>
  <c r="T316"/>
  <c r="R316"/>
  <c r="P316"/>
  <c r="BI304"/>
  <c r="BH304"/>
  <c r="BG304"/>
  <c r="BF304"/>
  <c r="T304"/>
  <c r="R304"/>
  <c r="P304"/>
  <c r="BI296"/>
  <c r="BH296"/>
  <c r="BG296"/>
  <c r="BF296"/>
  <c r="T296"/>
  <c r="R296"/>
  <c r="P296"/>
  <c r="BI289"/>
  <c r="BH289"/>
  <c r="BG289"/>
  <c r="BF289"/>
  <c r="T289"/>
  <c r="R289"/>
  <c r="P289"/>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5"/>
  <c r="BH245"/>
  <c r="BG245"/>
  <c r="BF245"/>
  <c r="T245"/>
  <c r="R245"/>
  <c r="P245"/>
  <c r="BI241"/>
  <c r="BH241"/>
  <c r="BG241"/>
  <c r="BF241"/>
  <c r="T241"/>
  <c r="R241"/>
  <c r="P241"/>
  <c r="BI237"/>
  <c r="BH237"/>
  <c r="BG237"/>
  <c r="BF237"/>
  <c r="T237"/>
  <c r="R237"/>
  <c r="P237"/>
  <c r="BI231"/>
  <c r="BH231"/>
  <c r="BG231"/>
  <c r="BF231"/>
  <c r="T231"/>
  <c r="R231"/>
  <c r="P231"/>
  <c r="BI217"/>
  <c r="BH217"/>
  <c r="BG217"/>
  <c r="BF217"/>
  <c r="T217"/>
  <c r="R217"/>
  <c r="P217"/>
  <c r="BI206"/>
  <c r="BH206"/>
  <c r="BG206"/>
  <c r="BF206"/>
  <c r="T206"/>
  <c r="R206"/>
  <c r="P206"/>
  <c r="BI195"/>
  <c r="BH195"/>
  <c r="BG195"/>
  <c r="BF195"/>
  <c r="T195"/>
  <c r="R195"/>
  <c r="P195"/>
  <c r="BI184"/>
  <c r="BH184"/>
  <c r="BG184"/>
  <c r="BF184"/>
  <c r="T184"/>
  <c r="R184"/>
  <c r="P184"/>
  <c r="BI177"/>
  <c r="BH177"/>
  <c r="BG177"/>
  <c r="BF177"/>
  <c r="T177"/>
  <c r="R177"/>
  <c r="P177"/>
  <c r="BI171"/>
  <c r="BH171"/>
  <c r="BG171"/>
  <c r="BF171"/>
  <c r="T171"/>
  <c r="R171"/>
  <c r="P171"/>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4"/>
  <c r="BH144"/>
  <c r="BG144"/>
  <c r="BF144"/>
  <c r="T144"/>
  <c r="R144"/>
  <c r="P144"/>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F102"/>
  <c r="E100"/>
  <c r="F56"/>
  <c r="E54"/>
  <c r="J26"/>
  <c r="E26"/>
  <c r="J105"/>
  <c r="J25"/>
  <c r="J23"/>
  <c r="E23"/>
  <c r="J58"/>
  <c r="J22"/>
  <c r="J20"/>
  <c r="E20"/>
  <c r="F59"/>
  <c r="J19"/>
  <c r="J17"/>
  <c r="E17"/>
  <c r="F58"/>
  <c r="J16"/>
  <c r="J14"/>
  <c r="J102"/>
  <c r="E7"/>
  <c r="E96"/>
  <c i="1" r="L50"/>
  <c r="AM50"/>
  <c r="AM49"/>
  <c r="L49"/>
  <c r="AM47"/>
  <c r="L47"/>
  <c r="L45"/>
  <c r="L44"/>
  <c i="2" r="J403"/>
  <c r="J470"/>
  <c i="3" r="J112"/>
  <c i="4" r="J208"/>
  <c i="5" r="BK371"/>
  <c r="BK244"/>
  <c i="8" r="J153"/>
  <c i="11" r="J96"/>
  <c r="J140"/>
  <c i="12" r="BK169"/>
  <c r="J260"/>
  <c r="BK246"/>
  <c r="BK164"/>
  <c r="BK230"/>
  <c r="J299"/>
  <c r="J117"/>
  <c i="13" r="J105"/>
  <c i="2" r="J673"/>
  <c r="J507"/>
  <c i="3" r="BK102"/>
  <c i="4" r="J241"/>
  <c i="5" r="J181"/>
  <c i="6" r="BK92"/>
  <c i="7" r="BK264"/>
  <c i="8" r="BK163"/>
  <c i="11" r="J174"/>
  <c r="J182"/>
  <c i="12" r="J143"/>
  <c r="J337"/>
  <c r="BK254"/>
  <c r="J259"/>
  <c i="2" r="BK663"/>
  <c r="J754"/>
  <c r="J712"/>
  <c r="J822"/>
  <c r="BK858"/>
  <c r="BK434"/>
  <c r="J323"/>
  <c r="BK270"/>
  <c r="BK285"/>
  <c i="3" r="J120"/>
  <c r="BK93"/>
  <c i="4" r="J232"/>
  <c i="5" r="J161"/>
  <c i="7" r="BK215"/>
  <c i="8" r="J134"/>
  <c i="10" r="BK88"/>
  <c i="11" r="BK129"/>
  <c i="12" r="J106"/>
  <c r="BK341"/>
  <c r="J129"/>
  <c r="J297"/>
  <c r="BK91"/>
  <c r="BK279"/>
  <c i="2" r="J632"/>
  <c r="J682"/>
  <c r="J656"/>
  <c r="BK575"/>
  <c i="3" r="BK122"/>
  <c i="4" r="J236"/>
  <c i="5" r="BK326"/>
  <c r="BK129"/>
  <c i="7" r="J248"/>
  <c i="10" r="BK85"/>
  <c i="11" r="J124"/>
  <c r="J89"/>
  <c i="12" r="J345"/>
  <c r="BK178"/>
  <c r="J207"/>
  <c r="J169"/>
  <c r="J152"/>
  <c i="2" r="BK898"/>
  <c r="BK778"/>
  <c r="BK596"/>
  <c r="BK894"/>
  <c r="J494"/>
  <c r="BK815"/>
  <c r="J476"/>
  <c r="J250"/>
  <c r="J296"/>
  <c i="3" r="J100"/>
  <c i="4" r="J184"/>
  <c i="5" r="J334"/>
  <c r="J302"/>
  <c i="6" r="J85"/>
  <c i="11" r="BK106"/>
  <c r="BK161"/>
  <c i="12" r="J269"/>
  <c r="J93"/>
  <c r="BK320"/>
  <c i="2" r="BK825"/>
  <c r="BK625"/>
  <c r="BK608"/>
  <c r="J649"/>
  <c r="J464"/>
  <c i="7" r="BK138"/>
  <c i="11" r="BK114"/>
  <c r="J168"/>
  <c r="BK178"/>
  <c i="12" r="BK157"/>
  <c r="BK355"/>
  <c r="BK318"/>
  <c r="J325"/>
  <c r="BK316"/>
  <c r="J185"/>
  <c r="BK327"/>
  <c r="BK162"/>
  <c r="BK223"/>
  <c r="J114"/>
  <c r="BK250"/>
  <c i="13" r="BK130"/>
  <c i="2" r="BK813"/>
  <c i="7" r="J96"/>
  <c i="8" r="J102"/>
  <c i="9" r="J105"/>
  <c i="11" r="J138"/>
  <c r="J142"/>
  <c r="J165"/>
  <c r="J180"/>
  <c i="12" r="BK354"/>
  <c r="BK143"/>
  <c r="J186"/>
  <c r="J198"/>
  <c r="BK205"/>
  <c r="BK287"/>
  <c i="13" r="J100"/>
  <c i="2" r="BK820"/>
  <c r="J653"/>
  <c r="BK770"/>
  <c i="12" r="J360"/>
  <c r="BK302"/>
  <c r="J270"/>
  <c r="J217"/>
  <c r="BK233"/>
  <c r="J107"/>
  <c i="13" r="BK105"/>
  <c i="2" r="BK698"/>
  <c r="J412"/>
  <c r="J833"/>
  <c r="J860"/>
  <c r="J111"/>
  <c r="J421"/>
  <c r="BK171"/>
  <c r="J425"/>
  <c r="J144"/>
  <c i="3" r="BK107"/>
  <c r="BK98"/>
  <c i="5" r="BK369"/>
  <c r="J129"/>
  <c r="BK268"/>
  <c i="8" r="BK102"/>
  <c i="11" r="BK157"/>
  <c r="BK121"/>
  <c r="J116"/>
  <c i="12" r="J147"/>
  <c r="J271"/>
  <c r="BK189"/>
  <c r="J160"/>
  <c r="J228"/>
  <c r="J226"/>
  <c r="J319"/>
  <c i="13" r="J114"/>
  <c i="2" r="J845"/>
  <c r="BK766"/>
  <c r="BK613"/>
  <c r="BK418"/>
  <c r="BK798"/>
  <c r="J786"/>
  <c r="BK554"/>
  <c r="J647"/>
  <c r="BK794"/>
  <c r="J556"/>
  <c r="J154"/>
  <c r="J135"/>
  <c i="7" r="J191"/>
  <c r="BK248"/>
  <c r="BK113"/>
  <c i="8" r="J120"/>
  <c i="11" r="J94"/>
  <c r="BK164"/>
  <c r="J128"/>
  <c i="12" r="BK228"/>
  <c r="J332"/>
  <c r="BK158"/>
  <c r="J187"/>
  <c r="BK192"/>
  <c r="J286"/>
  <c r="J109"/>
  <c r="BK150"/>
  <c r="BK163"/>
  <c r="BK119"/>
  <c r="BK159"/>
  <c r="J282"/>
  <c r="BK193"/>
  <c i="13" r="J130"/>
  <c i="12" r="J96"/>
  <c r="J201"/>
  <c i="13" r="BK84"/>
  <c i="2" r="J851"/>
  <c i="7" r="BK183"/>
  <c r="J101"/>
  <c i="8" r="J88"/>
  <c i="9" r="BK90"/>
  <c i="11" r="BK97"/>
  <c r="J184"/>
  <c r="J119"/>
  <c i="12" r="J364"/>
  <c r="BK173"/>
  <c r="J344"/>
  <c r="BK144"/>
  <c r="J225"/>
  <c r="J311"/>
  <c r="J326"/>
  <c r="J148"/>
  <c r="BK128"/>
  <c i="2" r="BK872"/>
  <c r="BK712"/>
  <c r="J440"/>
  <c r="BK822"/>
  <c r="BK349"/>
  <c r="BK425"/>
  <c r="J115"/>
  <c r="J184"/>
  <c i="3" r="J102"/>
  <c r="J98"/>
  <c i="4" r="BK197"/>
  <c i="5" r="J175"/>
  <c r="J297"/>
  <c i="7" r="J138"/>
  <c i="8" r="BK135"/>
  <c i="11" r="BK137"/>
  <c r="J90"/>
  <c r="J150"/>
  <c i="12" r="J314"/>
  <c r="BK266"/>
  <c r="J291"/>
  <c r="BK256"/>
  <c r="BK315"/>
  <c r="BK360"/>
  <c r="J110"/>
  <c r="BK267"/>
  <c r="BK182"/>
  <c i="2" r="J782"/>
  <c r="BK786"/>
  <c i="5" r="J244"/>
  <c i="7" r="J213"/>
  <c i="11" r="BK94"/>
  <c r="J161"/>
  <c i="12" r="J272"/>
  <c r="J266"/>
  <c r="BK239"/>
  <c r="J288"/>
  <c i="13" r="J112"/>
  <c i="2" r="J663"/>
  <c r="BK450"/>
  <c r="J667"/>
  <c r="BK682"/>
  <c r="J330"/>
  <c r="J131"/>
  <c r="J267"/>
  <c i="3" r="J126"/>
  <c i="4" r="J114"/>
  <c i="5" r="BK311"/>
  <c i="7" r="BK133"/>
  <c i="10" r="BK91"/>
  <c i="12" r="J247"/>
  <c r="J305"/>
  <c r="BK183"/>
  <c i="2" r="BK837"/>
  <c r="BK694"/>
  <c r="BK594"/>
  <c r="BK724"/>
  <c r="J738"/>
  <c r="J543"/>
  <c i="7" r="J175"/>
  <c i="12" r="BK361"/>
  <c r="J347"/>
  <c r="BK217"/>
  <c r="J144"/>
  <c r="J101"/>
  <c r="BK293"/>
  <c r="J222"/>
  <c r="J174"/>
  <c r="J279"/>
  <c r="J304"/>
  <c i="13" r="BK122"/>
  <c i="11" r="BK154"/>
  <c r="J127"/>
  <c r="J147"/>
  <c i="12" r="J313"/>
  <c r="BK363"/>
  <c r="BK208"/>
  <c r="BK261"/>
  <c r="J215"/>
  <c r="J202"/>
  <c i="2" r="BK519"/>
  <c r="J742"/>
  <c r="J604"/>
  <c r="BK241"/>
  <c r="BK364"/>
  <c i="3" r="J113"/>
  <c i="5" r="BK357"/>
  <c r="BK153"/>
  <c i="7" r="J105"/>
  <c i="8" r="J110"/>
  <c i="11" r="BK96"/>
  <c r="J134"/>
  <c i="12" r="BK215"/>
  <c r="BK312"/>
  <c r="J98"/>
  <c r="J223"/>
  <c r="BK115"/>
  <c r="BK156"/>
  <c i="13" r="BK109"/>
  <c i="2" r="BK763"/>
  <c r="BK667"/>
  <c r="BK549"/>
  <c r="J835"/>
  <c r="BK536"/>
  <c r="J841"/>
  <c r="J418"/>
  <c r="BK158"/>
  <c r="BK543"/>
  <c i="3" r="BK95"/>
  <c r="BK117"/>
  <c i="4" r="J210"/>
  <c i="5" r="BK302"/>
  <c r="BK304"/>
  <c i="6" r="BK85"/>
  <c i="8" r="BK158"/>
  <c i="10" r="J90"/>
  <c i="11" r="BK124"/>
  <c i="12" r="J296"/>
  <c r="BK253"/>
  <c r="BK351"/>
  <c i="2" r="BK507"/>
  <c r="J195"/>
  <c i="3" r="J106"/>
  <c r="BK114"/>
  <c i="4" r="BK229"/>
  <c r="J194"/>
  <c i="5" r="J315"/>
  <c r="BK247"/>
  <c r="BK103"/>
  <c i="7" r="BK109"/>
  <c r="BK105"/>
  <c r="J125"/>
  <c i="8" r="BK118"/>
  <c i="9" r="J85"/>
  <c i="10" r="J91"/>
  <c i="11" r="J113"/>
  <c i="12" r="J294"/>
  <c r="J132"/>
  <c r="J221"/>
  <c r="J168"/>
  <c r="BK153"/>
  <c r="BK134"/>
  <c r="BK268"/>
  <c r="BK106"/>
  <c r="J97"/>
  <c r="BK313"/>
  <c r="J150"/>
  <c i="13" r="J129"/>
  <c r="J90"/>
  <c i="2" r="BK827"/>
  <c r="J347"/>
  <c i="3" r="BK108"/>
  <c i="4" r="J153"/>
  <c i="5" r="BK218"/>
  <c r="BK310"/>
  <c i="7" r="J156"/>
  <c i="8" r="BK121"/>
  <c i="11" r="BK89"/>
  <c r="J99"/>
  <c i="12" r="BK273"/>
  <c r="BK175"/>
  <c r="J190"/>
  <c r="BK321"/>
  <c r="J242"/>
  <c r="J158"/>
  <c i="13" r="J94"/>
  <c i="2" r="BK849"/>
  <c r="BK374"/>
  <c r="J596"/>
  <c r="J177"/>
  <c i="3" r="J118"/>
  <c r="J90"/>
  <c i="4" r="BK133"/>
  <c i="5" r="BK342"/>
  <c r="J338"/>
  <c r="J112"/>
  <c i="7" r="BK235"/>
  <c i="8" r="BK88"/>
  <c i="10" r="J93"/>
  <c i="11" r="BK132"/>
  <c r="BK152"/>
  <c i="12" r="J189"/>
  <c r="BK336"/>
  <c r="J254"/>
  <c r="BK300"/>
  <c r="BK271"/>
  <c r="J140"/>
  <c r="BK229"/>
  <c i="2" r="J532"/>
  <c r="J868"/>
  <c r="J336"/>
  <c r="J351"/>
  <c r="BK487"/>
  <c i="4" r="J110"/>
  <c i="5" r="BK299"/>
  <c r="J310"/>
  <c i="8" r="J163"/>
  <c i="10" r="J88"/>
  <c i="11" r="J108"/>
  <c i="12" r="J246"/>
  <c r="BK155"/>
  <c r="BK200"/>
  <c r="J341"/>
  <c r="J139"/>
  <c r="J261"/>
  <c r="BK152"/>
  <c i="13" r="J118"/>
  <c i="2" r="BK903"/>
  <c r="BK403"/>
  <c r="BK761"/>
  <c r="J839"/>
  <c r="BK347"/>
  <c r="J388"/>
  <c r="J304"/>
  <c i="3" r="J119"/>
  <c i="4" r="J229"/>
  <c i="7" r="J219"/>
  <c i="8" r="J139"/>
  <c i="11" r="J137"/>
  <c r="J145"/>
  <c r="BK181"/>
  <c i="12" r="J362"/>
  <c r="BK124"/>
  <c r="J334"/>
  <c i="2" r="BK831"/>
  <c r="J450"/>
  <c r="J123"/>
  <c i="3" r="J92"/>
  <c r="J99"/>
  <c i="4" r="J140"/>
  <c i="5" r="J371"/>
  <c r="BK291"/>
  <c i="11" r="BK135"/>
  <c i="12" r="J265"/>
  <c r="J196"/>
  <c r="BK213"/>
  <c i="2" r="BK621"/>
  <c r="BK231"/>
  <c r="BK258"/>
  <c i="3" r="BK124"/>
  <c r="BK121"/>
  <c i="4" r="BK208"/>
  <c r="J159"/>
  <c i="5" r="J311"/>
  <c r="BK122"/>
  <c r="J90"/>
  <c i="6" r="J88"/>
  <c i="7" r="BK160"/>
  <c i="8" r="BK110"/>
  <c i="11" r="BK139"/>
  <c r="J149"/>
  <c i="12" r="BK285"/>
  <c r="BK309"/>
  <c r="J178"/>
  <c r="BK212"/>
  <c r="BK330"/>
  <c i="2" r="BK318"/>
  <c r="BK754"/>
  <c r="J503"/>
  <c r="BK250"/>
  <c i="3" r="BK127"/>
  <c i="4" r="BK127"/>
  <c i="5" r="BK346"/>
  <c r="BK90"/>
  <c i="12" r="BK180"/>
  <c r="J328"/>
  <c r="J103"/>
  <c r="J94"/>
  <c r="J120"/>
  <c i="2" r="BK645"/>
  <c r="BK517"/>
  <c r="J549"/>
  <c r="J360"/>
  <c i="4" r="BK146"/>
  <c i="5" r="BK161"/>
  <c i="7" r="J152"/>
  <c i="11" r="J143"/>
  <c r="BK184"/>
  <c r="BK111"/>
  <c i="12" r="BK331"/>
  <c r="J203"/>
  <c r="J199"/>
  <c r="BK204"/>
  <c i="13" r="BK82"/>
  <c i="2" r="J894"/>
  <c r="J790"/>
  <c r="J681"/>
  <c r="BK524"/>
  <c r="BK323"/>
  <c r="J825"/>
  <c r="J885"/>
  <c r="BK150"/>
  <c r="J541"/>
  <c r="BK139"/>
  <c i="7" r="J160"/>
  <c r="BK239"/>
  <c r="J171"/>
  <c i="8" r="J125"/>
  <c i="11" r="BK150"/>
  <c r="BK109"/>
  <c i="12" r="BK344"/>
  <c r="J264"/>
  <c r="BK110"/>
  <c r="BK206"/>
  <c r="BK269"/>
  <c r="BK199"/>
  <c r="BK224"/>
  <c r="J290"/>
  <c r="BK103"/>
  <c r="BK304"/>
  <c i="13" r="BK124"/>
  <c i="12" r="J295"/>
  <c r="J138"/>
  <c r="BK264"/>
  <c i="13" r="BK112"/>
  <c i="7" r="BK213"/>
  <c i="11" r="BK99"/>
  <c r="J154"/>
  <c r="BK160"/>
  <c i="12" r="BK289"/>
  <c r="BK297"/>
  <c r="J289"/>
  <c r="BK122"/>
  <c r="BK343"/>
  <c r="BK317"/>
  <c i="2" r="J761"/>
  <c r="J610"/>
  <c r="J766"/>
  <c r="J829"/>
  <c r="J487"/>
  <c r="J254"/>
  <c r="BK528"/>
  <c i="3" r="J111"/>
  <c i="4" r="BK194"/>
  <c r="BK116"/>
  <c i="5" r="J257"/>
  <c i="7" r="BK252"/>
  <c i="8" r="BK113"/>
  <c i="10" r="BK84"/>
  <c i="11" r="BK147"/>
  <c r="J129"/>
  <c i="12" r="J163"/>
  <c r="J235"/>
  <c r="BK132"/>
  <c r="J336"/>
  <c r="J116"/>
  <c r="J151"/>
  <c i="13" r="J109"/>
  <c i="12" r="J318"/>
  <c i="13" r="BK90"/>
  <c i="2" r="J702"/>
  <c r="BK604"/>
  <c r="J364"/>
  <c r="BK729"/>
  <c r="BK464"/>
  <c r="J318"/>
  <c r="BK513"/>
  <c r="J374"/>
  <c i="3" r="BK106"/>
  <c i="4" r="J203"/>
  <c i="5" r="J346"/>
  <c r="BK131"/>
  <c r="BK135"/>
  <c i="7" r="J119"/>
  <c i="8" r="BK96"/>
  <c i="11" r="BK108"/>
  <c i="12" r="BK295"/>
  <c i="2" r="J434"/>
  <c r="BK541"/>
  <c i="3" r="BK118"/>
  <c r="BK92"/>
  <c r="BK96"/>
  <c i="4" r="BK236"/>
  <c i="5" r="BK338"/>
  <c r="J352"/>
  <c r="J228"/>
  <c i="7" r="BK197"/>
  <c i="8" r="J113"/>
  <c i="9" r="J90"/>
  <c i="11" r="BK142"/>
  <c r="BK104"/>
  <c r="BK170"/>
  <c r="BK101"/>
  <c i="12" r="J256"/>
  <c r="J342"/>
  <c r="J366"/>
  <c r="BK340"/>
  <c r="J197"/>
  <c r="J164"/>
  <c r="BK197"/>
  <c r="J216"/>
  <c r="J115"/>
  <c r="BK284"/>
  <c r="J253"/>
  <c r="BK241"/>
  <c r="J229"/>
  <c i="13" r="J120"/>
  <c i="2" r="J815"/>
  <c r="BK578"/>
  <c r="BK532"/>
  <c i="3" r="BK90"/>
  <c i="4" r="J103"/>
  <c i="5" r="BK318"/>
  <c r="BK228"/>
  <c i="8" r="BK92"/>
  <c i="11" r="BK95"/>
  <c r="BK179"/>
  <c r="J95"/>
  <c i="12" r="J355"/>
  <c r="BK319"/>
  <c r="J193"/>
  <c r="BK311"/>
  <c r="J303"/>
  <c r="J276"/>
  <c r="BK187"/>
  <c i="13" r="J117"/>
  <c i="2" r="J802"/>
  <c r="BK688"/>
  <c r="J408"/>
  <c r="J454"/>
  <c i="3" r="J105"/>
  <c i="4" r="J225"/>
  <c r="J91"/>
  <c i="5" r="BK240"/>
  <c r="J305"/>
  <c r="J153"/>
  <c i="7" r="J113"/>
  <c r="BK142"/>
  <c i="9" r="BK105"/>
  <c i="11" r="BK167"/>
  <c r="BK105"/>
  <c i="12" r="BK366"/>
  <c r="J104"/>
  <c r="BK168"/>
  <c r="BK165"/>
  <c r="J293"/>
  <c r="J230"/>
  <c r="BK272"/>
  <c i="2" r="J770"/>
  <c r="J146"/>
  <c i="3" r="J97"/>
  <c i="2" r="J805"/>
  <c r="J613"/>
  <c r="J241"/>
  <c i="3" r="J110"/>
  <c i="4" r="BK203"/>
  <c i="5" r="BK307"/>
  <c i="6" r="J91"/>
  <c i="8" r="BK106"/>
  <c i="11" r="J130"/>
  <c i="12" r="BK337"/>
  <c r="J166"/>
  <c r="BK130"/>
  <c r="J324"/>
  <c r="BK129"/>
  <c r="BK195"/>
  <c i="2" r="J827"/>
  <c r="BK111"/>
  <c r="J536"/>
  <c r="BK195"/>
  <c r="BK460"/>
  <c i="3" r="BK94"/>
  <c i="4" r="J214"/>
  <c i="5" r="J318"/>
  <c r="J361"/>
  <c i="6" r="J83"/>
  <c i="10" r="BK90"/>
  <c i="11" r="BK128"/>
  <c i="12" r="J361"/>
  <c r="BK172"/>
  <c r="J92"/>
  <c i="13" r="BK123"/>
  <c i="2" r="BK900"/>
  <c r="BK802"/>
  <c r="J638"/>
  <c r="J578"/>
  <c r="BK845"/>
  <c r="J513"/>
  <c r="J694"/>
  <c r="BK590"/>
  <c r="J217"/>
  <c i="7" r="BK227"/>
  <c r="BK125"/>
  <c r="J193"/>
  <c i="11" r="J111"/>
  <c r="BK138"/>
  <c r="BK130"/>
  <c i="12" r="J320"/>
  <c r="J234"/>
  <c r="BK176"/>
  <c r="J350"/>
  <c r="BK94"/>
  <c i="2" r="BK860"/>
  <c r="BK610"/>
  <c r="BK135"/>
  <c i="4" r="J189"/>
  <c i="5" r="BK297"/>
  <c r="BK167"/>
  <c i="8" r="J159"/>
  <c i="11" r="BK136"/>
  <c r="BK123"/>
  <c i="12" r="BK247"/>
  <c r="J192"/>
  <c r="BK339"/>
  <c r="BK274"/>
  <c r="BK219"/>
  <c r="J91"/>
  <c i="13" r="BK110"/>
  <c i="2" r="BK889"/>
  <c r="BK146"/>
  <c r="BK327"/>
  <c r="BK330"/>
  <c i="3" r="BK104"/>
  <c i="4" r="BK201"/>
  <c r="BK214"/>
  <c i="5" r="BK276"/>
  <c r="BK272"/>
  <c i="7" r="J227"/>
  <c i="8" r="BK141"/>
  <c i="11" r="BK119"/>
  <c r="BK148"/>
  <c i="12" r="BK298"/>
  <c r="J367"/>
  <c r="BK326"/>
  <c r="J214"/>
  <c r="J309"/>
  <c i="2" r="BK454"/>
  <c r="BK829"/>
  <c r="J877"/>
  <c r="BK177"/>
  <c r="BK584"/>
  <c r="BK162"/>
  <c r="J501"/>
  <c r="J369"/>
  <c i="3" r="BK112"/>
  <c r="BK100"/>
  <c i="4" r="J201"/>
  <c i="5" r="J342"/>
  <c i="6" r="BK87"/>
  <c i="7" r="BK152"/>
  <c i="8" r="BK153"/>
  <c i="11" r="BK117"/>
  <c r="J97"/>
  <c i="12" r="BK238"/>
  <c r="BK146"/>
  <c r="BK185"/>
  <c r="BK96"/>
  <c i="13" r="J123"/>
  <c i="2" r="BK495"/>
  <c r="J820"/>
  <c r="BK351"/>
  <c r="BK442"/>
  <c r="J171"/>
  <c i="3" r="BK109"/>
  <c i="4" r="J127"/>
  <c i="5" r="J167"/>
  <c r="J103"/>
  <c i="7" r="BK263"/>
  <c i="11" r="J176"/>
  <c r="J162"/>
  <c r="BK116"/>
  <c i="12" r="J262"/>
  <c r="BK149"/>
  <c i="2" r="BK757"/>
  <c r="BK636"/>
  <c r="J340"/>
  <c r="J573"/>
  <c r="J594"/>
  <c r="J358"/>
  <c r="J316"/>
  <c r="J517"/>
  <c i="3" r="J116"/>
  <c i="4" r="BK97"/>
  <c i="5" r="BK305"/>
  <c r="J99"/>
  <c i="7" r="BK115"/>
  <c i="9" r="BK94"/>
  <c i="12" r="J111"/>
  <c r="J149"/>
  <c r="J127"/>
  <c r="J121"/>
  <c i="13" r="J82"/>
  <c i="2" r="BK274"/>
  <c r="J677"/>
  <c r="BK746"/>
  <c r="BK408"/>
  <c r="J428"/>
  <c r="BK681"/>
  <c i="7" r="BK193"/>
  <c r="BK101"/>
  <c r="BK219"/>
  <c i="8" r="J149"/>
  <c i="11" r="J106"/>
  <c r="BK153"/>
  <c i="12" r="BK367"/>
  <c r="J285"/>
  <c r="J237"/>
  <c r="J349"/>
  <c r="J284"/>
  <c r="BK260"/>
  <c r="BK105"/>
  <c r="J239"/>
  <c r="BK278"/>
  <c i="13" r="BK101"/>
  <c i="12" r="J173"/>
  <c r="J302"/>
  <c r="BK190"/>
  <c i="2" r="BK835"/>
  <c i="7" r="J221"/>
  <c i="11" r="BK145"/>
  <c r="J131"/>
  <c r="J110"/>
  <c i="12" r="J175"/>
  <c r="J312"/>
  <c r="BK342"/>
  <c r="J108"/>
  <c r="BK251"/>
  <c i="2" r="BK868"/>
  <c r="BK660"/>
  <c r="BK388"/>
  <c i="1" r="AS55"/>
  <c i="2" r="J446"/>
  <c i="3" r="BK103"/>
  <c i="4" r="BK225"/>
  <c i="5" r="BK257"/>
  <c i="6" r="BK83"/>
  <c i="7" r="J183"/>
  <c i="9" r="J92"/>
  <c i="11" r="BK115"/>
  <c r="BK100"/>
  <c i="12" r="J348"/>
  <c r="J161"/>
  <c r="J210"/>
  <c r="J258"/>
  <c r="J263"/>
  <c r="J195"/>
  <c r="J146"/>
  <c i="13" r="J98"/>
  <c r="BK129"/>
  <c i="2" r="BK833"/>
  <c r="BK638"/>
  <c r="J460"/>
  <c r="BK841"/>
  <c r="J872"/>
  <c r="J206"/>
  <c r="BK494"/>
  <c r="J158"/>
  <c i="3" r="J124"/>
  <c i="4" r="BK91"/>
  <c i="5" r="BK308"/>
  <c r="J232"/>
  <c r="BK112"/>
  <c i="7" r="BK167"/>
  <c i="8" r="J135"/>
  <c i="11" r="BK141"/>
  <c r="J178"/>
  <c i="12" r="BK160"/>
  <c r="BK207"/>
  <c r="BK191"/>
  <c i="2" r="BK482"/>
  <c r="J575"/>
  <c i="3" r="BK116"/>
  <c r="BK101"/>
  <c r="BK91"/>
  <c i="4" r="BK153"/>
  <c r="BK166"/>
  <c i="5" r="BK204"/>
  <c r="J272"/>
  <c r="BK175"/>
  <c i="7" r="J256"/>
  <c r="J233"/>
  <c r="J235"/>
  <c r="BK179"/>
  <c r="J167"/>
  <c i="8" r="BK149"/>
  <c i="9" r="BK101"/>
  <c i="11" r="J100"/>
  <c r="BK103"/>
  <c r="BK134"/>
  <c i="12" r="J340"/>
  <c r="J100"/>
  <c r="BK350"/>
  <c r="J323"/>
  <c r="BK125"/>
  <c r="J331"/>
  <c r="J257"/>
  <c r="J231"/>
  <c r="BK108"/>
  <c r="BK262"/>
  <c r="BK324"/>
  <c r="BK211"/>
  <c r="BK202"/>
  <c i="13" r="J122"/>
  <c i="2" r="J903"/>
  <c r="J524"/>
  <c r="BK336"/>
  <c i="4" r="BK209"/>
  <c r="J133"/>
  <c i="5" r="J251"/>
  <c i="6" r="J92"/>
  <c i="11" r="BK166"/>
  <c r="BK133"/>
  <c r="J139"/>
  <c i="12" r="J339"/>
  <c r="J343"/>
  <c r="J159"/>
  <c r="J130"/>
  <c r="J142"/>
  <c i="13" r="J124"/>
  <c i="2" r="BK907"/>
  <c r="BK870"/>
  <c r="J349"/>
  <c r="BK237"/>
  <c r="BK296"/>
  <c i="4" r="J170"/>
  <c i="5" r="J320"/>
  <c r="J281"/>
  <c i="6" r="BK90"/>
  <c i="7" r="BK156"/>
  <c i="8" r="J141"/>
  <c i="11" r="BK107"/>
  <c r="BK180"/>
  <c i="12" r="BK139"/>
  <c r="BK95"/>
  <c r="J200"/>
  <c i="2" r="BK396"/>
  <c r="BK647"/>
  <c r="J707"/>
  <c r="J724"/>
  <c r="J384"/>
  <c r="BK217"/>
  <c r="BK470"/>
  <c i="3" r="BK125"/>
  <c i="4" r="BK241"/>
  <c r="J116"/>
  <c i="5" r="BK348"/>
  <c r="J209"/>
  <c r="J308"/>
  <c r="BK99"/>
  <c i="7" r="J243"/>
  <c i="8" r="BK159"/>
  <c i="9" r="BK97"/>
  <c i="11" r="BK158"/>
  <c r="BK151"/>
  <c i="12" r="J298"/>
  <c r="BK265"/>
  <c r="J112"/>
  <c r="J172"/>
  <c r="BK235"/>
  <c i="13" r="BK132"/>
  <c i="2" r="J892"/>
  <c r="BK245"/>
  <c r="BK569"/>
  <c r="BK881"/>
  <c r="J554"/>
  <c r="BK412"/>
  <c i="3" r="J96"/>
  <c i="4" r="J179"/>
  <c i="5" r="BK365"/>
  <c r="J293"/>
  <c i="7" r="BK191"/>
  <c i="11" r="J158"/>
  <c r="J135"/>
  <c i="12" r="BK232"/>
  <c i="2" r="BK864"/>
  <c r="J734"/>
  <c r="J617"/>
  <c r="J729"/>
  <c r="BK782"/>
  <c r="BK563"/>
  <c r="BK304"/>
  <c r="J519"/>
  <c r="BK353"/>
  <c i="3" r="J107"/>
  <c i="4" r="BK170"/>
  <c i="5" r="J247"/>
  <c r="J131"/>
  <c i="8" r="BK133"/>
  <c i="11" r="BK91"/>
  <c r="BK183"/>
  <c i="12" r="J204"/>
  <c r="J353"/>
  <c r="BK290"/>
  <c r="BK198"/>
  <c r="J280"/>
  <c r="J224"/>
  <c i="2" r="BK491"/>
  <c r="BK847"/>
  <c r="BK360"/>
  <c i="7" r="J229"/>
  <c r="BK144"/>
  <c r="J239"/>
  <c r="J200"/>
  <c i="11" r="BK143"/>
  <c r="BK174"/>
  <c r="J98"/>
  <c i="12" r="BK174"/>
  <c r="J335"/>
  <c r="J232"/>
  <c r="BK201"/>
  <c r="J251"/>
  <c r="J95"/>
  <c i="13" r="BK113"/>
  <c i="12" r="J241"/>
  <c r="J145"/>
  <c i="2" r="J881"/>
  <c i="7" r="J129"/>
  <c r="J144"/>
  <c i="10" r="J84"/>
  <c i="11" r="J107"/>
  <c r="J171"/>
  <c r="J114"/>
  <c i="12" r="J212"/>
  <c r="J358"/>
  <c r="BK325"/>
  <c r="BK136"/>
  <c r="J170"/>
  <c r="J287"/>
  <c i="13" r="J110"/>
  <c i="2" r="J688"/>
  <c r="J858"/>
  <c r="BK734"/>
  <c r="BK289"/>
  <c r="J511"/>
  <c r="BK340"/>
  <c i="3" r="BK89"/>
  <c r="J89"/>
  <c i="4" r="J175"/>
  <c i="5" r="BK361"/>
  <c r="BK209"/>
  <c i="11" r="J173"/>
  <c i="12" r="BK109"/>
  <c r="BK123"/>
  <c r="J238"/>
  <c i="13" r="BK100"/>
  <c i="12" r="BK196"/>
  <c i="13" r="J84"/>
  <c i="2" r="BK738"/>
  <c r="J621"/>
  <c r="BK885"/>
  <c r="J837"/>
  <c r="J757"/>
  <c r="J353"/>
  <c r="J289"/>
  <c r="J274"/>
  <c i="3" r="J117"/>
  <c r="BK113"/>
  <c i="7" r="BK221"/>
  <c i="9" r="BK85"/>
  <c i="11" r="J92"/>
  <c i="12" r="BK347"/>
  <c r="J90"/>
  <c r="BK307"/>
  <c r="J233"/>
  <c i="2" r="BK877"/>
  <c r="J119"/>
  <c i="3" r="J122"/>
  <c i="4" r="BK179"/>
  <c i="5" r="BK320"/>
  <c r="J146"/>
  <c r="J122"/>
  <c i="6" r="BK84"/>
  <c i="7" r="BK204"/>
  <c r="BK96"/>
  <c r="BK175"/>
  <c i="8" r="J145"/>
  <c r="BK139"/>
  <c i="11" r="J156"/>
  <c i="12" r="J136"/>
  <c r="BK257"/>
  <c r="J188"/>
  <c r="BK148"/>
  <c r="BK323"/>
  <c r="BK288"/>
  <c r="J315"/>
  <c r="BK138"/>
  <c r="BK104"/>
  <c r="BK218"/>
  <c i="13" r="J113"/>
  <c i="12" r="J125"/>
  <c i="13" r="J101"/>
  <c i="2" r="BK184"/>
  <c r="J491"/>
  <c i="3" r="J114"/>
  <c i="4" r="BK232"/>
  <c i="5" r="BK315"/>
  <c r="J268"/>
  <c r="BK146"/>
  <c i="8" r="J96"/>
  <c i="11" r="J172"/>
  <c r="J112"/>
  <c r="BK113"/>
  <c i="12" r="BK263"/>
  <c r="BK362"/>
  <c r="BK203"/>
  <c r="BK116"/>
  <c r="J281"/>
  <c r="J167"/>
  <c i="13" r="J83"/>
  <c i="3" r="J95"/>
  <c r="BK110"/>
  <c i="4" r="BK220"/>
  <c i="5" r="J198"/>
  <c r="J301"/>
  <c i="7" r="J109"/>
  <c i="11" r="J109"/>
  <c r="J148"/>
  <c r="J144"/>
  <c i="12" r="J351"/>
  <c r="BK243"/>
  <c r="J310"/>
  <c r="J209"/>
  <c i="2" r="J849"/>
  <c r="BK378"/>
  <c r="J608"/>
  <c r="BK123"/>
  <c i="7" r="BK225"/>
  <c r="BK129"/>
  <c r="J133"/>
  <c r="BK171"/>
  <c i="11" r="J91"/>
  <c r="J141"/>
  <c r="J157"/>
  <c i="12" r="BK294"/>
  <c r="J105"/>
  <c r="BK364"/>
  <c r="J321"/>
  <c r="J184"/>
  <c r="BK102"/>
  <c r="J278"/>
  <c r="J338"/>
  <c r="BK231"/>
  <c r="BK147"/>
  <c r="BK113"/>
  <c r="J283"/>
  <c r="BK210"/>
  <c r="J274"/>
  <c i="13" r="J88"/>
  <c i="2" r="J900"/>
  <c r="BK702"/>
  <c i="7" r="BK229"/>
  <c i="8" r="J118"/>
  <c r="J133"/>
  <c i="10" r="BK93"/>
  <c i="11" r="BK144"/>
  <c r="J101"/>
  <c r="BK182"/>
  <c r="BK92"/>
  <c i="2" r="BK673"/>
  <c r="J285"/>
  <c r="J645"/>
  <c r="BK573"/>
  <c r="J342"/>
  <c r="BK119"/>
  <c r="BK267"/>
  <c r="BK501"/>
  <c i="3" r="J93"/>
  <c i="4" r="BK110"/>
  <c i="5" r="BK301"/>
  <c r="J255"/>
  <c i="7" r="BK187"/>
  <c i="8" r="J158"/>
  <c i="11" r="J166"/>
  <c r="BK131"/>
  <c r="J181"/>
  <c i="12" r="BK349"/>
  <c r="BK310"/>
  <c r="J322"/>
  <c r="J180"/>
  <c r="BK107"/>
  <c r="BK216"/>
  <c r="BK282"/>
  <c r="BK99"/>
  <c r="J194"/>
  <c i="13" r="BK88"/>
  <c i="12" r="J137"/>
  <c r="J153"/>
  <c i="13" r="BK98"/>
  <c i="2" r="BK680"/>
  <c r="BK658"/>
  <c r="J584"/>
  <c r="BK342"/>
  <c r="BK653"/>
  <c r="BK774"/>
  <c r="BK600"/>
  <c r="J282"/>
  <c r="J636"/>
  <c r="BK503"/>
  <c r="J482"/>
  <c i="3" r="J121"/>
  <c r="BK105"/>
  <c i="4" r="BK140"/>
  <c r="J191"/>
  <c i="5" r="J326"/>
  <c r="BK232"/>
  <c r="J322"/>
  <c r="J262"/>
  <c i="6" r="BK91"/>
  <c i="7" r="BK209"/>
  <c r="J94"/>
  <c i="8" r="J121"/>
  <c i="10" r="J86"/>
  <c i="11" r="J103"/>
  <c r="J136"/>
  <c r="BK165"/>
  <c i="12" r="J219"/>
  <c r="J346"/>
  <c r="J179"/>
  <c r="J141"/>
  <c i="2" r="BK641"/>
  <c r="BK547"/>
  <c r="J809"/>
  <c i="3" r="J127"/>
  <c r="J108"/>
  <c r="BK97"/>
  <c i="4" r="BK114"/>
  <c r="J218"/>
  <c i="5" r="BK352"/>
  <c r="BK251"/>
  <c r="J369"/>
  <c r="BK316"/>
  <c r="J236"/>
  <c r="J276"/>
  <c i="6" r="J89"/>
  <c i="7" r="BK256"/>
  <c r="BK148"/>
  <c r="BK243"/>
  <c r="BK233"/>
  <c r="J204"/>
  <c r="J115"/>
  <c r="BK119"/>
  <c i="8" r="BK120"/>
  <c r="J92"/>
  <c i="10" r="BK86"/>
  <c i="11" r="J88"/>
  <c r="BK127"/>
  <c r="BK168"/>
  <c r="J117"/>
  <c r="J151"/>
  <c r="BK90"/>
  <c r="BK156"/>
  <c i="12" r="BK299"/>
  <c r="BK209"/>
  <c r="BK352"/>
  <c r="J267"/>
  <c r="BK359"/>
  <c r="J248"/>
  <c r="BK259"/>
  <c r="J135"/>
  <c r="BK345"/>
  <c r="BK97"/>
  <c r="J327"/>
  <c r="BK214"/>
  <c r="J307"/>
  <c r="BK171"/>
  <c r="BK131"/>
  <c r="J99"/>
  <c r="BK322"/>
  <c r="J245"/>
  <c r="BK283"/>
  <c r="BK135"/>
  <c r="J128"/>
  <c r="J191"/>
  <c i="13" r="BK99"/>
  <c r="BK114"/>
  <c r="BK83"/>
  <c i="2" r="BK892"/>
  <c r="J561"/>
  <c i="3" r="J109"/>
  <c i="4" r="BK184"/>
  <c i="5" r="J348"/>
  <c i="7" r="J263"/>
  <c i="9" r="BK92"/>
  <c i="11" r="BK110"/>
  <c r="J159"/>
  <c i="12" r="BK332"/>
  <c r="BK167"/>
  <c r="BK276"/>
  <c r="BK121"/>
  <c r="BK220"/>
  <c r="J126"/>
  <c r="J227"/>
  <c i="13" r="BK118"/>
  <c i="2" r="BK839"/>
  <c r="BK567"/>
  <c r="J263"/>
  <c r="BK115"/>
  <c i="3" r="BK119"/>
  <c i="4" r="BK189"/>
  <c i="5" r="J307"/>
  <c r="BK236"/>
  <c i="6" r="J87"/>
  <c i="7" r="J123"/>
  <c i="11" r="BK175"/>
  <c r="BK125"/>
  <c i="12" r="J357"/>
  <c r="J354"/>
  <c r="J213"/>
  <c r="BK348"/>
  <c r="BK112"/>
  <c i="2" r="J590"/>
  <c r="J898"/>
  <c r="BK511"/>
  <c r="BK446"/>
  <c r="BK144"/>
  <c r="J278"/>
  <c r="BK127"/>
  <c r="J237"/>
  <c i="3" r="J101"/>
  <c i="4" r="BK191"/>
  <c i="5" r="BK322"/>
  <c r="BK255"/>
  <c r="J204"/>
  <c r="BK198"/>
  <c i="7" r="BK94"/>
  <c i="8" r="BK129"/>
  <c i="11" r="BK171"/>
  <c r="J167"/>
  <c i="12" r="BK242"/>
  <c r="BK291"/>
  <c r="BK314"/>
  <c r="J102"/>
  <c r="J156"/>
  <c r="J205"/>
  <c i="13" r="BK94"/>
  <c i="2" r="J847"/>
  <c r="BK263"/>
  <c r="BK384"/>
  <c r="BK316"/>
  <c i="3" r="J91"/>
  <c i="4" r="BK207"/>
  <c i="5" r="J365"/>
  <c r="BK181"/>
  <c i="7" r="BK163"/>
  <c i="9" r="J94"/>
  <c i="11" r="J169"/>
  <c i="12" r="BK137"/>
  <c r="BK118"/>
  <c r="J165"/>
  <c r="J122"/>
  <c r="BK234"/>
  <c i="2" r="J889"/>
  <c r="J660"/>
  <c r="J567"/>
  <c r="BK805"/>
  <c r="J258"/>
  <c i="3" r="J104"/>
  <c i="4" r="J207"/>
  <c i="5" r="BK293"/>
  <c r="J240"/>
  <c i="7" r="J225"/>
  <c i="8" r="BK125"/>
  <c i="11" r="BK88"/>
  <c r="BK126"/>
  <c i="12" r="BK92"/>
  <c r="BK303"/>
  <c r="BK346"/>
  <c r="J208"/>
  <c r="BK151"/>
  <c i="13" r="BK121"/>
  <c i="2" r="J854"/>
  <c r="BK707"/>
  <c r="BK617"/>
  <c r="J442"/>
  <c r="J864"/>
  <c r="BK649"/>
  <c r="J778"/>
  <c r="J831"/>
  <c r="BK394"/>
  <c r="J231"/>
  <c i="8" r="J129"/>
  <c i="11" r="J126"/>
  <c r="J120"/>
  <c i="12" r="J356"/>
  <c r="BK258"/>
  <c r="J131"/>
  <c r="BK335"/>
  <c r="J124"/>
  <c r="BK133"/>
  <c r="BK334"/>
  <c r="J162"/>
  <c i="13" r="BK131"/>
  <c i="12" r="J123"/>
  <c r="BK225"/>
  <c i="13" r="BK111"/>
  <c i="2" r="J774"/>
  <c i="7" r="J187"/>
  <c i="8" r="BK119"/>
  <c i="10" r="J85"/>
  <c i="11" r="BK169"/>
  <c r="BK159"/>
  <c i="12" r="J352"/>
  <c r="J255"/>
  <c r="J154"/>
  <c r="BK117"/>
  <c i="2" r="BK843"/>
  <c r="J641"/>
  <c r="J563"/>
  <c r="J547"/>
  <c r="J139"/>
  <c r="BK278"/>
  <c i="3" r="BK115"/>
  <c i="4" r="BK218"/>
  <c i="5" r="J316"/>
  <c r="BK281"/>
  <c i="7" r="BK123"/>
  <c i="8" r="J119"/>
  <c i="11" r="J175"/>
  <c r="J118"/>
  <c i="12" r="BK365"/>
  <c r="J359"/>
  <c r="J250"/>
  <c r="J183"/>
  <c r="BK98"/>
  <c r="J300"/>
  <c i="13" r="J132"/>
  <c i="12" r="BK255"/>
  <c i="13" r="J104"/>
  <c i="2" r="J794"/>
  <c r="BK632"/>
  <c r="BK421"/>
  <c r="BK790"/>
  <c r="J680"/>
  <c r="J245"/>
  <c r="BK206"/>
  <c r="BK440"/>
  <c r="BK282"/>
  <c i="3" r="BK126"/>
  <c i="4" r="J220"/>
  <c r="J146"/>
  <c i="5" r="J357"/>
  <c r="J218"/>
  <c i="7" r="J264"/>
  <c i="8" r="BK145"/>
  <c i="11" r="J153"/>
  <c r="J170"/>
  <c r="J132"/>
  <c i="12" r="J277"/>
  <c r="BK248"/>
  <c i="2" r="J600"/>
  <c r="J394"/>
  <c r="BK154"/>
  <c i="3" r="BK111"/>
  <c r="J115"/>
  <c i="4" r="J197"/>
  <c r="BK103"/>
  <c i="5" r="J285"/>
  <c r="J287"/>
  <c r="J135"/>
  <c i="7" r="J259"/>
  <c r="J142"/>
  <c r="BK200"/>
  <c i="11" r="BK162"/>
  <c r="BK120"/>
  <c r="J183"/>
  <c r="J125"/>
  <c r="BK118"/>
  <c i="12" r="BK166"/>
  <c r="BK226"/>
  <c r="J308"/>
  <c r="BK305"/>
  <c r="BK270"/>
  <c r="BK120"/>
  <c r="BK227"/>
  <c r="BK93"/>
  <c r="BK194"/>
  <c r="J113"/>
  <c r="J118"/>
  <c i="13" r="J131"/>
  <c i="7" r="J148"/>
  <c i="11" r="J121"/>
  <c r="BK172"/>
  <c i="12" r="BK353"/>
  <c r="BK177"/>
  <c r="J211"/>
  <c r="BK145"/>
  <c r="J134"/>
  <c r="BK328"/>
  <c i="2" r="BK656"/>
  <c r="BK854"/>
  <c r="J746"/>
  <c r="BK131"/>
  <c r="J270"/>
  <c i="3" r="J94"/>
  <c i="4" r="J166"/>
  <c i="5" r="J291"/>
  <c i="6" r="J84"/>
  <c i="9" r="BK109"/>
  <c i="11" r="BK112"/>
  <c r="J105"/>
  <c i="12" r="J365"/>
  <c r="J244"/>
  <c r="BK221"/>
  <c r="J330"/>
  <c r="BK286"/>
  <c r="BK222"/>
  <c r="BK281"/>
  <c r="BK170"/>
  <c i="2" r="BK809"/>
  <c r="BK677"/>
  <c r="J629"/>
  <c r="J843"/>
  <c r="BK748"/>
  <c r="J396"/>
  <c i="11" r="J152"/>
  <c r="BK149"/>
  <c i="12" r="BK329"/>
  <c r="BK184"/>
  <c r="J252"/>
  <c r="J316"/>
  <c r="BK142"/>
  <c r="J273"/>
  <c i="13" r="J121"/>
  <c i="2" r="J870"/>
  <c r="BK742"/>
  <c r="BK629"/>
  <c r="BK556"/>
  <c r="J378"/>
  <c r="J763"/>
  <c r="J813"/>
  <c r="BK428"/>
  <c r="J569"/>
  <c r="J495"/>
  <c r="J528"/>
  <c i="7" r="J215"/>
  <c i="12" r="BK252"/>
  <c r="J329"/>
  <c r="J176"/>
  <c r="BK90"/>
  <c r="BK308"/>
  <c r="BK111"/>
  <c r="BK100"/>
  <c r="BK126"/>
  <c i="13" r="BK120"/>
  <c i="12" r="J220"/>
  <c r="BK154"/>
  <c r="BK114"/>
  <c i="13" r="BK104"/>
  <c i="2" r="J748"/>
  <c i="7" r="J163"/>
  <c i="8" r="BK134"/>
  <c i="9" r="J109"/>
  <c i="11" r="BK98"/>
  <c r="J123"/>
  <c r="J104"/>
  <c i="12" r="J333"/>
  <c r="J155"/>
  <c r="BK244"/>
  <c r="J177"/>
  <c r="J182"/>
  <c r="BK245"/>
  <c r="BK141"/>
  <c i="2" r="J907"/>
  <c r="J798"/>
  <c r="J625"/>
  <c r="BK851"/>
  <c r="J658"/>
  <c r="J162"/>
  <c r="BK369"/>
  <c r="BK254"/>
  <c r="J127"/>
  <c i="3" r="BK120"/>
  <c i="4" r="BK159"/>
  <c i="5" r="BK330"/>
  <c r="J330"/>
  <c i="6" r="BK88"/>
  <c i="7" r="J209"/>
  <c i="9" r="J97"/>
  <c i="11" r="J115"/>
  <c r="J164"/>
  <c r="BK176"/>
  <c i="12" r="J206"/>
  <c r="BK357"/>
  <c r="BK186"/>
  <c r="J171"/>
  <c r="J243"/>
  <c r="J268"/>
  <c i="13" r="J99"/>
  <c i="2" r="J327"/>
  <c r="J150"/>
  <c i="3" r="BK99"/>
  <c i="4" r="BK175"/>
  <c r="J97"/>
  <c i="5" r="BK262"/>
  <c r="J299"/>
  <c r="BK285"/>
  <c i="6" r="J90"/>
  <c i="7" r="J179"/>
  <c i="11" r="BK155"/>
  <c r="J133"/>
  <c i="12" r="J363"/>
  <c r="J119"/>
  <c r="BK338"/>
  <c i="2" r="BK561"/>
  <c r="J698"/>
  <c r="BK358"/>
  <c r="BK476"/>
  <c i="3" r="J103"/>
  <c r="J125"/>
  <c i="4" r="BK210"/>
  <c r="J209"/>
  <c i="5" r="J304"/>
  <c r="BK334"/>
  <c r="BK287"/>
  <c i="6" r="BK89"/>
  <c i="7" r="J252"/>
  <c r="BK259"/>
  <c r="J197"/>
  <c i="8" r="J106"/>
  <c i="9" r="J101"/>
  <c i="11" r="BK140"/>
  <c r="BK173"/>
  <c r="J155"/>
  <c r="J160"/>
  <c r="J179"/>
  <c i="12" r="BK356"/>
  <c r="BK358"/>
  <c r="J133"/>
  <c r="BK296"/>
  <c r="BK277"/>
  <c r="BK188"/>
  <c r="BK237"/>
  <c r="BK101"/>
  <c r="BK179"/>
  <c r="BK127"/>
  <c r="BK333"/>
  <c r="BK140"/>
  <c r="J218"/>
  <c r="BK280"/>
  <c r="J157"/>
  <c r="J317"/>
  <c r="BK161"/>
  <c i="13" r="BK117"/>
  <c r="J111"/>
  <c i="2" l="1" r="R110"/>
  <c r="P284"/>
  <c r="BK322"/>
  <c r="J322"/>
  <c r="J68"/>
  <c r="P322"/>
  <c r="BK427"/>
  <c r="J427"/>
  <c r="J71"/>
  <c r="P577"/>
  <c r="P662"/>
  <c r="R756"/>
  <c r="R804"/>
  <c i="3" r="R88"/>
  <c i="4" r="BK188"/>
  <c r="J188"/>
  <c r="J64"/>
  <c r="R228"/>
  <c i="5" r="T280"/>
  <c i="11" r="R87"/>
  <c r="T93"/>
  <c r="R177"/>
  <c i="2" r="R329"/>
  <c r="P420"/>
  <c r="R420"/>
  <c i="3" r="T88"/>
  <c i="4" r="R188"/>
  <c r="T228"/>
  <c i="5" r="BK227"/>
  <c r="J227"/>
  <c r="J62"/>
  <c r="BK246"/>
  <c r="J246"/>
  <c r="J63"/>
  <c r="P261"/>
  <c r="BK356"/>
  <c r="J356"/>
  <c r="J66"/>
  <c i="6" r="BK82"/>
  <c r="J82"/>
  <c r="J60"/>
  <c i="7" r="R93"/>
  <c r="BK137"/>
  <c r="J137"/>
  <c r="J63"/>
  <c r="P137"/>
  <c r="T137"/>
  <c r="T208"/>
  <c r="P251"/>
  <c i="8" r="P87"/>
  <c i="11" r="P93"/>
  <c r="T163"/>
  <c i="2" r="P110"/>
  <c r="R284"/>
  <c r="P427"/>
  <c r="BK640"/>
  <c r="J640"/>
  <c r="J77"/>
  <c r="BK765"/>
  <c r="J765"/>
  <c r="J81"/>
  <c r="T824"/>
  <c r="P902"/>
  <c i="5" r="P89"/>
  <c r="R246"/>
  <c i="7" r="BK208"/>
  <c r="J208"/>
  <c r="J67"/>
  <c i="8" r="BK101"/>
  <c r="J101"/>
  <c r="J62"/>
  <c r="T157"/>
  <c i="11" r="P102"/>
  <c r="R163"/>
  <c i="2" r="BK110"/>
  <c r="J110"/>
  <c r="J65"/>
  <c r="T284"/>
  <c r="T427"/>
  <c r="R577"/>
  <c r="R640"/>
  <c r="P765"/>
  <c r="T853"/>
  <c i="3" r="P88"/>
  <c i="4" r="P174"/>
  <c i="5" r="R89"/>
  <c r="P246"/>
  <c r="R356"/>
  <c i="7" r="P93"/>
  <c r="P143"/>
  <c r="BK199"/>
  <c r="J199"/>
  <c r="J66"/>
  <c r="T251"/>
  <c i="8" r="BK87"/>
  <c r="T101"/>
  <c i="11" r="BK93"/>
  <c r="J93"/>
  <c r="J61"/>
  <c r="R122"/>
  <c r="T177"/>
  <c i="12" r="T181"/>
  <c r="R292"/>
  <c i="2" r="BK249"/>
  <c r="J249"/>
  <c r="J66"/>
  <c r="T249"/>
  <c r="P329"/>
  <c r="BK506"/>
  <c r="J506"/>
  <c r="J74"/>
  <c r="BK662"/>
  <c r="J662"/>
  <c r="J79"/>
  <c r="BK756"/>
  <c r="J756"/>
  <c r="J80"/>
  <c r="BK804"/>
  <c r="J804"/>
  <c r="J82"/>
  <c r="BK853"/>
  <c r="J853"/>
  <c r="J84"/>
  <c r="R902"/>
  <c i="3" r="BK88"/>
  <c i="4" r="P188"/>
  <c r="P228"/>
  <c i="5" r="BK280"/>
  <c r="J280"/>
  <c r="J65"/>
  <c r="T356"/>
  <c i="6" r="BK86"/>
  <c r="J86"/>
  <c r="J61"/>
  <c i="7" r="BK93"/>
  <c r="T143"/>
  <c i="8" r="BK112"/>
  <c r="J112"/>
  <c r="J63"/>
  <c i="11" r="R102"/>
  <c r="T146"/>
  <c i="12" r="P89"/>
  <c r="BK236"/>
  <c r="J236"/>
  <c r="J62"/>
  <c r="T249"/>
  <c r="R306"/>
  <c i="2" r="R322"/>
  <c r="P506"/>
  <c r="R662"/>
  <c r="R824"/>
  <c r="BK902"/>
  <c r="J902"/>
  <c r="J86"/>
  <c i="3" r="P123"/>
  <c i="4" r="R174"/>
  <c r="BK228"/>
  <c r="J228"/>
  <c r="J66"/>
  <c i="5" r="T246"/>
  <c i="6" r="T86"/>
  <c i="7" r="T93"/>
  <c r="R162"/>
  <c r="R251"/>
  <c i="8" r="R87"/>
  <c r="R157"/>
  <c i="10" r="T83"/>
  <c r="T82"/>
  <c r="T81"/>
  <c i="11" r="T102"/>
  <c r="BK163"/>
  <c r="J163"/>
  <c r="J65"/>
  <c i="12" r="R89"/>
  <c r="T236"/>
  <c r="R240"/>
  <c r="R275"/>
  <c r="BK292"/>
  <c r="J292"/>
  <c r="J66"/>
  <c r="BK301"/>
  <c r="J301"/>
  <c r="J67"/>
  <c r="T301"/>
  <c i="2" r="R249"/>
  <c r="T322"/>
  <c r="BK612"/>
  <c r="J612"/>
  <c r="J76"/>
  <c r="P640"/>
  <c r="R765"/>
  <c r="R853"/>
  <c r="T902"/>
  <c i="3" r="BK123"/>
  <c r="J123"/>
  <c r="J65"/>
  <c i="4" r="BK174"/>
  <c r="J174"/>
  <c r="J62"/>
  <c i="5" r="R227"/>
  <c r="T261"/>
  <c i="6" r="P86"/>
  <c i="7" r="R143"/>
  <c r="P199"/>
  <c r="T258"/>
  <c i="8" r="P101"/>
  <c r="P157"/>
  <c i="11" r="BK87"/>
  <c r="J87"/>
  <c r="J60"/>
  <c r="P122"/>
  <c r="P163"/>
  <c i="12" r="T89"/>
  <c r="P275"/>
  <c r="P292"/>
  <c r="R301"/>
  <c i="5" r="P280"/>
  <c i="6" r="T82"/>
  <c r="T81"/>
  <c i="7" r="R137"/>
  <c r="R208"/>
  <c i="8" r="T87"/>
  <c r="R101"/>
  <c r="BK157"/>
  <c r="J157"/>
  <c r="J64"/>
  <c i="9" r="P89"/>
  <c r="P83"/>
  <c r="P82"/>
  <c i="1" r="AU63"/>
  <c i="11" r="T87"/>
  <c r="R93"/>
  <c r="T122"/>
  <c r="P177"/>
  <c i="12" r="P236"/>
  <c r="P249"/>
  <c r="T306"/>
  <c i="2" r="T110"/>
  <c r="BK284"/>
  <c r="J284"/>
  <c r="J67"/>
  <c r="T329"/>
  <c r="T506"/>
  <c r="P612"/>
  <c r="T662"/>
  <c r="P804"/>
  <c r="P853"/>
  <c r="T891"/>
  <c i="3" r="T123"/>
  <c i="4" r="BK90"/>
  <c r="T188"/>
  <c i="5" r="T89"/>
  <c r="T227"/>
  <c r="R261"/>
  <c r="P356"/>
  <c i="6" r="R86"/>
  <c i="7" r="BK143"/>
  <c r="J143"/>
  <c r="J64"/>
  <c r="P208"/>
  <c r="R258"/>
  <c i="10" r="P83"/>
  <c r="P82"/>
  <c r="P81"/>
  <c i="1" r="AU64"/>
  <c i="11" r="P87"/>
  <c r="BK102"/>
  <c r="J102"/>
  <c r="J62"/>
  <c r="BK146"/>
  <c r="J146"/>
  <c r="J64"/>
  <c r="BK177"/>
  <c r="J177"/>
  <c r="J66"/>
  <c i="12" r="R181"/>
  <c i="2" r="R427"/>
  <c r="T577"/>
  <c r="T640"/>
  <c r="T655"/>
  <c r="T756"/>
  <c r="BK824"/>
  <c r="J824"/>
  <c r="J83"/>
  <c r="BK891"/>
  <c r="J891"/>
  <c r="J85"/>
  <c i="3" r="R123"/>
  <c i="4" r="R90"/>
  <c r="R89"/>
  <c r="R88"/>
  <c i="5" r="P227"/>
  <c r="BK261"/>
  <c r="J261"/>
  <c r="J64"/>
  <c i="6" r="P82"/>
  <c r="P81"/>
  <c i="1" r="AU60"/>
  <c i="7" r="P162"/>
  <c r="T199"/>
  <c r="BK251"/>
  <c r="J251"/>
  <c r="J70"/>
  <c i="8" r="T112"/>
  <c i="9" r="T89"/>
  <c r="T83"/>
  <c r="T82"/>
  <c i="10" r="R83"/>
  <c r="R82"/>
  <c r="R81"/>
  <c i="11" r="BK122"/>
  <c r="J122"/>
  <c r="J63"/>
  <c r="R146"/>
  <c i="12" r="BK89"/>
  <c r="BK240"/>
  <c r="J240"/>
  <c r="J63"/>
  <c r="T240"/>
  <c r="T275"/>
  <c r="T292"/>
  <c r="P301"/>
  <c i="13" r="BK81"/>
  <c r="J81"/>
  <c r="J60"/>
  <c i="2" r="P249"/>
  <c r="BK420"/>
  <c r="J420"/>
  <c r="J70"/>
  <c r="T420"/>
  <c r="BK577"/>
  <c r="J577"/>
  <c r="J75"/>
  <c r="T612"/>
  <c r="P655"/>
  <c r="R655"/>
  <c r="P756"/>
  <c r="P824"/>
  <c r="R891"/>
  <c i="4" r="T90"/>
  <c i="5" r="BK89"/>
  <c i="6" r="R82"/>
  <c i="7" r="BK162"/>
  <c r="J162"/>
  <c r="J65"/>
  <c r="R199"/>
  <c r="P258"/>
  <c i="8" r="R112"/>
  <c i="9" r="R89"/>
  <c r="R83"/>
  <c r="R82"/>
  <c i="10" r="BK83"/>
  <c r="BK82"/>
  <c r="BK81"/>
  <c r="J81"/>
  <c i="11" r="P146"/>
  <c i="12" r="P181"/>
  <c r="BK249"/>
  <c r="J249"/>
  <c r="J64"/>
  <c r="BK306"/>
  <c r="J306"/>
  <c r="J68"/>
  <c i="13" r="P81"/>
  <c r="P80"/>
  <c i="1" r="AU67"/>
  <c i="2" r="BK329"/>
  <c r="J329"/>
  <c r="J69"/>
  <c r="R506"/>
  <c r="R505"/>
  <c r="R612"/>
  <c r="BK655"/>
  <c r="J655"/>
  <c r="J78"/>
  <c r="T765"/>
  <c r="T804"/>
  <c r="P891"/>
  <c i="4" r="P90"/>
  <c r="P89"/>
  <c r="P88"/>
  <c i="1" r="AU58"/>
  <c i="4" r="T174"/>
  <c i="5" r="R280"/>
  <c i="7" r="T162"/>
  <c r="BK258"/>
  <c r="J258"/>
  <c r="J71"/>
  <c i="8" r="P112"/>
  <c i="9" r="BK89"/>
  <c r="J89"/>
  <c r="J62"/>
  <c i="12" r="BK181"/>
  <c r="J181"/>
  <c r="J61"/>
  <c r="R236"/>
  <c r="P240"/>
  <c r="R249"/>
  <c r="BK275"/>
  <c r="J275"/>
  <c r="J65"/>
  <c r="P306"/>
  <c i="13" r="R81"/>
  <c r="R80"/>
  <c r="T81"/>
  <c r="T80"/>
  <c i="8" r="BK162"/>
  <c r="J162"/>
  <c r="J65"/>
  <c i="2" r="BK502"/>
  <c r="J502"/>
  <c r="J72"/>
  <c i="4" r="BK224"/>
  <c r="J224"/>
  <c r="J65"/>
  <c i="9" r="BK84"/>
  <c r="J84"/>
  <c r="J61"/>
  <c i="4" r="BK183"/>
  <c r="J183"/>
  <c r="J63"/>
  <c r="BK240"/>
  <c r="J240"/>
  <c r="J68"/>
  <c i="5" r="BK370"/>
  <c r="J370"/>
  <c r="J67"/>
  <c i="7" r="BK132"/>
  <c r="J132"/>
  <c r="J62"/>
  <c i="4" r="BK235"/>
  <c r="J235"/>
  <c r="J67"/>
  <c i="7" r="BK247"/>
  <c r="J247"/>
  <c r="J68"/>
  <c i="13" r="J55"/>
  <c r="E48"/>
  <c r="F77"/>
  <c r="BE99"/>
  <c r="BE111"/>
  <c r="BE113"/>
  <c r="J52"/>
  <c r="BE82"/>
  <c r="BE94"/>
  <c r="BE98"/>
  <c r="BE100"/>
  <c i="12" r="J89"/>
  <c r="J60"/>
  <c i="13" r="F76"/>
  <c r="BE121"/>
  <c r="BE88"/>
  <c r="BE109"/>
  <c r="BE120"/>
  <c r="J76"/>
  <c r="BE83"/>
  <c r="BE84"/>
  <c r="BE101"/>
  <c r="BE104"/>
  <c r="BE105"/>
  <c r="BE110"/>
  <c r="BE122"/>
  <c r="BE123"/>
  <c r="BE112"/>
  <c r="BE114"/>
  <c r="BE118"/>
  <c r="BE129"/>
  <c r="BE130"/>
  <c r="BE90"/>
  <c r="BE117"/>
  <c r="BE124"/>
  <c r="BE131"/>
  <c r="BE132"/>
  <c i="12" r="BE111"/>
  <c r="BE118"/>
  <c r="BE171"/>
  <c r="BE175"/>
  <c r="BE188"/>
  <c r="BE198"/>
  <c r="BE199"/>
  <c r="BE203"/>
  <c r="BE225"/>
  <c r="BE232"/>
  <c r="BE276"/>
  <c r="BE307"/>
  <c r="BE314"/>
  <c r="J54"/>
  <c r="BE109"/>
  <c r="BE112"/>
  <c r="BE122"/>
  <c r="BE123"/>
  <c r="BE134"/>
  <c r="BE140"/>
  <c r="BE154"/>
  <c r="BE183"/>
  <c r="BE208"/>
  <c r="BE210"/>
  <c r="BE213"/>
  <c r="BE237"/>
  <c r="BE238"/>
  <c r="BE252"/>
  <c r="BE261"/>
  <c r="BE266"/>
  <c r="BE286"/>
  <c r="BE295"/>
  <c r="BE297"/>
  <c r="BE315"/>
  <c r="F54"/>
  <c r="BE90"/>
  <c r="BE92"/>
  <c r="BE94"/>
  <c r="BE114"/>
  <c r="BE115"/>
  <c r="BE119"/>
  <c r="BE141"/>
  <c r="BE153"/>
  <c r="BE166"/>
  <c r="BE169"/>
  <c r="BE189"/>
  <c r="BE194"/>
  <c r="BE195"/>
  <c r="BE211"/>
  <c r="BE227"/>
  <c r="BE228"/>
  <c r="BE242"/>
  <c r="BE246"/>
  <c r="BE250"/>
  <c r="BE273"/>
  <c r="BE291"/>
  <c r="BE298"/>
  <c r="BE325"/>
  <c r="BE331"/>
  <c r="E78"/>
  <c r="F85"/>
  <c r="BE101"/>
  <c r="BE120"/>
  <c r="BE132"/>
  <c r="BE150"/>
  <c r="BE160"/>
  <c r="BE193"/>
  <c r="BE197"/>
  <c r="BE200"/>
  <c r="BE201"/>
  <c r="BE202"/>
  <c r="BE206"/>
  <c r="BE247"/>
  <c r="BE248"/>
  <c r="BE278"/>
  <c r="BE280"/>
  <c r="BE282"/>
  <c r="BE285"/>
  <c r="BE287"/>
  <c r="BE288"/>
  <c r="BE293"/>
  <c r="J82"/>
  <c r="BE95"/>
  <c r="BE99"/>
  <c r="BE117"/>
  <c r="BE205"/>
  <c r="BE207"/>
  <c r="BE218"/>
  <c r="BE244"/>
  <c r="BE262"/>
  <c r="BE313"/>
  <c r="BE318"/>
  <c r="BE321"/>
  <c r="BE336"/>
  <c r="J55"/>
  <c r="BE91"/>
  <c r="BE105"/>
  <c r="BE108"/>
  <c r="BE126"/>
  <c r="BE136"/>
  <c r="BE155"/>
  <c r="BE161"/>
  <c r="BE204"/>
  <c r="BE230"/>
  <c r="BE243"/>
  <c r="BE264"/>
  <c r="BE265"/>
  <c r="BE270"/>
  <c r="BE271"/>
  <c r="BE277"/>
  <c r="BE281"/>
  <c r="BE294"/>
  <c r="BE299"/>
  <c r="BE303"/>
  <c r="BE305"/>
  <c r="BE328"/>
  <c r="BE93"/>
  <c r="BE146"/>
  <c r="BE158"/>
  <c r="BE162"/>
  <c r="BE215"/>
  <c r="BE233"/>
  <c r="BE251"/>
  <c r="BE256"/>
  <c r="BE263"/>
  <c r="BE267"/>
  <c r="BE300"/>
  <c r="BE308"/>
  <c r="BE338"/>
  <c r="BE342"/>
  <c r="BE96"/>
  <c r="BE98"/>
  <c r="BE110"/>
  <c r="BE164"/>
  <c r="BE167"/>
  <c r="BE178"/>
  <c r="BE184"/>
  <c r="BE187"/>
  <c r="BE191"/>
  <c r="BE212"/>
  <c r="BE235"/>
  <c r="BE239"/>
  <c r="BE284"/>
  <c r="BE289"/>
  <c r="BE302"/>
  <c r="BE323"/>
  <c r="BE353"/>
  <c r="BE127"/>
  <c r="BE133"/>
  <c r="BE138"/>
  <c r="BE145"/>
  <c r="BE179"/>
  <c r="BE182"/>
  <c r="BE185"/>
  <c r="BE216"/>
  <c r="BE217"/>
  <c r="BE221"/>
  <c r="BE224"/>
  <c r="BE254"/>
  <c r="BE260"/>
  <c r="BE268"/>
  <c r="BE272"/>
  <c r="BE283"/>
  <c r="BE310"/>
  <c r="BE311"/>
  <c r="BE324"/>
  <c r="BE326"/>
  <c r="BE330"/>
  <c r="BE333"/>
  <c r="BE337"/>
  <c r="BE339"/>
  <c r="BE343"/>
  <c r="BE344"/>
  <c r="BE100"/>
  <c r="BE103"/>
  <c r="BE104"/>
  <c r="BE116"/>
  <c r="BE121"/>
  <c r="BE124"/>
  <c r="BE125"/>
  <c r="BE129"/>
  <c r="BE135"/>
  <c r="BE137"/>
  <c r="BE142"/>
  <c r="BE143"/>
  <c r="BE147"/>
  <c r="BE149"/>
  <c r="BE152"/>
  <c r="BE157"/>
  <c r="BE163"/>
  <c r="BE173"/>
  <c r="BE174"/>
  <c r="BE180"/>
  <c r="BE196"/>
  <c r="BE209"/>
  <c r="BE219"/>
  <c r="BE223"/>
  <c r="BE226"/>
  <c r="BE245"/>
  <c r="BE257"/>
  <c r="BE279"/>
  <c r="BE290"/>
  <c r="BE319"/>
  <c r="BE320"/>
  <c r="BE322"/>
  <c r="BE327"/>
  <c r="BE329"/>
  <c r="BE332"/>
  <c r="BE340"/>
  <c r="BE345"/>
  <c r="BE346"/>
  <c r="BE347"/>
  <c r="BE349"/>
  <c r="BE352"/>
  <c r="BE356"/>
  <c r="BE357"/>
  <c r="BE359"/>
  <c r="BE361"/>
  <c r="BE365"/>
  <c r="BE106"/>
  <c r="BE113"/>
  <c r="BE139"/>
  <c r="BE151"/>
  <c r="BE156"/>
  <c r="BE159"/>
  <c r="BE170"/>
  <c r="BE172"/>
  <c r="BE176"/>
  <c r="BE190"/>
  <c r="BE192"/>
  <c r="BE220"/>
  <c r="BE222"/>
  <c r="BE231"/>
  <c r="BE253"/>
  <c r="BE255"/>
  <c r="BE269"/>
  <c r="BE296"/>
  <c r="BE334"/>
  <c r="BE341"/>
  <c r="BE350"/>
  <c r="BE358"/>
  <c r="BE97"/>
  <c r="BE102"/>
  <c r="BE107"/>
  <c r="BE128"/>
  <c r="BE130"/>
  <c r="BE131"/>
  <c r="BE144"/>
  <c r="BE148"/>
  <c r="BE165"/>
  <c r="BE168"/>
  <c r="BE177"/>
  <c r="BE186"/>
  <c r="BE214"/>
  <c r="BE229"/>
  <c r="BE234"/>
  <c r="BE241"/>
  <c r="BE258"/>
  <c r="BE259"/>
  <c r="BE274"/>
  <c r="BE304"/>
  <c r="BE309"/>
  <c r="BE312"/>
  <c r="BE316"/>
  <c r="BE317"/>
  <c r="BE335"/>
  <c r="BE348"/>
  <c r="BE351"/>
  <c r="BE354"/>
  <c r="BE355"/>
  <c r="BE360"/>
  <c r="BE362"/>
  <c r="BE363"/>
  <c r="BE364"/>
  <c r="BE366"/>
  <c r="BE367"/>
  <c i="10" r="J59"/>
  <c r="J82"/>
  <c r="J60"/>
  <c i="11" r="BE91"/>
  <c r="BE112"/>
  <c r="BE137"/>
  <c r="BE138"/>
  <c r="BE147"/>
  <c r="BE159"/>
  <c r="BE164"/>
  <c r="BE176"/>
  <c r="BE178"/>
  <c r="BE181"/>
  <c r="J83"/>
  <c r="BE108"/>
  <c r="BE117"/>
  <c r="BE118"/>
  <c r="BE127"/>
  <c r="BE133"/>
  <c r="BE140"/>
  <c r="BE142"/>
  <c r="BE150"/>
  <c r="BE165"/>
  <c r="BE166"/>
  <c r="BE167"/>
  <c r="BE169"/>
  <c r="BE170"/>
  <c r="BE179"/>
  <c r="BE180"/>
  <c r="BE183"/>
  <c r="E76"/>
  <c r="J82"/>
  <c r="BE94"/>
  <c r="BE99"/>
  <c r="BE111"/>
  <c r="BE182"/>
  <c r="BE184"/>
  <c r="BE97"/>
  <c r="BE98"/>
  <c r="BE100"/>
  <c r="BE101"/>
  <c r="BE104"/>
  <c r="BE106"/>
  <c r="BE121"/>
  <c r="BE154"/>
  <c r="BE155"/>
  <c r="BE171"/>
  <c r="BE172"/>
  <c r="BE174"/>
  <c i="10" r="J83"/>
  <c r="J61"/>
  <c i="11" r="J52"/>
  <c r="BE88"/>
  <c r="BE90"/>
  <c r="BE107"/>
  <c r="BE115"/>
  <c r="BE116"/>
  <c r="BE125"/>
  <c r="BE129"/>
  <c r="BE156"/>
  <c r="BE157"/>
  <c r="BE162"/>
  <c r="BE113"/>
  <c r="BE120"/>
  <c r="BE128"/>
  <c r="BE131"/>
  <c r="BE145"/>
  <c r="BE158"/>
  <c r="BE161"/>
  <c r="F82"/>
  <c r="BE95"/>
  <c r="BE103"/>
  <c r="BE114"/>
  <c r="BE119"/>
  <c r="BE151"/>
  <c r="BE124"/>
  <c r="BE126"/>
  <c r="BE130"/>
  <c r="BE132"/>
  <c r="BE134"/>
  <c r="BE139"/>
  <c r="BE143"/>
  <c r="BE153"/>
  <c r="BE160"/>
  <c r="BE168"/>
  <c r="BE89"/>
  <c r="BE92"/>
  <c r="BE96"/>
  <c r="BE109"/>
  <c r="BE135"/>
  <c r="BE136"/>
  <c r="BE141"/>
  <c r="BE152"/>
  <c r="BE173"/>
  <c r="BE175"/>
  <c r="F55"/>
  <c r="BE105"/>
  <c r="BE110"/>
  <c r="BE123"/>
  <c r="BE144"/>
  <c r="BE148"/>
  <c r="BE149"/>
  <c i="10" r="J54"/>
  <c r="F54"/>
  <c i="9" r="BK83"/>
  <c r="J83"/>
  <c r="J60"/>
  <c i="10" r="E48"/>
  <c r="BE84"/>
  <c r="BE85"/>
  <c r="J52"/>
  <c r="F78"/>
  <c r="J55"/>
  <c r="BE88"/>
  <c r="BE86"/>
  <c r="BE90"/>
  <c r="BE91"/>
  <c r="BE93"/>
  <c i="9" r="J55"/>
  <c r="J78"/>
  <c r="BE90"/>
  <c i="8" r="J87"/>
  <c r="J61"/>
  <c i="9" r="F78"/>
  <c r="BE92"/>
  <c r="BE94"/>
  <c r="E72"/>
  <c r="F79"/>
  <c r="BE97"/>
  <c r="J76"/>
  <c r="BE85"/>
  <c r="BE105"/>
  <c r="BE109"/>
  <c r="BE101"/>
  <c i="8" r="J52"/>
  <c r="J81"/>
  <c r="BE92"/>
  <c r="BE118"/>
  <c r="BE121"/>
  <c r="BE113"/>
  <c r="J55"/>
  <c r="BE102"/>
  <c r="BE141"/>
  <c r="BE129"/>
  <c r="BE145"/>
  <c r="BE110"/>
  <c r="BE120"/>
  <c r="BE134"/>
  <c r="BE135"/>
  <c r="BE159"/>
  <c r="F82"/>
  <c r="BE88"/>
  <c r="BE96"/>
  <c r="E48"/>
  <c r="F81"/>
  <c r="BE106"/>
  <c r="BE125"/>
  <c r="BE153"/>
  <c r="BE163"/>
  <c r="BE149"/>
  <c i="7" r="J93"/>
  <c r="J61"/>
  <c i="8" r="BE119"/>
  <c r="BE139"/>
  <c r="BE133"/>
  <c r="BE158"/>
  <c i="7" r="E81"/>
  <c r="F88"/>
  <c r="BE105"/>
  <c r="BE125"/>
  <c r="BE160"/>
  <c r="BE163"/>
  <c r="F87"/>
  <c r="BE138"/>
  <c r="BE144"/>
  <c r="BE209"/>
  <c r="J55"/>
  <c r="J85"/>
  <c r="BE109"/>
  <c r="BE113"/>
  <c r="BE129"/>
  <c r="BE152"/>
  <c r="BE156"/>
  <c r="BE179"/>
  <c r="BE187"/>
  <c r="BE193"/>
  <c r="BE225"/>
  <c r="BE227"/>
  <c i="6" r="BK81"/>
  <c r="J81"/>
  <c i="7" r="BE101"/>
  <c r="BE142"/>
  <c r="BE215"/>
  <c r="BE243"/>
  <c r="BE235"/>
  <c r="BE248"/>
  <c r="J54"/>
  <c r="BE148"/>
  <c r="BE167"/>
  <c r="BE171"/>
  <c r="BE175"/>
  <c r="BE183"/>
  <c r="BE204"/>
  <c r="BE256"/>
  <c r="BE259"/>
  <c r="BE263"/>
  <c r="BE94"/>
  <c r="BE96"/>
  <c r="BE115"/>
  <c r="BE123"/>
  <c r="BE133"/>
  <c r="BE197"/>
  <c r="BE219"/>
  <c r="BE221"/>
  <c r="BE229"/>
  <c r="BE233"/>
  <c r="BE239"/>
  <c r="BE119"/>
  <c r="BE191"/>
  <c r="BE200"/>
  <c r="BE213"/>
  <c r="BE252"/>
  <c r="BE264"/>
  <c i="5" r="J89"/>
  <c r="J61"/>
  <c i="6" r="BE91"/>
  <c r="F55"/>
  <c r="F77"/>
  <c r="J54"/>
  <c r="BE84"/>
  <c r="J78"/>
  <c r="BE92"/>
  <c r="E48"/>
  <c r="J75"/>
  <c r="BE83"/>
  <c r="BE89"/>
  <c r="BE90"/>
  <c r="BE85"/>
  <c r="BE87"/>
  <c r="BE88"/>
  <c i="4" r="J90"/>
  <c r="J61"/>
  <c i="5" r="J52"/>
  <c r="BE99"/>
  <c r="BE161"/>
  <c r="BE167"/>
  <c r="BE240"/>
  <c r="J84"/>
  <c r="BE228"/>
  <c r="J54"/>
  <c r="BE122"/>
  <c r="BE146"/>
  <c r="BE198"/>
  <c r="E48"/>
  <c r="F55"/>
  <c r="BE131"/>
  <c r="BE135"/>
  <c r="BE153"/>
  <c r="BE181"/>
  <c r="BE236"/>
  <c r="F54"/>
  <c r="BE262"/>
  <c r="BE268"/>
  <c r="BE285"/>
  <c r="BE287"/>
  <c r="BE299"/>
  <c r="BE103"/>
  <c r="BE204"/>
  <c r="BE247"/>
  <c r="BE251"/>
  <c r="BE257"/>
  <c r="BE291"/>
  <c r="BE293"/>
  <c r="BE301"/>
  <c r="BE307"/>
  <c r="BE112"/>
  <c r="BE175"/>
  <c r="BE244"/>
  <c r="BE272"/>
  <c r="BE302"/>
  <c r="BE308"/>
  <c r="BE310"/>
  <c r="BE311"/>
  <c r="BE320"/>
  <c r="BE330"/>
  <c r="BE334"/>
  <c r="BE342"/>
  <c r="BE352"/>
  <c r="BE361"/>
  <c r="BE369"/>
  <c r="BE371"/>
  <c r="BE90"/>
  <c r="BE129"/>
  <c r="BE209"/>
  <c r="BE218"/>
  <c r="BE232"/>
  <c r="BE255"/>
  <c r="BE276"/>
  <c r="BE281"/>
  <c r="BE297"/>
  <c r="BE304"/>
  <c r="BE305"/>
  <c r="BE315"/>
  <c r="BE316"/>
  <c r="BE318"/>
  <c r="BE322"/>
  <c r="BE326"/>
  <c r="BE338"/>
  <c r="BE346"/>
  <c r="BE348"/>
  <c r="BE357"/>
  <c r="BE365"/>
  <c i="3" r="J88"/>
  <c r="J64"/>
  <c i="4" r="E48"/>
  <c r="J54"/>
  <c r="F55"/>
  <c r="J82"/>
  <c r="BE91"/>
  <c r="BE97"/>
  <c r="BE114"/>
  <c r="BE116"/>
  <c r="BE133"/>
  <c r="BE166"/>
  <c r="BE179"/>
  <c r="BE184"/>
  <c r="BE194"/>
  <c r="BE197"/>
  <c r="BE201"/>
  <c r="BE207"/>
  <c r="BE210"/>
  <c r="BE214"/>
  <c r="BE218"/>
  <c r="BE225"/>
  <c r="BE236"/>
  <c r="BE241"/>
  <c r="F54"/>
  <c r="J55"/>
  <c r="BE103"/>
  <c r="BE110"/>
  <c r="BE127"/>
  <c r="BE140"/>
  <c r="BE146"/>
  <c r="BE153"/>
  <c r="BE159"/>
  <c r="BE170"/>
  <c r="BE175"/>
  <c r="BE189"/>
  <c r="BE191"/>
  <c r="BE203"/>
  <c r="BE208"/>
  <c r="BE209"/>
  <c r="BE220"/>
  <c r="BE229"/>
  <c r="BE232"/>
  <c i="2" r="BK109"/>
  <c r="J109"/>
  <c r="J64"/>
  <c i="3" r="F59"/>
  <c r="E50"/>
  <c r="BE90"/>
  <c r="BE93"/>
  <c r="BE108"/>
  <c r="J58"/>
  <c r="BE99"/>
  <c r="BE95"/>
  <c r="BE115"/>
  <c r="BE119"/>
  <c r="BE120"/>
  <c r="BE121"/>
  <c r="BE122"/>
  <c r="J56"/>
  <c r="F83"/>
  <c r="BE91"/>
  <c r="BE106"/>
  <c r="BE107"/>
  <c r="BE110"/>
  <c r="BE111"/>
  <c r="BE118"/>
  <c r="BE124"/>
  <c r="BE92"/>
  <c r="BE98"/>
  <c i="2" r="BK505"/>
  <c r="J505"/>
  <c r="J73"/>
  <c i="3" r="J84"/>
  <c r="BE94"/>
  <c r="BE96"/>
  <c r="BE102"/>
  <c r="BE104"/>
  <c r="BE105"/>
  <c r="BE109"/>
  <c r="BE113"/>
  <c r="BE117"/>
  <c r="BE125"/>
  <c r="BE89"/>
  <c r="BE97"/>
  <c r="BE101"/>
  <c r="BE112"/>
  <c r="BE114"/>
  <c r="BE116"/>
  <c r="BE127"/>
  <c r="BE100"/>
  <c r="BE103"/>
  <c r="BE126"/>
  <c i="2" r="J56"/>
  <c r="J104"/>
  <c r="BE119"/>
  <c r="BE285"/>
  <c r="BE403"/>
  <c r="BE464"/>
  <c r="BE507"/>
  <c r="BE524"/>
  <c r="BE532"/>
  <c r="E50"/>
  <c r="F105"/>
  <c r="BE206"/>
  <c r="BE245"/>
  <c r="BE316"/>
  <c r="BE323"/>
  <c r="BE388"/>
  <c r="BE425"/>
  <c r="BE487"/>
  <c r="BE491"/>
  <c r="BE494"/>
  <c r="BE511"/>
  <c r="BE547"/>
  <c r="BE111"/>
  <c r="BE150"/>
  <c r="BE241"/>
  <c r="BE330"/>
  <c r="BE418"/>
  <c r="BE428"/>
  <c r="BE476"/>
  <c r="BE482"/>
  <c r="BE536"/>
  <c r="F104"/>
  <c r="BE146"/>
  <c r="BE195"/>
  <c r="BE263"/>
  <c r="BE384"/>
  <c r="J59"/>
  <c r="BE144"/>
  <c r="BE184"/>
  <c r="BE127"/>
  <c r="BE154"/>
  <c r="BE158"/>
  <c r="BE177"/>
  <c r="BE131"/>
  <c r="BE162"/>
  <c r="BE237"/>
  <c r="BE258"/>
  <c r="BE274"/>
  <c r="BE296"/>
  <c r="BE304"/>
  <c r="BE340"/>
  <c r="BE342"/>
  <c r="BE347"/>
  <c r="BE358"/>
  <c r="BE364"/>
  <c r="BE378"/>
  <c r="BE396"/>
  <c r="BE434"/>
  <c r="BE446"/>
  <c r="BE450"/>
  <c r="BE460"/>
  <c r="BE513"/>
  <c r="BE541"/>
  <c r="BE543"/>
  <c r="BE554"/>
  <c r="BE556"/>
  <c r="BE569"/>
  <c r="BE584"/>
  <c r="BE594"/>
  <c r="BE596"/>
  <c r="BE608"/>
  <c r="BE123"/>
  <c r="BE135"/>
  <c r="BE171"/>
  <c r="BE270"/>
  <c r="BE318"/>
  <c r="BE327"/>
  <c r="BE349"/>
  <c r="BE351"/>
  <c r="BE369"/>
  <c r="BE680"/>
  <c r="BE754"/>
  <c r="BE825"/>
  <c r="BE843"/>
  <c r="BE851"/>
  <c r="BE854"/>
  <c r="BE864"/>
  <c r="BE868"/>
  <c r="BE115"/>
  <c r="BE217"/>
  <c r="BE254"/>
  <c r="BE336"/>
  <c r="BE353"/>
  <c r="BE412"/>
  <c r="BE653"/>
  <c r="BE677"/>
  <c r="BE688"/>
  <c r="BE748"/>
  <c r="BE770"/>
  <c r="BE809"/>
  <c r="BE820"/>
  <c r="BE847"/>
  <c r="BE870"/>
  <c r="BE267"/>
  <c r="BE282"/>
  <c r="BE501"/>
  <c r="BE503"/>
  <c r="BE517"/>
  <c r="BE561"/>
  <c r="BE567"/>
  <c r="BE600"/>
  <c r="BE641"/>
  <c r="BE656"/>
  <c r="BE673"/>
  <c r="BE694"/>
  <c r="BE724"/>
  <c r="BE746"/>
  <c r="BE757"/>
  <c r="BE778"/>
  <c r="BE782"/>
  <c r="BE798"/>
  <c r="BE802"/>
  <c r="BE815"/>
  <c r="BE839"/>
  <c r="BE881"/>
  <c r="BE139"/>
  <c r="BE231"/>
  <c r="BE250"/>
  <c r="BE278"/>
  <c r="BE289"/>
  <c r="BE742"/>
  <c r="BE763"/>
  <c r="BE766"/>
  <c r="BE805"/>
  <c r="BE833"/>
  <c r="BE841"/>
  <c r="BE845"/>
  <c r="BE849"/>
  <c r="BE360"/>
  <c r="BE374"/>
  <c r="BE394"/>
  <c r="BE408"/>
  <c r="BE421"/>
  <c r="BE440"/>
  <c r="BE442"/>
  <c r="BE454"/>
  <c r="BE470"/>
  <c r="BE495"/>
  <c r="BE519"/>
  <c r="BE528"/>
  <c r="BE549"/>
  <c r="BE563"/>
  <c r="BE573"/>
  <c r="BE575"/>
  <c r="BE578"/>
  <c r="BE590"/>
  <c r="BE604"/>
  <c r="BE610"/>
  <c r="BE613"/>
  <c r="BE617"/>
  <c r="BE621"/>
  <c r="BE625"/>
  <c r="BE629"/>
  <c r="BE632"/>
  <c r="BE636"/>
  <c r="BE638"/>
  <c r="BE645"/>
  <c r="BE647"/>
  <c r="BE649"/>
  <c r="BE658"/>
  <c r="BE660"/>
  <c r="BE663"/>
  <c r="BE667"/>
  <c r="BE681"/>
  <c r="BE682"/>
  <c r="BE698"/>
  <c r="BE702"/>
  <c r="BE707"/>
  <c r="BE712"/>
  <c r="BE729"/>
  <c r="BE734"/>
  <c r="BE738"/>
  <c r="BE761"/>
  <c r="BE774"/>
  <c r="BE786"/>
  <c r="BE790"/>
  <c r="BE794"/>
  <c r="BE813"/>
  <c r="BE822"/>
  <c r="BE827"/>
  <c r="BE829"/>
  <c r="BE831"/>
  <c r="BE835"/>
  <c r="BE837"/>
  <c r="BE858"/>
  <c r="BE860"/>
  <c r="BE872"/>
  <c r="BE877"/>
  <c r="BE885"/>
  <c r="BE889"/>
  <c r="BE892"/>
  <c r="BE894"/>
  <c r="BE898"/>
  <c r="BE900"/>
  <c r="BE903"/>
  <c r="BE907"/>
  <c i="9" r="F35"/>
  <c i="1" r="BB63"/>
  <c i="7" r="F34"/>
  <c i="1" r="BA61"/>
  <c i="10" r="J30"/>
  <c i="3" r="F39"/>
  <c i="1" r="BD57"/>
  <c i="9" r="F37"/>
  <c i="1" r="BD63"/>
  <c i="13" r="F37"/>
  <c i="1" r="BD67"/>
  <c i="4" r="J34"/>
  <c i="1" r="AW58"/>
  <c i="5" r="J34"/>
  <c i="1" r="AW59"/>
  <c i="9" r="J34"/>
  <c i="1" r="AW63"/>
  <c i="10" r="F37"/>
  <c i="1" r="BD64"/>
  <c i="11" r="F36"/>
  <c i="1" r="BC65"/>
  <c i="6" r="F34"/>
  <c i="1" r="BA60"/>
  <c i="13" r="F36"/>
  <c i="1" r="BC67"/>
  <c i="5" r="F35"/>
  <c i="1" r="BB59"/>
  <c i="4" r="F34"/>
  <c i="1" r="BA58"/>
  <c i="2" r="F38"/>
  <c i="1" r="BC56"/>
  <c i="4" r="F35"/>
  <c i="1" r="BB58"/>
  <c i="10" r="J34"/>
  <c i="1" r="AW64"/>
  <c i="12" r="J34"/>
  <c i="1" r="AW66"/>
  <c i="13" r="F34"/>
  <c i="1" r="BA67"/>
  <c i="6" r="J34"/>
  <c i="1" r="AW60"/>
  <c i="7" r="F36"/>
  <c i="1" r="BC61"/>
  <c i="12" r="F34"/>
  <c i="1" r="BA66"/>
  <c i="3" r="J36"/>
  <c i="1" r="AW57"/>
  <c i="4" r="F36"/>
  <c i="1" r="BC58"/>
  <c i="4" r="F37"/>
  <c i="1" r="BD58"/>
  <c i="11" r="F37"/>
  <c i="1" r="BD65"/>
  <c i="11" r="F35"/>
  <c i="1" r="BB65"/>
  <c i="5" r="F36"/>
  <c i="1" r="BC59"/>
  <c i="11" r="J34"/>
  <c i="1" r="AW65"/>
  <c i="7" r="F35"/>
  <c i="1" r="BB61"/>
  <c i="6" r="F36"/>
  <c i="1" r="BC60"/>
  <c i="8" r="F34"/>
  <c i="1" r="BA62"/>
  <c i="3" r="F38"/>
  <c i="1" r="BC57"/>
  <c i="8" r="J34"/>
  <c i="1" r="AW62"/>
  <c i="11" r="F34"/>
  <c i="1" r="BA65"/>
  <c i="2" r="F37"/>
  <c i="1" r="BB56"/>
  <c i="6" r="F37"/>
  <c i="1" r="BD60"/>
  <c i="2" r="F39"/>
  <c i="1" r="BD56"/>
  <c i="13" r="F35"/>
  <c i="1" r="BB67"/>
  <c i="3" r="F37"/>
  <c i="1" r="BB57"/>
  <c i="10" r="F36"/>
  <c i="1" r="BC64"/>
  <c i="12" r="F36"/>
  <c i="1" r="BC66"/>
  <c i="8" r="F35"/>
  <c i="1" r="BB62"/>
  <c i="10" r="F34"/>
  <c i="1" r="BA64"/>
  <c i="2" r="F36"/>
  <c i="1" r="BA56"/>
  <c i="6" r="F35"/>
  <c i="1" r="BB60"/>
  <c i="7" r="F37"/>
  <c i="1" r="BD61"/>
  <c i="8" r="F36"/>
  <c i="1" r="BC62"/>
  <c i="5" r="F37"/>
  <c i="1" r="BD59"/>
  <c i="10" r="F35"/>
  <c i="1" r="BB64"/>
  <c i="13" r="J34"/>
  <c i="1" r="AW67"/>
  <c i="5" r="F34"/>
  <c i="1" r="BA59"/>
  <c r="AS54"/>
  <c i="12" r="F37"/>
  <c i="1" r="BD66"/>
  <c i="6" r="J30"/>
  <c i="9" r="F34"/>
  <c i="1" r="BA63"/>
  <c i="7" r="J34"/>
  <c i="1" r="AW61"/>
  <c i="12" r="F35"/>
  <c i="1" r="BB66"/>
  <c i="3" r="F36"/>
  <c i="1" r="BA57"/>
  <c i="9" r="F36"/>
  <c i="1" r="BC63"/>
  <c i="2" r="J36"/>
  <c i="1" r="AW56"/>
  <c i="8" r="F37"/>
  <c i="1" r="BD62"/>
  <c i="5" l="1" r="T88"/>
  <c r="T87"/>
  <c i="4" r="T89"/>
  <c r="T88"/>
  <c i="8" r="BK86"/>
  <c r="BK85"/>
  <c r="J85"/>
  <c r="J59"/>
  <c i="5" r="R88"/>
  <c r="R87"/>
  <c i="11" r="T86"/>
  <c i="12" r="R88"/>
  <c i="8" r="R86"/>
  <c r="R85"/>
  <c i="3" r="BK87"/>
  <c r="J87"/>
  <c r="J63"/>
  <c i="7" r="T250"/>
  <c i="2" r="T505"/>
  <c i="8" r="T86"/>
  <c r="T85"/>
  <c i="7" r="R250"/>
  <c i="2" r="P505"/>
  <c i="7" r="P92"/>
  <c i="2" r="P109"/>
  <c i="5" r="P88"/>
  <c r="P87"/>
  <c i="1" r="AU59"/>
  <c i="7" r="P250"/>
  <c i="12" r="P88"/>
  <c i="1" r="AU66"/>
  <c i="8" r="P86"/>
  <c r="P85"/>
  <c i="1" r="AU62"/>
  <c i="3" r="T87"/>
  <c r="R87"/>
  <c i="12" r="BK88"/>
  <c r="J88"/>
  <c i="11" r="P86"/>
  <c i="1" r="AU65"/>
  <c i="7" r="BK92"/>
  <c i="3" r="P87"/>
  <c i="1" r="AU57"/>
  <c i="5" r="BK88"/>
  <c r="J88"/>
  <c r="J60"/>
  <c i="6" r="R81"/>
  <c i="2" r="T109"/>
  <c r="T108"/>
  <c i="7" r="T92"/>
  <c r="T91"/>
  <c i="11" r="R86"/>
  <c i="4" r="BK89"/>
  <c r="J89"/>
  <c r="J60"/>
  <c i="12" r="T88"/>
  <c i="7" r="R92"/>
  <c r="R91"/>
  <c i="2" r="R109"/>
  <c r="R108"/>
  <c i="1" r="AG64"/>
  <c i="7" r="BK250"/>
  <c r="J250"/>
  <c r="J69"/>
  <c i="11" r="BK86"/>
  <c r="J86"/>
  <c r="J59"/>
  <c i="13" r="BK80"/>
  <c r="J80"/>
  <c r="J59"/>
  <c i="9" r="BK82"/>
  <c r="J82"/>
  <c r="J59"/>
  <c i="1" r="AG60"/>
  <c i="6" r="J59"/>
  <c i="2" r="BK108"/>
  <c r="J108"/>
  <c i="7" r="F33"/>
  <c i="1" r="AZ61"/>
  <c i="13" r="F33"/>
  <c i="1" r="AZ67"/>
  <c i="8" r="J33"/>
  <c i="1" r="AV62"/>
  <c r="AT62"/>
  <c i="2" r="J32"/>
  <c i="1" r="AG56"/>
  <c i="10" r="F33"/>
  <c i="1" r="AZ64"/>
  <c i="13" r="J33"/>
  <c i="1" r="AV67"/>
  <c r="AT67"/>
  <c r="BC55"/>
  <c r="AY55"/>
  <c i="12" r="F33"/>
  <c i="1" r="AZ66"/>
  <c i="6" r="F33"/>
  <c i="1" r="AZ60"/>
  <c i="6" r="J33"/>
  <c i="1" r="AV60"/>
  <c r="AT60"/>
  <c r="AN60"/>
  <c i="9" r="F33"/>
  <c i="1" r="AZ63"/>
  <c i="4" r="J33"/>
  <c i="1" r="AV58"/>
  <c r="AT58"/>
  <c i="5" r="J33"/>
  <c i="1" r="AV59"/>
  <c r="AT59"/>
  <c i="9" r="J33"/>
  <c i="1" r="AV63"/>
  <c r="AT63"/>
  <c r="BD55"/>
  <c i="11" r="F33"/>
  <c i="1" r="AZ65"/>
  <c i="2" r="F35"/>
  <c i="1" r="AZ56"/>
  <c i="11" r="J33"/>
  <c i="1" r="AV65"/>
  <c r="AT65"/>
  <c i="3" r="J35"/>
  <c i="1" r="AV57"/>
  <c r="AT57"/>
  <c i="4" r="F33"/>
  <c i="1" r="AZ58"/>
  <c r="BA55"/>
  <c r="AW55"/>
  <c i="12" r="J33"/>
  <c i="1" r="AV66"/>
  <c r="AT66"/>
  <c i="10" r="J33"/>
  <c i="1" r="AV64"/>
  <c r="AT64"/>
  <c r="AN64"/>
  <c i="7" r="J33"/>
  <c i="1" r="AV61"/>
  <c r="AT61"/>
  <c i="5" r="F33"/>
  <c i="1" r="AZ59"/>
  <c r="BB55"/>
  <c i="3" r="F35"/>
  <c i="1" r="AZ57"/>
  <c i="8" r="F33"/>
  <c i="1" r="AZ62"/>
  <c i="12" r="J30"/>
  <c i="1" r="AG66"/>
  <c i="2" r="J35"/>
  <c i="1" r="AV56"/>
  <c r="AT56"/>
  <c i="2" l="1" r="P108"/>
  <c i="1" r="AU56"/>
  <c i="7" r="BK91"/>
  <c r="J91"/>
  <c r="J59"/>
  <c r="P91"/>
  <c i="1" r="AU61"/>
  <c i="4" r="BK88"/>
  <c r="J88"/>
  <c i="5" r="BK87"/>
  <c r="J87"/>
  <c i="7" r="J92"/>
  <c r="J60"/>
  <c i="12" r="J59"/>
  <c i="8" r="J86"/>
  <c r="J60"/>
  <c i="12" r="J39"/>
  <c i="10" r="J39"/>
  <c i="6" r="J39"/>
  <c i="1" r="AN56"/>
  <c i="2" r="J63"/>
  <c r="J41"/>
  <c i="1" r="AN66"/>
  <c i="9" r="J30"/>
  <c i="1" r="AG63"/>
  <c r="BB54"/>
  <c r="AX54"/>
  <c r="AU55"/>
  <c r="AU54"/>
  <c i="4" r="J30"/>
  <c i="1" r="AG58"/>
  <c i="11" r="J30"/>
  <c i="1" r="AG65"/>
  <c r="AX55"/>
  <c i="5" r="J30"/>
  <c i="1" r="AG59"/>
  <c i="3" r="J32"/>
  <c i="1" r="AG57"/>
  <c r="AG55"/>
  <c i="13" r="J30"/>
  <c i="1" r="AG67"/>
  <c r="BC54"/>
  <c r="W32"/>
  <c r="BA54"/>
  <c r="AW54"/>
  <c r="AK30"/>
  <c r="AZ55"/>
  <c r="AV55"/>
  <c r="AT55"/>
  <c r="AN55"/>
  <c r="BD54"/>
  <c r="W33"/>
  <c i="8" r="J30"/>
  <c i="1" r="AG62"/>
  <c i="4" l="1" r="J39"/>
  <c i="3" r="J41"/>
  <c i="8" r="J39"/>
  <c i="5" r="J39"/>
  <c i="13" r="J39"/>
  <c i="11" r="J39"/>
  <c i="5" r="J59"/>
  <c i="4" r="J59"/>
  <c i="9" r="J39"/>
  <c i="1" r="AN63"/>
  <c r="AN57"/>
  <c r="AN62"/>
  <c r="AN65"/>
  <c r="AN58"/>
  <c r="AN67"/>
  <c r="AN59"/>
  <c r="W31"/>
  <c i="7" r="J30"/>
  <c i="1" r="AG61"/>
  <c r="W30"/>
  <c r="AZ54"/>
  <c r="W29"/>
  <c r="AY54"/>
  <c i="7" l="1" r="J39"/>
  <c i="1" r="AN61"/>
  <c r="AV54"/>
  <c r="AK29"/>
  <c r="AG54"/>
  <c r="AK26"/>
  <c l="1" r="AK35"/>
  <c r="AT54"/>
  <c l="1" r="AN54"/>
</calcChain>
</file>

<file path=xl/sharedStrings.xml><?xml version="1.0" encoding="utf-8"?>
<sst xmlns="http://schemas.openxmlformats.org/spreadsheetml/2006/main">
  <si>
    <t>Export Komplet</t>
  </si>
  <si>
    <t>VZ</t>
  </si>
  <si>
    <t>2.0</t>
  </si>
  <si>
    <t>ZAMOK</t>
  </si>
  <si>
    <t>False</t>
  </si>
  <si>
    <t>{338270c8-5b4f-45ea-8955-88ff804ea934}</t>
  </si>
  <si>
    <t>0,01</t>
  </si>
  <si>
    <t>21</t>
  </si>
  <si>
    <t>15</t>
  </si>
  <si>
    <t>REKAPITULACE STAVBY</t>
  </si>
  <si>
    <t xml:space="preserve">v ---  níže se nacházejí doplnkové a pomocné údaje k sestavám  --- v</t>
  </si>
  <si>
    <t>Návod na vyplnění</t>
  </si>
  <si>
    <t>0,001</t>
  </si>
  <si>
    <t>Kód:</t>
  </si>
  <si>
    <t>2023/025a</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</si>
  <si>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</si>
  <si>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</si>
  <si>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BRNO, BYSTRC - REKONSTRUKCE ČS CHOCHOLA (CÚ I/2025)</t>
  </si>
  <si>
    <t>KSO:</t>
  </si>
  <si>
    <t/>
  </si>
  <si>
    <t>CC-CZ:</t>
  </si>
  <si>
    <t>Místo:</t>
  </si>
  <si>
    <t>Brno</t>
  </si>
  <si>
    <t>Datum:</t>
  </si>
  <si>
    <t>10. 5. 2023</t>
  </si>
  <si>
    <t>Zadavatel:</t>
  </si>
  <si>
    <t>IČ:</t>
  </si>
  <si>
    <t xml:space="preserve"> </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</si>
  <si>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</si>
  <si>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</si>
  <si>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</si>
  <si>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</si>
  <si>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</si>
  <si>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</si>
  <si>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</si>
  <si>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</si>
  <si>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</si>
  <si>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</si>
  <si>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</si>
  <si>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</si>
  <si>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</si>
  <si>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</si>
  <si>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</si>
  <si>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</si>
  <si>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</si>
  <si>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</si>
  <si>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</si>
  <si>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</si>
  <si>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</si>
  <si>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</si>
  <si>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</si>
  <si>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</si>
  <si>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</si>
  <si>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</si>
  <si>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</si>
  <si>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</si>
  <si>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</si>
  <si>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</si>
  <si>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</si>
  <si>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</si>
  <si>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</si>
  <si>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</si>
  <si>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</si>
  <si>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</si>
  <si>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</si>
  <si>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</si>
  <si>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</si>
  <si>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</si>
  <si>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</si>
  <si>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</si>
  <si>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</si>
  <si>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</si>
  <si>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</si>
  <si>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</si>
  <si>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</si>
  <si>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Objekt čerpací stanice</t>
  </si>
  <si>
    <t>STA</t>
  </si>
  <si>
    <t>1</t>
  </si>
  <si>
    <t>{89b02064-71c5-4793-a72d-ed32ce516761}</t>
  </si>
  <si>
    <t>2</t>
  </si>
  <si>
    <t>/</t>
  </si>
  <si>
    <t>SO01.001</t>
  </si>
  <si>
    <t>Architektonické a stavebně technické řešení</t>
  </si>
  <si>
    <t>Soupis</t>
  </si>
  <si>
    <t>{9b6c3b4c-4581-4565-a2d7-a6e3bcaf8ae4}</t>
  </si>
  <si>
    <t>SO01.002</t>
  </si>
  <si>
    <t>Stavební elektroinstalace</t>
  </si>
  <si>
    <t>{0418f092-730b-4a48-b6fc-46967ba409bd}</t>
  </si>
  <si>
    <t>SO02</t>
  </si>
  <si>
    <t>Výtlačné potrubí do VDJ</t>
  </si>
  <si>
    <t>{6a8c7478-9366-4198-998b-fdb6d7f8dd42}</t>
  </si>
  <si>
    <t>SO03</t>
  </si>
  <si>
    <t>Odpadní potrubí</t>
  </si>
  <si>
    <t>{3f89ae34-bf2b-42db-8e5b-a9c38c7cf086}</t>
  </si>
  <si>
    <t>SO04</t>
  </si>
  <si>
    <t>Areálový rozvod NN</t>
  </si>
  <si>
    <t>{b62e69a6-7b4d-4a61-ae63-83e7926111d4}</t>
  </si>
  <si>
    <t>SO05</t>
  </si>
  <si>
    <t>Zpevněné plochy</t>
  </si>
  <si>
    <t>{e05345ff-1d2c-4f05-9164-126690ae7006}</t>
  </si>
  <si>
    <t>SO06</t>
  </si>
  <si>
    <t>Oplocení</t>
  </si>
  <si>
    <t>{7e1b01ad-931b-4e22-854b-b82333e9af18}</t>
  </si>
  <si>
    <t>SO07</t>
  </si>
  <si>
    <t>Demolice stávajícího objektu ČS</t>
  </si>
  <si>
    <t>{ad075439-b175-453a-998c-638f3cff8c85}</t>
  </si>
  <si>
    <t>SO08</t>
  </si>
  <si>
    <t>Zrušení stávající studny</t>
  </si>
  <si>
    <t>{d38517a6-45a7-4c6f-9616-0531f56b7e50}</t>
  </si>
  <si>
    <t>PS01</t>
  </si>
  <si>
    <t>Strojně technologická část</t>
  </si>
  <si>
    <t>{dd4a1c9a-25d2-48e1-84fc-d3ae7c7f1f0d}</t>
  </si>
  <si>
    <t>PS02</t>
  </si>
  <si>
    <t>Elektroinstalace a MaR</t>
  </si>
  <si>
    <t>{d2d38ca2-3b4b-4c88-81ea-f3961ffd8bd9}</t>
  </si>
  <si>
    <t>SO90</t>
  </si>
  <si>
    <t>Vedlejší a ostatní náklady</t>
  </si>
  <si>
    <t>{458d5031-5b6a-42cc-9034-d35e3bcf45eb}</t>
  </si>
  <si>
    <t>KRYCÍ LIST SOUPISU PRACÍ</t>
  </si>
  <si>
    <t>Objekt:</t>
  </si>
  <si>
    <t>SO01 - Objekt čerpací stanice</t>
  </si>
  <si>
    <t>Soupis:</t>
  </si>
  <si>
    <t>SO01.001 - Architektonické a stavebně technické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</si>
  <si>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</si>
  <si>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</si>
  <si>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</si>
  <si>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</si>
  <si>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</si>
  <si>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</si>
  <si>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</si>
  <si>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</si>
  <si>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</si>
  <si>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</si>
  <si>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</si>
  <si>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bourání</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</si>
  <si>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</si>
  <si>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</si>
  <si>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</si>
  <si>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</si>
  <si>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</si>
  <si>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</si>
  <si>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</si>
  <si>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</si>
  <si>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</si>
  <si>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</si>
  <si>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</si>
  <si>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767 - Konstrukce zámečnické</t>
  </si>
  <si>
    <t xml:space="preserve">    771 - Podlahy z dlaždic</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</si>
  <si>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</si>
  <si>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</si>
  <si>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</si>
  <si>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</si>
  <si>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</si>
  <si>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</si>
  <si>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</si>
  <si>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</si>
  <si>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</si>
  <si>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</si>
  <si>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</si>
  <si>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</si>
  <si>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</si>
  <si>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</si>
  <si>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</si>
  <si>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</si>
  <si>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</si>
  <si>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</si>
  <si>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</si>
  <si>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</si>
  <si>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115101202</t>
  </si>
  <si>
    <t>Čerpání vody na dopravní výšku do 10 m s uvažovaným průměrným přítokem přes 500 do 1 000 l/min</t>
  </si>
  <si>
    <t>hod</t>
  </si>
  <si>
    <t>CS ÚRS 2025 01</t>
  </si>
  <si>
    <t>4</t>
  </si>
  <si>
    <t>1442114407</t>
  </si>
  <si>
    <t>Online PSC</t>
  </si>
  <si>
    <t>https://podminky.urs.cz/item/CS_URS_2025_01/115101202</t>
  </si>
  <si>
    <t>VV</t>
  </si>
  <si>
    <t>"Dle výpisu materiálu dle D1.1.1.2, pozice 7, předpokládaná potřeba čerpání:" 30*24</t>
  </si>
  <si>
    <t>Součet</t>
  </si>
  <si>
    <t>115101301</t>
  </si>
  <si>
    <t>Pohotovost záložní čerpací soupravy pro dopravní výšku do 10 m s uvažovaným průměrným přítokem do 500 l/min</t>
  </si>
  <si>
    <t>den</t>
  </si>
  <si>
    <t>1670223093</t>
  </si>
  <si>
    <t>https://podminky.urs.cz/item/CS_URS_2025_01/115101301</t>
  </si>
  <si>
    <t>"Dle výpisu materiálu dle D1.1.1.2, pozice 7, předpokládaná potřeba čerpání:" 30</t>
  </si>
  <si>
    <t>3</t>
  </si>
  <si>
    <t>121111201</t>
  </si>
  <si>
    <t>Odstranění lesní hrabanky pro jakoukoliv tloušťku vrstvy</t>
  </si>
  <si>
    <t>m2</t>
  </si>
  <si>
    <t>-25450618</t>
  </si>
  <si>
    <t>https://podminky.urs.cz/item/CS_URS_2025_01/121111201</t>
  </si>
  <si>
    <t>"Dle D1.1.1.2 pozice 9 (sejmutí ornice, lesní hrabanky):" 210</t>
  </si>
  <si>
    <t>131251204</t>
  </si>
  <si>
    <t>Hloubení zapažených jam a zářezů strojně s urovnáním dna do předepsaného profilu a spádu v hornině třídy těžitelnosti I skupiny 3 přes 100 do 500 m3</t>
  </si>
  <si>
    <t>m3</t>
  </si>
  <si>
    <t>-278553159</t>
  </si>
  <si>
    <t>https://podminky.urs.cz/item/CS_URS_2025_01/131251204</t>
  </si>
  <si>
    <t>"Výkop stavební jámy pro ČS dle D1.1.1.2, PŘEDPOKLÁDANÉ zastoupení zeminy dle IGP 50%:" 190*0,5</t>
  </si>
  <si>
    <t>5</t>
  </si>
  <si>
    <t>131351204</t>
  </si>
  <si>
    <t>Hloubení zapažených jam a zářezů strojně s urovnáním dna do předepsaného profilu a spádu v hornině třídy těžitelnosti II skupiny 4 přes 100 do 500 m3</t>
  </si>
  <si>
    <t>1646465630</t>
  </si>
  <si>
    <t>https://podminky.urs.cz/item/CS_URS_2025_01/131351204</t>
  </si>
  <si>
    <t>"Výkop stavební jámy pro ČS dle D1.1.1.2, PŘEDPOKLÁDANÉ zastoupení zeminy dle IGP 40%:" 190*0,4</t>
  </si>
  <si>
    <t>6</t>
  </si>
  <si>
    <t>131451204</t>
  </si>
  <si>
    <t>Hloubení zapažených jam a zářezů strojně s urovnáním dna do předepsaného profilu a spádu v hornině třídy těžitelnosti II skupiny 5 přes 100 do 500 m3</t>
  </si>
  <si>
    <t>-749545348</t>
  </si>
  <si>
    <t>https://podminky.urs.cz/item/CS_URS_2025_01/131451204</t>
  </si>
  <si>
    <t>"Výkop stavební jámy pro ČS dle D1.1.1.2, PŘEDPOKLÁDANÉ zastoupení zeminy dle IGP 10%:" 190*0,1</t>
  </si>
  <si>
    <t>7</t>
  </si>
  <si>
    <t>151711111</t>
  </si>
  <si>
    <t>Osazení ocelových zápor pro pažení hloubených vykopávek do předem provedených vrtů se zabetonováním spodního konce, s případným obsypem zápory pískem délky od 0 do 8 m</t>
  </si>
  <si>
    <t>m</t>
  </si>
  <si>
    <t>-355029505</t>
  </si>
  <si>
    <t>https://podminky.urs.cz/item/CS_URS_2025_01/151711111</t>
  </si>
  <si>
    <t>"Dle výpisu materiálu dle D1.1.1.2, pozice 1 (předpokládané množství):" (5*14)+(4,5*4)+(4*5)+(3,5*6)</t>
  </si>
  <si>
    <t>8</t>
  </si>
  <si>
    <t>M</t>
  </si>
  <si>
    <t>13010974</t>
  </si>
  <si>
    <t>ocel profilová jakost S235JR (11 375) průřez HEB 140</t>
  </si>
  <si>
    <t>t</t>
  </si>
  <si>
    <t>-1830865009</t>
  </si>
  <si>
    <t>"Obrátkovost materiálu 0,5."</t>
  </si>
  <si>
    <t>"Dle výpisu materiálu dle D1.1.1.2, pozice 1 (předpokládané množství):" ((5*14)+(4,5*4)+(4*5)+(3,5*6))*(33,7/1000)*1,05</t>
  </si>
  <si>
    <t>4,565*0,5 'Přepočtené koeficientem množství</t>
  </si>
  <si>
    <t>9</t>
  </si>
  <si>
    <t>151711131</t>
  </si>
  <si>
    <t>Vytažení ocelových zápor pro pažení délky od 0 do 8 m</t>
  </si>
  <si>
    <t>1651949771</t>
  </si>
  <si>
    <t>https://podminky.urs.cz/item/CS_URS_2025_01/151711131</t>
  </si>
  <si>
    <t>10</t>
  </si>
  <si>
    <t>151712111</t>
  </si>
  <si>
    <t>Převázka ocelová pro ukotvení záporového pažení pro jakoukoliv délku převázky zdvojená</t>
  </si>
  <si>
    <t>6827012</t>
  </si>
  <si>
    <t>https://podminky.urs.cz/item/CS_URS_2025_01/151712111</t>
  </si>
  <si>
    <t>"Dle výpisu materiálu dle D1.1.1.2, pozice 2, 3:" 30+5,8</t>
  </si>
  <si>
    <t>11</t>
  </si>
  <si>
    <t>151712121</t>
  </si>
  <si>
    <t>Odstranění ocelové převázky pro ukotvení záporového pažení jakékoliv délky převázky zdvojené</t>
  </si>
  <si>
    <t>1940598580</t>
  </si>
  <si>
    <t>https://podminky.urs.cz/item/CS_URS_2025_01/151712121</t>
  </si>
  <si>
    <t>12</t>
  </si>
  <si>
    <t>151721111</t>
  </si>
  <si>
    <t>Pažení do ocelových zápor bez ohledu na druh pažin, s odstraněním pažení, hloubky výkopu do 4 m</t>
  </si>
  <si>
    <t>1224058550</t>
  </si>
  <si>
    <t>https://podminky.urs.cz/item/CS_URS_2025_01/151721111</t>
  </si>
  <si>
    <t>"Dle výpisu materiálu dle D1.1.1.2, pozice 1:" 85</t>
  </si>
  <si>
    <t>13</t>
  </si>
  <si>
    <t>162201301</t>
  </si>
  <si>
    <t>Vodorovné přemístění lesní hrabanky bez naložení, avšak se složením, na vzdálenost přes 20 do 50 m</t>
  </si>
  <si>
    <t>886763341</t>
  </si>
  <si>
    <t>https://podminky.urs.cz/item/CS_URS_2025_01/162201301</t>
  </si>
  <si>
    <t>"Dle D1.1.1.2 pozice 9 (sejmutí ornice, lesní hrabanky, přesun na staveništní deponii a zpět pro rozprostření):" 2*210</t>
  </si>
  <si>
    <t>14</t>
  </si>
  <si>
    <t>162251102</t>
  </si>
  <si>
    <t>Vodorovné přemístění výkopku nebo sypaniny po suchu na obvyklém dopravním prostředku, bez naložení výkopku, avšak se složením bez rozhrnutí z horniny třídy těžitelnosti I skupiny 1 až 3 na vzdálenost přes 20 do 50 m</t>
  </si>
  <si>
    <t>130062846</t>
  </si>
  <si>
    <t>https://podminky.urs.cz/item/CS_URS_2025_01/162251102</t>
  </si>
  <si>
    <t>"Přemístění vykopané zeminy v rámci staveniště - odvoz na meziskládku"</t>
  </si>
  <si>
    <t>"Zásypy a násypy pro areál ČS dle D1.1.1.2, pozice 11:" 86</t>
  </si>
  <si>
    <t>Mezisoučet</t>
  </si>
  <si>
    <t>"Přemístění vykopané zeminy v rámci staveniště - odvoz z meziskládky do zásypů a násypů"</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</si>
  <si>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</si>
  <si>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</si>
  <si>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-864523713</t>
  </si>
  <si>
    <t>https://podminky.urs.cz/item/CS_URS_2025_01/162751117</t>
  </si>
  <si>
    <t>"Odvoz přebytečné zeminy na skládku (20 km dle B)"</t>
  </si>
  <si>
    <t>"Zásypy a násypy pro areál ČS dle D1.1.1.2, pozice 11:" -86</t>
  </si>
  <si>
    <t>16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</si>
  <si>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</si>
  <si>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</si>
  <si>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1091477116</t>
  </si>
  <si>
    <t>https://podminky.urs.cz/item/CS_URS_2025_01/162751119</t>
  </si>
  <si>
    <t>9*10 'Přepočtené koeficientem množství</t>
  </si>
  <si>
    <t>17</t>
  </si>
  <si>
    <t>162751137</t>
  </si>
  <si>
    <t>Vodorovné přemístění výkopku nebo sypaniny po suchu na obvyklém dopravním prostředku, bez naložení výkopku, avšak se složením bez rozhrnutí z horniny třídy těžitelnosti II skupiny 4 a 5 na vzdálenost přes 9 000 do 10 000 m</t>
  </si>
  <si>
    <t>-1617901733</t>
  </si>
  <si>
    <t>https://podminky.urs.cz/item/CS_URS_2025_01/162751137</t>
  </si>
  <si>
    <t>"Zemina z vrtů"</t>
  </si>
  <si>
    <t>"Vrty předpokládaného průměru 254 mm"</t>
  </si>
  <si>
    <t>"Dle výpisu materiálu dle D1.1.1.2, pozice 1 (předpokládané množství):" ((5*14)+(4,5*4)+(4*5)+(3,5*6))*PI*0,127*0,127</t>
  </si>
  <si>
    <t>18</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</si>
  <si>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</si>
  <si>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</si>
  <si>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-896879005</t>
  </si>
  <si>
    <t>https://podminky.urs.cz/item/CS_URS_2025_01/162751139</t>
  </si>
  <si>
    <t>101,537*10 'Přepočtené koeficientem množství</t>
  </si>
  <si>
    <t>19</t>
  </si>
  <si>
    <t>167151111</t>
  </si>
  <si>
    <t>Nakládání, skládání a překládání neulehlého výkopku nebo sypaniny strojně nakládání, množství přes 100 m3, z hornin třídy těžitelnosti I, skupiny 1 až 3</t>
  </si>
  <si>
    <t>-546418083</t>
  </si>
  <si>
    <t>https://podminky.urs.cz/item/CS_URS_2025_01/167151111</t>
  </si>
  <si>
    <t>"Přemístění vykopané zeminy v rámci staveniště - nakládání na meziskládce"</t>
  </si>
  <si>
    <t>"Dle D1.1.1.2 pozice 9 (sejmutí ornice, lesní hrabanky):" 0,2*210</t>
  </si>
  <si>
    <t>20</t>
  </si>
  <si>
    <t>171201231</t>
  </si>
  <si>
    <t>Poplatek za uložení stavebního odpadu na recyklační skládce (skládkovné) zeminy a kamení zatříděného do Katalogu odpadů pod kódem 17 05 04</t>
  </si>
  <si>
    <t>1234508688</t>
  </si>
  <si>
    <t>https://podminky.urs.cz/item/CS_URS_2025_01/171201231</t>
  </si>
  <si>
    <t>110,537*2 'Přepočtené koeficientem množství</t>
  </si>
  <si>
    <t>171251201</t>
  </si>
  <si>
    <t>Uložení sypaniny na skládky nebo meziskládky bez hutnění s upravením uložené sypaniny do předepsaného tvaru</t>
  </si>
  <si>
    <t>137698155</t>
  </si>
  <si>
    <t>https://podminky.urs.cz/item/CS_URS_2025_01/171251201</t>
  </si>
  <si>
    <t>"Přemístění vykopané zeminy v rámci staveniště - uložení na meziskládce"</t>
  </si>
  <si>
    <t>22</t>
  </si>
  <si>
    <t>174151101</t>
  </si>
  <si>
    <t>Zásyp sypaninou z jakékoliv horniny strojně s uložením výkopku ve vrstvách se zhutněním jam, šachet, rýh nebo kolem objektů v těchto vykopávkách</t>
  </si>
  <si>
    <t>-1452988957</t>
  </si>
  <si>
    <t>https://podminky.urs.cz/item/CS_URS_2025_01/174151101</t>
  </si>
  <si>
    <t>23</t>
  </si>
  <si>
    <t>181351103</t>
  </si>
  <si>
    <t>Rozprostření a urovnání ornice v rovině nebo ve svahu sklonu do 1:5 strojně při souvislé ploše přes 100 do 500 m2, tl. vrstvy do 200 mm</t>
  </si>
  <si>
    <t>437647167</t>
  </si>
  <si>
    <t>https://podminky.urs.cz/item/CS_URS_2025_01/181351103</t>
  </si>
  <si>
    <t>"Dle D1.1.1.2 pozice 9 (zpětné rozprostření ornice, lesní hrabanky v rámci staveniště):" 210</t>
  </si>
  <si>
    <t>24</t>
  </si>
  <si>
    <t>181951116</t>
  </si>
  <si>
    <t>Úprava pláně vyrovnáním výškových rozdílů strojně v hornině třídy těžitelnosti III, skupiny 6 se zhutněním</t>
  </si>
  <si>
    <t>1329416665</t>
  </si>
  <si>
    <t>https://podminky.urs.cz/item/CS_URS_2025_01/181951116</t>
  </si>
  <si>
    <t>"Dle D1.1.1.2 pozice 9 (sejmutí ornice, lesní hrabanky) - úprava základové pláně:" 210</t>
  </si>
  <si>
    <t>Zakládání</t>
  </si>
  <si>
    <t>25</t>
  </si>
  <si>
    <t>212572111</t>
  </si>
  <si>
    <t>Lože pro trativody ze štěrkopísku tříděného</t>
  </si>
  <si>
    <t>1009193314</t>
  </si>
  <si>
    <t>https://podminky.urs.cz/item/CS_URS_2025_01/212572111</t>
  </si>
  <si>
    <t>"Dle výpisu materiálu dle D1.1.1.2 pozice 6:" 8,6*0,2*0,2</t>
  </si>
  <si>
    <t>26</t>
  </si>
  <si>
    <t>212755214</t>
  </si>
  <si>
    <t>Trativody bez lože a obsypu z drenážních trubek plastových flexibilních DN 100 mm</t>
  </si>
  <si>
    <t>872037342</t>
  </si>
  <si>
    <t>https://podminky.urs.cz/item/CS_URS_2025_01/212755214</t>
  </si>
  <si>
    <t>"Dle výpisu materiálu dle D1.1.1.2 pozice 6:" 8,6</t>
  </si>
  <si>
    <t>27</t>
  </si>
  <si>
    <t>226211214</t>
  </si>
  <si>
    <t>Velkoprofilové vrty náběrovým vrtáním svislé zapažené ocelovými pažnicemi průměru přes 400 do 450 mm, v hl od 0 do 10 m v hornině tř. IV</t>
  </si>
  <si>
    <t>965493988</t>
  </si>
  <si>
    <t>https://podminky.urs.cz/item/CS_URS_2025_01/226211214</t>
  </si>
  <si>
    <t>28</t>
  </si>
  <si>
    <t>231211311</t>
  </si>
  <si>
    <t>Zřízení výplně pilot zapažených s vytažením pažnic z vrtu svislých z betonu prostého, v hl od 0 do 30 m, při průměru piloty přes 245 do 450 mm</t>
  </si>
  <si>
    <t>1486041514</t>
  </si>
  <si>
    <t>https://podminky.urs.cz/item/CS_URS_2025_01/231211311</t>
  </si>
  <si>
    <t>"Dle výpisu materiálu dle D1.1.1.2, pozice 1 (předpokládané množství):" 29*1</t>
  </si>
  <si>
    <t>29</t>
  </si>
  <si>
    <t>58932908</t>
  </si>
  <si>
    <t>beton C 20/25 X0,XC1-2 kamenivo frakce 0/8</t>
  </si>
  <si>
    <t>642408128</t>
  </si>
  <si>
    <t>"Dle výpisu materiálu dle D1.1.1.2, pozice 1 (předpokládané množství):" 29*1*PI*0,128*0,128*1,1</t>
  </si>
  <si>
    <t>30</t>
  </si>
  <si>
    <t>271542211</t>
  </si>
  <si>
    <t>Podsyp pod základové konstrukce se zhutněním a urovnáním povrchu ze štěrkodrtě netříděné</t>
  </si>
  <si>
    <t>664404353</t>
  </si>
  <si>
    <t>https://podminky.urs.cz/item/CS_URS_2025_01/271542211</t>
  </si>
  <si>
    <t>"Podsyp dle D1.1.1.2, pozice 4 (použita frakce 16/63):" 24</t>
  </si>
  <si>
    <t>31</t>
  </si>
  <si>
    <t>273313711</t>
  </si>
  <si>
    <t>Základy z betonu prostého desky z betonu kamenem neprokládaného tř. C 20/25</t>
  </si>
  <si>
    <t>-515492694</t>
  </si>
  <si>
    <t>https://podminky.urs.cz/item/CS_URS_2025_01/273313711</t>
  </si>
  <si>
    <t>"Základová deska dle D1.1.1.4, D1.1.1.5:" (0,1*2,8*6,7*1,05)+(0,1*4,5*3,4*1,05)</t>
  </si>
  <si>
    <t>32</t>
  </si>
  <si>
    <t>273351121</t>
  </si>
  <si>
    <t>Bednění základů desek zřízení</t>
  </si>
  <si>
    <t>-467678005</t>
  </si>
  <si>
    <t>https://podminky.urs.cz/item/CS_URS_2025_01/273351121</t>
  </si>
  <si>
    <t>"Základová deska dle D1.1.1.4, D1.1.1.5:" 0,1*2*(6,7+6,2)</t>
  </si>
  <si>
    <t>33</t>
  </si>
  <si>
    <t>273351122</t>
  </si>
  <si>
    <t>Bednění základů desek odstranění</t>
  </si>
  <si>
    <t>-1802846716</t>
  </si>
  <si>
    <t>https://podminky.urs.cz/item/CS_URS_2025_01/273351122</t>
  </si>
  <si>
    <t>Svislé a kompletní konstrukce</t>
  </si>
  <si>
    <t>34</t>
  </si>
  <si>
    <t>311351911</t>
  </si>
  <si>
    <t>Bednění nadzákladových zdí nosných Příplatek k cenám bednění za pohledový beton</t>
  </si>
  <si>
    <t>979426907</t>
  </si>
  <si>
    <t>https://podminky.urs.cz/item/CS_URS_2025_01/311351911</t>
  </si>
  <si>
    <t>"Stěny nadzemní část:" ((2*2,5*5,7)+(13,75)+(14,75))*1,1</t>
  </si>
  <si>
    <t>35</t>
  </si>
  <si>
    <t>380326341</t>
  </si>
  <si>
    <t>Kompletní konstrukce čistíren odpadních vod, nádrží, vodojemů, kanálů z betonu železového bez výztuže a bednění pro konstrukce bílých van tř. C 30/37, tl. přes 80 do 150 mm</t>
  </si>
  <si>
    <t>303062760</t>
  </si>
  <si>
    <t>https://podminky.urs.cz/item/CS_URS_2025_01/380326341</t>
  </si>
  <si>
    <t>"Beton C30/37 XC4 + XA1 dle D1.1.2.2"</t>
  </si>
  <si>
    <t>"Stěny nadzemní část:" (2*0,15*2,5*5,7)+(0,15*13,75)+(0,15*14,75)</t>
  </si>
  <si>
    <t>"Odečet prostupů:" -(0,15*1,3*2,15)</t>
  </si>
  <si>
    <t>"Nadbetonávka poklop:" 0,15*0,5*(1,1+1,1+0,8+0,8)</t>
  </si>
  <si>
    <t>36</t>
  </si>
  <si>
    <t>380326342</t>
  </si>
  <si>
    <t>Kompletní konstrukce čistíren odpadních vod, nádrží, vodojemů, kanálů z betonu železového bez výztuže a bednění pro konstrukce bílých van tř. C 30/37, tl. přes 150 do 300 mm</t>
  </si>
  <si>
    <t>-1759402236</t>
  </si>
  <si>
    <t>https://podminky.urs.cz/item/CS_URS_2025_01/380326342</t>
  </si>
  <si>
    <t>"Základová deska:" 0,3*((6,5*2,6)+(4,5*3,4))</t>
  </si>
  <si>
    <t>"Stěny podzemní část:" 0,3*2,4*(5,9+5,9+2,6+2,6+3,1+3,1+3,1+4,5)</t>
  </si>
  <si>
    <t>"Stropní deska:" (0,2*3,7*4,5)+(0,2*2,3*2,6)</t>
  </si>
  <si>
    <t>"Odečet prostupů:" -(0,2*0,8*0,8)-(2*0,2*0,9*0,7)</t>
  </si>
  <si>
    <t>37</t>
  </si>
  <si>
    <t>380356231</t>
  </si>
  <si>
    <t>Bednění kompletních konstrukcí čistíren odpadních vod, nádrží, vodojemů, kanálů konstrukcí neomítaných z betonu prostého nebo železového ploch rovinných zřízení</t>
  </si>
  <si>
    <t>1863112658</t>
  </si>
  <si>
    <t>https://podminky.urs.cz/item/CS_URS_2025_01/380356231</t>
  </si>
  <si>
    <t>"Základová deska:" 0,3*(6,5+6,5+6+6)*1,1</t>
  </si>
  <si>
    <t>"Stěny podzemní část - vnitřní:" 2,4*(2+2+5,9+5,9+3,1+3,1+1,8+1,8+3,1+3,1+1,8+1,8)*1,1</t>
  </si>
  <si>
    <t>"Stěny podzemní část - vnější:" 2,7*(6,5+6,5+6+6)*1,1</t>
  </si>
  <si>
    <t>"Stropní deska - dno:" ((2*3,1*1,8)+(2*2))*1,1</t>
  </si>
  <si>
    <t>"Stropní deska - boční stěny:" 0,4*(6,5+6,5+6+6)*1,1</t>
  </si>
  <si>
    <t>"Bednění prostupů:" ((0,2*4*0,8)+(2*0,2*2*(0,9+0,7)))*1,1</t>
  </si>
  <si>
    <t>"Stěny nadzemní část:" ((2*2*2,5*5,7)+(2*13,75)+(2*14,75))*1,1</t>
  </si>
  <si>
    <t>"Nadbetonávka:" 0,5*(0,8+0,8+0,8+0,8+1,1+1,1+1,1+1,1)*1,1</t>
  </si>
  <si>
    <t>38</t>
  </si>
  <si>
    <t>380356232</t>
  </si>
  <si>
    <t>Bednění kompletních konstrukcí čistíren odpadních vod, nádrží, vodojemů, kanálů konstrukcí neomítaných z betonu prostého nebo železového ploch rovinných odstranění</t>
  </si>
  <si>
    <t>-547165839</t>
  </si>
  <si>
    <t>https://podminky.urs.cz/item/CS_URS_2025_01/380356232</t>
  </si>
  <si>
    <t>39</t>
  </si>
  <si>
    <t>380361006</t>
  </si>
  <si>
    <t>Výztuž kompletních konstrukcí čistíren odpadních vod, nádrží, vodojemů, kanálů z oceli 10 505 (R) nebo BSt 500</t>
  </si>
  <si>
    <t>-2014408258</t>
  </si>
  <si>
    <t>https://podminky.urs.cz/item/CS_URS_2025_01/380361006</t>
  </si>
  <si>
    <t>"Výztuž konstrukcí dle D1.1.2.3:" (4,990613+0,25)*1,08</t>
  </si>
  <si>
    <t>Vodorovné konstrukce</t>
  </si>
  <si>
    <t>40</t>
  </si>
  <si>
    <t>411354333</t>
  </si>
  <si>
    <t>Podpěrná konstrukce stropů - desek, kleneb a skořepin výška podepření přes 4 do 6 m tloušťka stropu přes 15 do 25 cm zřízení</t>
  </si>
  <si>
    <t>-981125036</t>
  </si>
  <si>
    <t>https://podminky.urs.cz/item/CS_URS_2025_01/411354333</t>
  </si>
  <si>
    <t>41</t>
  </si>
  <si>
    <t>411354334</t>
  </si>
  <si>
    <t>Podpěrná konstrukce stropů - desek, kleneb a skořepin výška podepření přes 4 do 6 m tloušťka stropu přes 15 do 25 cm odstranění</t>
  </si>
  <si>
    <t>560519156</t>
  </si>
  <si>
    <t>https://podminky.urs.cz/item/CS_URS_2025_01/411354334</t>
  </si>
  <si>
    <t>Úpravy povrchů, podlahy a osazování výplní</t>
  </si>
  <si>
    <t>42</t>
  </si>
  <si>
    <t>622151031</t>
  </si>
  <si>
    <t>Penetrační nátěr vnějších pastovitých tenkovrstvých omítek silikonový stěn</t>
  </si>
  <si>
    <t>-1986723222</t>
  </si>
  <si>
    <t>https://podminky.urs.cz/item/CS_URS_2025_01/622151031</t>
  </si>
  <si>
    <t>"Izolace stěn dle D1.1.2.1.4, D1.1.2.1.5, izolace stěn nádrží SV4:" (2*2*6,3)+12,5+12,5</t>
  </si>
  <si>
    <t>"Odečet otvorů:" -(1,3*1,6)</t>
  </si>
  <si>
    <t>"Přípočet ostění:" 0,15*(1,3+1,6+1,6)</t>
  </si>
  <si>
    <t>43</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</si>
  <si>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</si>
  <si>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</si>
  <si>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-276208856</t>
  </si>
  <si>
    <t>https://podminky.urs.cz/item/CS_URS_2025_01/622211021</t>
  </si>
  <si>
    <t>"Izolace soklu dle D1.1.2.1.4, D1.1.2.1.5, izolace stěn nádrží SV5:" 1*(4,7+4,7+6+6-1,3)</t>
  </si>
  <si>
    <t>44</t>
  </si>
  <si>
    <t>28376017</t>
  </si>
  <si>
    <t>deska perimetrická fasádní soklová 150kPa λ=0,035 tl 100mm</t>
  </si>
  <si>
    <t>514170948</t>
  </si>
  <si>
    <t>20,1*1,05 'Přepočtené koeficientem množství</t>
  </si>
  <si>
    <t>45</t>
  </si>
  <si>
    <t>622221131</t>
  </si>
  <si>
    <t>Montáž kontaktního zateplení lepením a mechanickým kotvením z desek z minerální vlny s kolmou orientací vláken na vnější stěny, na podklad betonový nebo z lehčeného betonu, z tvárnic keramických nebo vápenopískových, tloušťky desek přes 120 do 160 mm</t>
  </si>
  <si>
    <t>118725773</t>
  </si>
  <si>
    <t>https://podminky.urs.cz/item/CS_URS_2025_01/622221131</t>
  </si>
  <si>
    <t>46</t>
  </si>
  <si>
    <t>63151532</t>
  </si>
  <si>
    <t>deska tepelně izolační minerální kontaktních fasád kolmé vlákno λ=0,040-0,041 tl 140mm</t>
  </si>
  <si>
    <t>272139284</t>
  </si>
  <si>
    <t>48,12*1,05 'Přepočtené koeficientem množství</t>
  </si>
  <si>
    <t>47</t>
  </si>
  <si>
    <t>622251101</t>
  </si>
  <si>
    <t>Montáž kontaktního zateplení lepením a mechanickým kotvením Příplatek k cenám za zápustnou montáž kotev s použitím tepelněizolačních zátek na vnější stěny z polystyrenu</t>
  </si>
  <si>
    <t>-1646884099</t>
  </si>
  <si>
    <t>https://podminky.urs.cz/item/CS_URS_2025_01/622251101</t>
  </si>
  <si>
    <t>48</t>
  </si>
  <si>
    <t>622251105</t>
  </si>
  <si>
    <t>Montáž kontaktního zateplení lepením a mechanickým kotvením Příplatek k cenám za zápustnou montáž kotev s použitím tepelněizolačních zátek na vnější stěny z minerální vlny</t>
  </si>
  <si>
    <t>728483109</t>
  </si>
  <si>
    <t>https://podminky.urs.cz/item/CS_URS_2025_01/622251105</t>
  </si>
  <si>
    <t>49</t>
  </si>
  <si>
    <t>622252001</t>
  </si>
  <si>
    <t>Montáž profilů kontaktního zateplení zakládacích soklových připevněných hmoždinkami</t>
  </si>
  <si>
    <t>-663577231</t>
  </si>
  <si>
    <t>https://podminky.urs.cz/item/CS_URS_2025_01/622252001</t>
  </si>
  <si>
    <t>"Izolace stěn dle D1.1.2.1.4, D1.1.2.1.5, izolace stěn nádrží SV4:" 6,3+6,3+4,8+4,8</t>
  </si>
  <si>
    <t>"Odečet otvorů:" -1,3</t>
  </si>
  <si>
    <t>50</t>
  </si>
  <si>
    <t>59051651</t>
  </si>
  <si>
    <t>profil zakládací Al tl 0,7mm pro ETICS pro izolant tl 140mm</t>
  </si>
  <si>
    <t>-528821346</t>
  </si>
  <si>
    <t>20,9*1,05 'Přepočtené koeficientem množství</t>
  </si>
  <si>
    <t>51</t>
  </si>
  <si>
    <t>622252002</t>
  </si>
  <si>
    <t>Montáž profilů kontaktního zateplení ostatních stěnových, dilatačních apod. lepených do tmelu</t>
  </si>
  <si>
    <t>228831743</t>
  </si>
  <si>
    <t>https://podminky.urs.cz/item/CS_URS_2025_01/622252002</t>
  </si>
  <si>
    <t>"Systémové omítkové lišty:" 14,6+5,5+1,3</t>
  </si>
  <si>
    <t>52</t>
  </si>
  <si>
    <t>63127464</t>
  </si>
  <si>
    <t>profil rohový Al s výztužnou tkaninou š 100/100mm</t>
  </si>
  <si>
    <t>-1789617331</t>
  </si>
  <si>
    <t>"Vnější rohy objektu:" 4*2,6</t>
  </si>
  <si>
    <t>"Ostění otvorů vnější EX:" 2,1+2,1</t>
  </si>
  <si>
    <t>14,6*1,05 'Přepočtené koeficientem množství</t>
  </si>
  <si>
    <t>53</t>
  </si>
  <si>
    <t>28342205</t>
  </si>
  <si>
    <t>profil napojovací okenní PVC s výztužnou tkaninou 6mm</t>
  </si>
  <si>
    <t>1765881489</t>
  </si>
  <si>
    <t>"Ostění otvorů vnitřní EX:" 2,1+2,1</t>
  </si>
  <si>
    <t>"Nadpraží otvorů vnitřní EX:" 1,3</t>
  </si>
  <si>
    <t>5,5*1,05 'Přepočtené koeficientem množství</t>
  </si>
  <si>
    <t>54</t>
  </si>
  <si>
    <t>59051510</t>
  </si>
  <si>
    <t>profil napojovací nadokenní PVC s okapnicí s výztužnou tkaninou</t>
  </si>
  <si>
    <t>-1997449995</t>
  </si>
  <si>
    <t>"Nadpraží otvorů vnější EX:" 1,3</t>
  </si>
  <si>
    <t>1,3*1,05 'Přepočtené koeficientem množství</t>
  </si>
  <si>
    <t>55</t>
  </si>
  <si>
    <t>622531022</t>
  </si>
  <si>
    <t>Omítka tenkovrstvá silikonová vnějších ploch probarvená bez penetrace zatíraná (škrábaná), zrnitost 2,0 mm stěn</t>
  </si>
  <si>
    <t>-1291502931</t>
  </si>
  <si>
    <t>https://podminky.urs.cz/item/CS_URS_2025_01/622531022</t>
  </si>
  <si>
    <t>56</t>
  </si>
  <si>
    <t>631311115</t>
  </si>
  <si>
    <t>Mazanina z betonu prostého bez zvýšených nároků na prostředí tl. přes 50 do 80 mm tř. C 20/25</t>
  </si>
  <si>
    <t>-592929817</t>
  </si>
  <si>
    <t>https://podminky.urs.cz/item/CS_URS_2025_01/631311115</t>
  </si>
  <si>
    <t>"Podlahy, SH1, SH2 dle D1.1.1.4, D1.1.1.5:" 1,8*4,2*0,085</t>
  </si>
  <si>
    <t>57</t>
  </si>
  <si>
    <t>631311234</t>
  </si>
  <si>
    <t>Mazanina z betonu prostého se zvýšenými nároky na prostředí tl. přes 120 do 240 mm tř. C 25/30</t>
  </si>
  <si>
    <t>262386775</t>
  </si>
  <si>
    <t>https://podminky.urs.cz/item/CS_URS_2025_01/631311234</t>
  </si>
  <si>
    <t>"Spádové betony SH3-SH5 D1.1.1.3, D1.1.1.5</t>
  </si>
  <si>
    <t>"SH3, SH4:" 2*1,1*1,8</t>
  </si>
  <si>
    <t>"SH5:" 0,1*2*5,9</t>
  </si>
  <si>
    <t>58</t>
  </si>
  <si>
    <t>631319011</t>
  </si>
  <si>
    <t>Příplatek k cenám mazanin za úpravu povrchu mazaniny přehlazením, mazanina tl. přes 50 do 80 mm</t>
  </si>
  <si>
    <t>-256425377</t>
  </si>
  <si>
    <t>https://podminky.urs.cz/item/CS_URS_2025_01/631319011</t>
  </si>
  <si>
    <t>59</t>
  </si>
  <si>
    <t>631319013</t>
  </si>
  <si>
    <t>Příplatek k cenám mazanin za úpravu povrchu mazaniny přehlazením, mazanina tl. přes 120 do 240 mm</t>
  </si>
  <si>
    <t>362435883</t>
  </si>
  <si>
    <t>https://podminky.urs.cz/item/CS_URS_2025_01/631319013</t>
  </si>
  <si>
    <t>"Podlahy, SH1, SH2 dle D1.1.1.4, D1.1.1.5:" (1,8*4,2*0,2)-(2*0,9*0,7*0,2)</t>
  </si>
  <si>
    <t>60</t>
  </si>
  <si>
    <t>631319111</t>
  </si>
  <si>
    <t>Příplatek k cenám mazanin za vytvoření odtokového žlábku v prádelnách, ve dně kanálu pro rozvod vody apod. š x v =do 200 x 100 mm</t>
  </si>
  <si>
    <t>-1639148265</t>
  </si>
  <si>
    <t>https://podminky.urs.cz/item/CS_URS_2025_01/631319111</t>
  </si>
  <si>
    <t>"Podlahy, SH1, SH2 dle D1.1.1.4, D1.1.1.5 (lomy mazaniny):" 4*2,3</t>
  </si>
  <si>
    <t>"SH5:" 2*3,7</t>
  </si>
  <si>
    <t>61</t>
  </si>
  <si>
    <t>631341132</t>
  </si>
  <si>
    <t>Mazanina z lehkého keramického betonu tl. přes 120 do 240 mm tř. LC 12/13</t>
  </si>
  <si>
    <t>-1927990562</t>
  </si>
  <si>
    <t>https://podminky.urs.cz/item/CS_URS_2025_01/631341132</t>
  </si>
  <si>
    <t>62</t>
  </si>
  <si>
    <t>631351101</t>
  </si>
  <si>
    <t>Bednění v podlahách rýh a hran zřízení</t>
  </si>
  <si>
    <t>-2027193933</t>
  </si>
  <si>
    <t>https://podminky.urs.cz/item/CS_URS_2025_01/631351101</t>
  </si>
  <si>
    <t>"Podlahy, SH1 dle D1.1.1.4, D1.1.1.5:" (4,2*0,2)</t>
  </si>
  <si>
    <t>"Podlahy, SH2 dle D1.1.1.4, D1.1.1.5:" (4,2*0,2)+(2*2*(0,9+0,7)*0,3)</t>
  </si>
  <si>
    <t>"SH3, SH4:" 2*0,125*1,8</t>
  </si>
  <si>
    <t>63</t>
  </si>
  <si>
    <t>631351102</t>
  </si>
  <si>
    <t>Bednění v podlahách rýh a hran odstranění</t>
  </si>
  <si>
    <t>1879583847</t>
  </si>
  <si>
    <t>https://podminky.urs.cz/item/CS_URS_2025_01/631351102</t>
  </si>
  <si>
    <t>Trubní vedení</t>
  </si>
  <si>
    <t>64</t>
  </si>
  <si>
    <t>894812312</t>
  </si>
  <si>
    <t>Revizní a čistící šachta z polypropylenu PP pro hladké trouby DN 600 šachtové dno (DN šachty / DN trubního vedení) DN 600/160 průtočné 30°,60°,90°</t>
  </si>
  <si>
    <t>kus</t>
  </si>
  <si>
    <t>998261337</t>
  </si>
  <si>
    <t>https://podminky.urs.cz/item/CS_URS_2025_01/894812312</t>
  </si>
  <si>
    <t>"Dle výpisu materiálu dle D1.1.1.2, pozice 5:" 1</t>
  </si>
  <si>
    <t>65</t>
  </si>
  <si>
    <t>894812331</t>
  </si>
  <si>
    <t>Revizní a čistící šachta z polypropylenu PP pro hladké trouby DN 600 roura šachtová korugovaná, světlé hloubky 1 000 mm</t>
  </si>
  <si>
    <t>-157843540</t>
  </si>
  <si>
    <t>https://podminky.urs.cz/item/CS_URS_2025_01/894812331</t>
  </si>
  <si>
    <t>Ostatní konstrukce, bourání</t>
  </si>
  <si>
    <t>66</t>
  </si>
  <si>
    <t>941211111</t>
  </si>
  <si>
    <t>Lešení řadové rámové lehké pracovní s podlahami s provozním zatížením tř. 3 do 200 kg/m2 šířky tř. SW06 od 0,6 do 0,9 m výšky do 10 m montáž</t>
  </si>
  <si>
    <t>-152355643</t>
  </si>
  <si>
    <t>https://podminky.urs.cz/item/CS_URS_2025_01/941211111</t>
  </si>
  <si>
    <t xml:space="preserve">"Lešení fasáda:" </t>
  </si>
  <si>
    <t>"Omítka vnější dle D1.1.1.8:" 1,1*(17+17+13+15)</t>
  </si>
  <si>
    <t>"Lešení 01.01:" 6*6</t>
  </si>
  <si>
    <t>67</t>
  </si>
  <si>
    <t>941211211</t>
  </si>
  <si>
    <t>Lešení řadové rámové lehké pracovní s podlahami s provozním zatížením tř. 3 do 200 kg/m2 šířky tř. SW06 od 0,6 do 0,9 m výšky do 10 m příplatek za každý den použití</t>
  </si>
  <si>
    <t>-357158129</t>
  </si>
  <si>
    <t>https://podminky.urs.cz/item/CS_URS_2025_01/941211211</t>
  </si>
  <si>
    <t xml:space="preserve">"Lešení fasáda - předpokládaná doba užívání:" </t>
  </si>
  <si>
    <t>"Omítka vnější dle D1.1.1.8:" 30*1,1*(17+17+13+15)</t>
  </si>
  <si>
    <t>"Lešení 01.01:" 30*6*6</t>
  </si>
  <si>
    <t>68</t>
  </si>
  <si>
    <t>941211811</t>
  </si>
  <si>
    <t>Lešení řadové rámové lehké pracovní s podlahami s provozním zatížením tř. 3 do 200 kg/m2 šířky tř. SW06 od 0,6 do 0,9 m výšky do 10 m demontáž</t>
  </si>
  <si>
    <t>737927357</t>
  </si>
  <si>
    <t>https://podminky.urs.cz/item/CS_URS_2025_01/941211811</t>
  </si>
  <si>
    <t>69</t>
  </si>
  <si>
    <t>949101112</t>
  </si>
  <si>
    <t>Lešení pomocné pracovní pro objekty pozemních staveb pro zatížení do 150 kg/m2, o výšce lešeňové podlahy přes 1,9 do 3,5 m</t>
  </si>
  <si>
    <t>1412603119</t>
  </si>
  <si>
    <t>https://podminky.urs.cz/item/CS_URS_2025_01/949101112</t>
  </si>
  <si>
    <t>"Vnější obrys dle D1.1.1.3, D1.1.1.4:" 35+35</t>
  </si>
  <si>
    <t>70</t>
  </si>
  <si>
    <t>952901411</t>
  </si>
  <si>
    <t>Vyčištění budov nebo objektů před předáním do užívání ostatních objektů (např. kanálů, zásobníků, kůlen apod.) jakékoliv výšky podlaží</t>
  </si>
  <si>
    <t>1595457800</t>
  </si>
  <si>
    <t>https://podminky.urs.cz/item/CS_URS_2025_01/952901411</t>
  </si>
  <si>
    <t>71</t>
  </si>
  <si>
    <t>953334121</t>
  </si>
  <si>
    <t>Bobtnavý pásek do pracovních spar betonových konstrukcí bentonitový, rozměru 20 x 25 mm</t>
  </si>
  <si>
    <t>533782014</t>
  </si>
  <si>
    <t>https://podminky.urs.cz/item/CS_URS_2025_01/953334121</t>
  </si>
  <si>
    <t>"Těsnící profily dle D1.1.1.3 (přechod nadzemních stěn):" (6+6+4,5+4,5)*1,1</t>
  </si>
  <si>
    <t>72</t>
  </si>
  <si>
    <t>953334443</t>
  </si>
  <si>
    <t>Těsnící plech do pracovních spar betonových konstrukcí horizontálních i vertikálních (podlaha - zeď, zeď - strop a technologických) ve svitku s bitumenovým povrchem oboustranným, šířky 150 mm</t>
  </si>
  <si>
    <t>83425983</t>
  </si>
  <si>
    <t>https://podminky.urs.cz/item/CS_URS_2025_01/953334443</t>
  </si>
  <si>
    <t>"Těsnící profily dle D1.1.1.3 (přechod základové desky na stěny):" (6,5+6,5+3,7+3,7+4,5+3,1)*1,1</t>
  </si>
  <si>
    <t>"Těsnící profily dle D1.1.1.3 (stěnové):" (2,4*4)*1,1</t>
  </si>
  <si>
    <t>"Těsnící profily dle D1.1.1.3 (přechod stěny do stropní desky):" (2,5+2,5+2,5+4,5+5,4+2,3+2,3+2,6+(4*1,1))*1,1</t>
  </si>
  <si>
    <t>73</t>
  </si>
  <si>
    <t>953961115</t>
  </si>
  <si>
    <t>Kotva chemická s vyvrtáním otvoru do betonu, železobetonu nebo tvrdého kamene tmel, velikost M 20, hloubka 170 mm</t>
  </si>
  <si>
    <t>195423377</t>
  </si>
  <si>
    <t>https://podminky.urs.cz/item/CS_URS_2025_01/953961115</t>
  </si>
  <si>
    <t>"Kotvení pozednic dle D1.1.1.7:" 6+6</t>
  </si>
  <si>
    <t>74</t>
  </si>
  <si>
    <t>977151113</t>
  </si>
  <si>
    <t>Jádrové vrty diamantovými korunkami do stavebních materiálů (železobetonu, betonu, cihel, obkladů, dlažeb, kamene) průměru přes 40 do 50 mm</t>
  </si>
  <si>
    <t>623443748</t>
  </si>
  <si>
    <t>https://podminky.urs.cz/item/CS_URS_2025_01/977151113</t>
  </si>
  <si>
    <t>"Prostupy dle D1.1.1.2-5"</t>
  </si>
  <si>
    <t>"P13:" 1*0,15</t>
  </si>
  <si>
    <t>"P14:" 1*0,15</t>
  </si>
  <si>
    <t>75</t>
  </si>
  <si>
    <t>977151123</t>
  </si>
  <si>
    <t>Jádrové vrty diamantovými korunkami do stavebních materiálů (železobetonu, betonu, cihel, obkladů, dlažeb, kamene) průměru přes 130 do 150 mm</t>
  </si>
  <si>
    <t>469500549</t>
  </si>
  <si>
    <t>https://podminky.urs.cz/item/CS_URS_2025_01/977151123</t>
  </si>
  <si>
    <t>"P8:" 0</t>
  </si>
  <si>
    <t>"P12:" 1*0,3</t>
  </si>
  <si>
    <t>76</t>
  </si>
  <si>
    <t>977151125</t>
  </si>
  <si>
    <t>Jádrové vrty diamantovými korunkami do stavebních materiálů (železobetonu, betonu, cihel, obkladů, dlažeb, kamene) průměru přes 180 do 200 mm</t>
  </si>
  <si>
    <t>948056055</t>
  </si>
  <si>
    <t>https://podminky.urs.cz/item/CS_URS_2025_01/977151125</t>
  </si>
  <si>
    <t>"P9:" 2*0,2</t>
  </si>
  <si>
    <t>"P10:" 2*0,15</t>
  </si>
  <si>
    <t>77</t>
  </si>
  <si>
    <t>977151128</t>
  </si>
  <si>
    <t>Jádrové vrty diamantovými korunkami do stavebních materiálů (železobetonu, betonu, cihel, obkladů, dlažeb, kamene) průměru přes 250 do 300 mm</t>
  </si>
  <si>
    <t>-1796540950</t>
  </si>
  <si>
    <t>https://podminky.urs.cz/item/CS_URS_2025_01/977151128</t>
  </si>
  <si>
    <t>"P7:" 1*0,15</t>
  </si>
  <si>
    <t>78</t>
  </si>
  <si>
    <t>R900001</t>
  </si>
  <si>
    <t xml:space="preserve">Dodávka a montáž opracování prostupu pro potrubí do DN500 včetně bednění prostupu, osazení těsnění, případného zakrácení trouby, obetonování a zapravení včetně všech souvisejících konstrukcí a prací </t>
  </si>
  <si>
    <t>210884457</t>
  </si>
  <si>
    <t>P</t>
  </si>
  <si>
    <t>Poznámka k položce:_x000d_
Zapravení prostupu nebo použití segmentového těsnění dle D2.3.1.02. _x000d_
Všechny prostupy pod hladninou vody budou zapraveny vodotěsně.</t>
  </si>
  <si>
    <t>"Prostup P1-P15 (mimo P8) dle D1.1.1.2-5 - způsob zapravení dle tabulky prostupů:" 22</t>
  </si>
  <si>
    <t>79</t>
  </si>
  <si>
    <t>R900002</t>
  </si>
  <si>
    <t xml:space="preserve">Dodávka a montáž opracování prostupu pro potrubí do DN500 včetně osazení těsnění, případného zakrácení trouby a zapravení (mimo betonové a zděné konstrukce) včetně všech souvisejících konstrukcí a prací </t>
  </si>
  <si>
    <t>1078905392</t>
  </si>
  <si>
    <t>"Prostup P8 dle D1.1.1.2-5 - způsob zapravení dle tabulky prostupů:" 1</t>
  </si>
  <si>
    <t>80</t>
  </si>
  <si>
    <t>R900003</t>
  </si>
  <si>
    <t xml:space="preserve">Dodávka a montáž zednických výpomocí pro vnitřní instalace (sekání drážek a prostupů , zapravení drážek a prostupů včetně likvidace odpadů včetně všech souvisejících konstrukcí a prací </t>
  </si>
  <si>
    <t>soubor</t>
  </si>
  <si>
    <t>1959732736</t>
  </si>
  <si>
    <t>81</t>
  </si>
  <si>
    <t>R900004</t>
  </si>
  <si>
    <t xml:space="preserve">Dodávka a montáž hydroizolačního nástřiku tl. 3 mm včetně penetrace včetně všech souvisejících konstrukcí a prací </t>
  </si>
  <si>
    <t>-1107168715</t>
  </si>
  <si>
    <t xml:space="preserve">"Povrchová úprava nádrže dle D1.1.1.3, D1.1.1.5 dle skladeb, specifikace nástřiku dle D1.1.1.1" </t>
  </si>
  <si>
    <t>"Podlahy jímky a akumulačních komor:" 5,58+5,58+11,8</t>
  </si>
  <si>
    <t>"Stěny jímky a akumulačních komor:" 2,6*(2+2+5,9+5,9+3,1+3,1+1,8+1,8+3,1+3,1+1,8+1,8)</t>
  </si>
  <si>
    <t>"Stropy jímky a akumulačních komor:" 5,58+5,58+(2*2)</t>
  </si>
  <si>
    <t>82</t>
  </si>
  <si>
    <t>R900005</t>
  </si>
  <si>
    <t xml:space="preserve">Dodávka a montáž stavebních úprav souvisejících s provedením prostupu P1 včetně ručního dokopu a úpravy stávajícíc pažnice všech souvisejících konstrukcí a prací </t>
  </si>
  <si>
    <t>kpl</t>
  </si>
  <si>
    <t>-1782807620</t>
  </si>
  <si>
    <t>998</t>
  </si>
  <si>
    <t>Přesun hmot</t>
  </si>
  <si>
    <t>83</t>
  </si>
  <si>
    <t>998271301</t>
  </si>
  <si>
    <t>Přesun hmot pro kanalizace (stoky) hloubené monolitické z betonu nebo železobetonu v otevřeném výkopu dopravní vzdálenost do 15 m</t>
  </si>
  <si>
    <t>-285570867</t>
  </si>
  <si>
    <t>https://podminky.urs.cz/item/CS_URS_2025_01/998271301</t>
  </si>
  <si>
    <t>PSV</t>
  </si>
  <si>
    <t>Práce a dodávky PSV</t>
  </si>
  <si>
    <t>711</t>
  </si>
  <si>
    <t>Izolace proti vodě, vlhkosti a plynům</t>
  </si>
  <si>
    <t>84</t>
  </si>
  <si>
    <t>711111001</t>
  </si>
  <si>
    <t>Provedení izolace proti zemní vlhkosti natěradly a tmely za studena na ploše vodorovné V nátěrem penetračním</t>
  </si>
  <si>
    <t>467526559</t>
  </si>
  <si>
    <t>https://podminky.urs.cz/item/CS_URS_2025_01/711111001</t>
  </si>
  <si>
    <t>"Izolační nátěr dle D1.1.2.1.4, D1.1.2.1.5, izolace stropu nádrží SH7:" 2*2,6*2</t>
  </si>
  <si>
    <t>85</t>
  </si>
  <si>
    <t>11163150</t>
  </si>
  <si>
    <t>lak penetrační asfaltový</t>
  </si>
  <si>
    <t>-672496755</t>
  </si>
  <si>
    <t>10,4*0,00033 'Přepočtené koeficientem množství</t>
  </si>
  <si>
    <t>86</t>
  </si>
  <si>
    <t>711112001</t>
  </si>
  <si>
    <t>Provedení izolace proti zemní vlhkosti natěradly a tmely za studena na ploše svislé S nátěrem penetračním</t>
  </si>
  <si>
    <t>-169294471</t>
  </si>
  <si>
    <t>https://podminky.urs.cz/item/CS_URS_2025_01/711112001</t>
  </si>
  <si>
    <t>"Izolační nátěr dle D1.1.2.1.4, D1.1.2.1.5, izolace stěn nádrží SV1:" 2*3,25*(6,5+6,5+6+6)</t>
  </si>
  <si>
    <t>87</t>
  </si>
  <si>
    <t>174857230</t>
  </si>
  <si>
    <t>162,5*0,00035 'Přepočtené koeficientem množství</t>
  </si>
  <si>
    <t>88</t>
  </si>
  <si>
    <t>711161115</t>
  </si>
  <si>
    <t>Izolace proti zemní vlhkosti a beztlakové vodě nopovými fóliemi na ploše vodorovné V vrstva ochranná, odvětrávací a drenážní výška nopu 20,0 mm, tl. fólie do 1,0 mm</t>
  </si>
  <si>
    <t>-1658390803</t>
  </si>
  <si>
    <t>https://podminky.urs.cz/item/CS_URS_2025_01/711161115</t>
  </si>
  <si>
    <t>"Izolační nátěr dle D1.1.2.1.4, D1.1.2.1.5, izolace stropu nádrží SH7:" 2,6*2</t>
  </si>
  <si>
    <t>"Odečet prostupu:" -1,1*1,1</t>
  </si>
  <si>
    <t>89</t>
  </si>
  <si>
    <t>711161212</t>
  </si>
  <si>
    <t>Izolace proti zemní vlhkosti a beztlakové vodě nopovými fóliemi na ploše svislé S vrstva ochranná, odvětrávací a drenážní výška nopu 8,0 mm, tl. fólie do 0,6 mm</t>
  </si>
  <si>
    <t>1480690719</t>
  </si>
  <si>
    <t>https://podminky.urs.cz/item/CS_URS_2025_01/711161212</t>
  </si>
  <si>
    <t>"Izolace soklu dle D1.1.2.1.4, D1.1.2.1.5, izolace stěn nádrží SV2:" 1*(6,5+6,5+6+6)</t>
  </si>
  <si>
    <t>90</t>
  </si>
  <si>
    <t>711161215</t>
  </si>
  <si>
    <t>Izolace proti zemní vlhkosti a beztlakové vodě nopovými fóliemi na ploše svislé S vrstva ochranná, odvětrávací a drenážní výška nopu 20,0 mm, tl. fólie do 1,0 mm</t>
  </si>
  <si>
    <t>-947595901</t>
  </si>
  <si>
    <t>https://podminky.urs.cz/item/CS_URS_2025_01/711161215</t>
  </si>
  <si>
    <t>"Vytažení na prostup a stěnu:" (0,3*4*1,1)+(0,3*(2,6+2,6+2+2))</t>
  </si>
  <si>
    <t>91</t>
  </si>
  <si>
    <t>711161384</t>
  </si>
  <si>
    <t>Izolace proti zemní vlhkosti a beztlakové vodě nopovými fóliemi ostatní ukončení izolace provětrávací lištou</t>
  </si>
  <si>
    <t>-1949831770</t>
  </si>
  <si>
    <t>https://podminky.urs.cz/item/CS_URS_2025_01/711161384</t>
  </si>
  <si>
    <t>"Izolace soklu dle D1.1.2.1.4, D1.1.2.1.5, izolace stěn nádrží SV2:" 6,5+6,5+6+6</t>
  </si>
  <si>
    <t>92</t>
  </si>
  <si>
    <t>711471051</t>
  </si>
  <si>
    <t>Provedení izolace proti povrchové a podpovrchové tlakové vodě termoplasty na ploše vodorovné V folií PVC lepenou</t>
  </si>
  <si>
    <t>2110921527</t>
  </si>
  <si>
    <t>https://podminky.urs.cz/item/CS_URS_2025_01/711471051</t>
  </si>
  <si>
    <t>93</t>
  </si>
  <si>
    <t>28322004</t>
  </si>
  <si>
    <t>fólie hydroizolační pro spodní stavbu mPVC tl 1,5mm</t>
  </si>
  <si>
    <t>-1613179456</t>
  </si>
  <si>
    <t>3,99*1,1655 'Přepočtené koeficientem množství</t>
  </si>
  <si>
    <t>94</t>
  </si>
  <si>
    <t>711472051</t>
  </si>
  <si>
    <t>Provedení izolace proti povrchové a podpovrchové tlakové vodě termoplasty na ploše svislé S folií PVC lepenou</t>
  </si>
  <si>
    <t>579336142</t>
  </si>
  <si>
    <t>https://podminky.urs.cz/item/CS_URS_2025_01/711472051</t>
  </si>
  <si>
    <t>95</t>
  </si>
  <si>
    <t>-501163049</t>
  </si>
  <si>
    <t>4,08*1,221 'Přepočtené koeficientem množství</t>
  </si>
  <si>
    <t>96</t>
  </si>
  <si>
    <t>711491171</t>
  </si>
  <si>
    <t>Provedení doplňků izolace proti vodě textilií na ploše vodorovné V vrstva podkladní</t>
  </si>
  <si>
    <t>565040408</t>
  </si>
  <si>
    <t>https://podminky.urs.cz/item/CS_URS_2025_01/711491171</t>
  </si>
  <si>
    <t>97</t>
  </si>
  <si>
    <t>69311081</t>
  </si>
  <si>
    <t>geotextilie netkaná separační, ochranná, filtrační, drenážní PES 300g/m2</t>
  </si>
  <si>
    <t>432811446</t>
  </si>
  <si>
    <t>3,99*1,15 'Přepočtené koeficientem množství</t>
  </si>
  <si>
    <t>98</t>
  </si>
  <si>
    <t>711491172</t>
  </si>
  <si>
    <t>Provedení doplňků izolace proti vodě textilií na ploše vodorovné V vrstva ochranná</t>
  </si>
  <si>
    <t>-74056714</t>
  </si>
  <si>
    <t>https://podminky.urs.cz/item/CS_URS_2025_01/711491172</t>
  </si>
  <si>
    <t>"Odečet prostupu:" -2*1,1*1,1</t>
  </si>
  <si>
    <t>99</t>
  </si>
  <si>
    <t>-606858072</t>
  </si>
  <si>
    <t>7,98*1,15 'Přepočtené koeficientem množství</t>
  </si>
  <si>
    <t>100</t>
  </si>
  <si>
    <t>711491271</t>
  </si>
  <si>
    <t>Provedení doplňků izolace proti vodě textilií na ploše svislé S vrstva podkladní</t>
  </si>
  <si>
    <t>-1014162430</t>
  </si>
  <si>
    <t>https://podminky.urs.cz/item/CS_URS_2025_01/711491271</t>
  </si>
  <si>
    <t>101</t>
  </si>
  <si>
    <t>-574498348</t>
  </si>
  <si>
    <t>4,08*1,15 'Přepočtené koeficientem množství</t>
  </si>
  <si>
    <t>102</t>
  </si>
  <si>
    <t>711491272</t>
  </si>
  <si>
    <t>Provedení doplňků izolace proti vodě textilií na ploše svislé S vrstva ochranná</t>
  </si>
  <si>
    <t>-1567698045</t>
  </si>
  <si>
    <t>https://podminky.urs.cz/item/CS_URS_2025_01/711491272</t>
  </si>
  <si>
    <t>"Vytažení na prostup a stěnu:" (2*0,3*4*1,1)+(2*0,3*(2,6+2,6+2+2))</t>
  </si>
  <si>
    <t>103</t>
  </si>
  <si>
    <t>-1726625658</t>
  </si>
  <si>
    <t>8,16*1,15 'Přepočtené koeficientem množství</t>
  </si>
  <si>
    <t>104</t>
  </si>
  <si>
    <t>998711101</t>
  </si>
  <si>
    <t>Přesun hmot pro izolace proti vodě, vlhkosti a plynům stanovený z hmotnosti přesunovaného materiálu vodorovná dopravní vzdálenost do 50 m základní v objektech výšky do 6 m</t>
  </si>
  <si>
    <t>1194377133</t>
  </si>
  <si>
    <t>https://podminky.urs.cz/item/CS_URS_2025_01/998711101</t>
  </si>
  <si>
    <t>713</t>
  </si>
  <si>
    <t>Izolace tepelné</t>
  </si>
  <si>
    <t>105</t>
  </si>
  <si>
    <t>713121111</t>
  </si>
  <si>
    <t>Montáž tepelné izolace podlah rohožemi, pásy, deskami, dílci, bloky (izolační materiál ve specifikaci) kladenými volně jednovrstvá</t>
  </si>
  <si>
    <t>915421251</t>
  </si>
  <si>
    <t>https://podminky.urs.cz/item/CS_URS_2025_01/713121111</t>
  </si>
  <si>
    <t>"Izolační nátěr dle D1.1.2.1.4, D1.1.2.1.5, izolace stropu nádrží SH7:" 2*2,6</t>
  </si>
  <si>
    <t>"Vytažení na prostup:" 4*1,1*0,3</t>
  </si>
  <si>
    <t>106</t>
  </si>
  <si>
    <t>212914699</t>
  </si>
  <si>
    <t>5,31*1,05 'Přepočtené koeficientem množství</t>
  </si>
  <si>
    <t>107</t>
  </si>
  <si>
    <t>713121211</t>
  </si>
  <si>
    <t>Montáž tepelné izolace podlah okrajovými pásky kladenými volně</t>
  </si>
  <si>
    <t>-324168711</t>
  </si>
  <si>
    <t>https://podminky.urs.cz/item/CS_URS_2025_01/713121211</t>
  </si>
  <si>
    <t>"Podlahy, SH1, SH2 dle D1.1.1.4, D1.1.1.5:" 1,8+4,2+1,8</t>
  </si>
  <si>
    <t>108</t>
  </si>
  <si>
    <t>63140274</t>
  </si>
  <si>
    <t>pásek okrajový izolační minerální plovoucích podlah š 120mm tl 12mm</t>
  </si>
  <si>
    <t>-1707895470</t>
  </si>
  <si>
    <t>7,8*1,05 'Přepočtené koeficientem množství</t>
  </si>
  <si>
    <t>109</t>
  </si>
  <si>
    <t>713131141</t>
  </si>
  <si>
    <t>Montáž tepelné izolace stěn rohožemi, pásy, deskami, dílci, bloky (izolační materiál ve specifikaci) lepením celoplošně bez mechanického kotvení</t>
  </si>
  <si>
    <t>-1801247682</t>
  </si>
  <si>
    <t>https://podminky.urs.cz/item/CS_URS_2025_01/713131141</t>
  </si>
  <si>
    <t>"Izolace soklu dle D1.1.2.1.4, D1.1.2.1.5, izolace stěn nádrží SV2:" 1*(6,7+6,7+6,2+6,2)</t>
  </si>
  <si>
    <t>110</t>
  </si>
  <si>
    <t>-1084276379</t>
  </si>
  <si>
    <t>25,8*1,05 'Přepočtené koeficientem množství</t>
  </si>
  <si>
    <t>111</t>
  </si>
  <si>
    <t>713151111</t>
  </si>
  <si>
    <t>Montáž tepelné izolace střech šikmých rohožemi, pásy, deskami (izolační materiál ve specifikaci) kladenými volně mezi krokve</t>
  </si>
  <si>
    <t>1765255355</t>
  </si>
  <si>
    <t>https://podminky.urs.cz/item/CS_URS_2025_01/713151111</t>
  </si>
  <si>
    <t>"SH6 dle D1.1.1.7 (plocha střešních rovin):" (1,9+3,3)*6,9</t>
  </si>
  <si>
    <t>112</t>
  </si>
  <si>
    <t>63148157</t>
  </si>
  <si>
    <t>deska tepelně izolační minerální univerzální λ=0,033-0,035 tl 160mm</t>
  </si>
  <si>
    <t>1551875282</t>
  </si>
  <si>
    <t>35,88*1,02 'Přepočtené koeficientem množství</t>
  </si>
  <si>
    <t>113</t>
  </si>
  <si>
    <t>998713101</t>
  </si>
  <si>
    <t>Přesun hmot pro izolace tepelné stanovený z hmotnosti přesunovaného materiálu vodorovná dopravní vzdálenost do 50 m s užitím mechanizace v objektech výšky do 6 m</t>
  </si>
  <si>
    <t>632033732</t>
  </si>
  <si>
    <t>https://podminky.urs.cz/item/CS_URS_2025_01/998713101</t>
  </si>
  <si>
    <t>721</t>
  </si>
  <si>
    <t>Zdravotechnika - vnitřní kanalizace</t>
  </si>
  <si>
    <t>114</t>
  </si>
  <si>
    <t>721174005</t>
  </si>
  <si>
    <t>Potrubí z trub polypropylenových svodné (ležaté) DN 110</t>
  </si>
  <si>
    <t>-1962284321</t>
  </si>
  <si>
    <t>https://podminky.urs.cz/item/CS_URS_2025_01/721174005</t>
  </si>
  <si>
    <t>"Dle D1.1.1.9 (včetně tvarovek):" 2</t>
  </si>
  <si>
    <t>115</t>
  </si>
  <si>
    <t>721174042</t>
  </si>
  <si>
    <t>Potrubí z trub polypropylenových připojovací DN 40</t>
  </si>
  <si>
    <t>1356999793</t>
  </si>
  <si>
    <t>https://podminky.urs.cz/item/CS_URS_2025_01/721174042</t>
  </si>
  <si>
    <t>"Připojení dřezu:" 2,5</t>
  </si>
  <si>
    <t>116</t>
  </si>
  <si>
    <t>721174043</t>
  </si>
  <si>
    <t>Potrubí z trub polypropylenových připojovací DN 50</t>
  </si>
  <si>
    <t>-692632254</t>
  </si>
  <si>
    <t>https://podminky.urs.cz/item/CS_URS_2025_01/721174043</t>
  </si>
  <si>
    <t>"Dle D1.1.1.9 (včetně tvarovek):" 4+6+0,5</t>
  </si>
  <si>
    <t>117</t>
  </si>
  <si>
    <t>721194109</t>
  </si>
  <si>
    <t>Vyměření přípojek na potrubí vyvedení a upevnění odpadních výpustek DN 110</t>
  </si>
  <si>
    <t>-997140941</t>
  </si>
  <si>
    <t>https://podminky.urs.cz/item/CS_URS_2025_01/721194109</t>
  </si>
  <si>
    <t>"Dle D1.1.1.9 (včetně tvarovek - kotvení):" 4+0,5</t>
  </si>
  <si>
    <t>118</t>
  </si>
  <si>
    <t>721211406</t>
  </si>
  <si>
    <t>Podlahové vpusti s vodorovným odtokem DN 40/50 s automatickým a ručním uzávěrem, mřížka nerez 200x200</t>
  </si>
  <si>
    <t>-199384103</t>
  </si>
  <si>
    <t>"Dle D1.1.1.9:" 2</t>
  </si>
  <si>
    <t>119</t>
  </si>
  <si>
    <t>721242105</t>
  </si>
  <si>
    <t>Lapače střešních splavenin polypropylenové (PP) se svislým odtokem DN 110</t>
  </si>
  <si>
    <t>-1709002717</t>
  </si>
  <si>
    <t>https://podminky.urs.cz/item/CS_URS_2025_01/721242105</t>
  </si>
  <si>
    <t>120</t>
  </si>
  <si>
    <t>721290111</t>
  </si>
  <si>
    <t>Zkouška těsnosti kanalizace v objektech vodou do DN 125</t>
  </si>
  <si>
    <t>-1455071580</t>
  </si>
  <si>
    <t>https://podminky.urs.cz/item/CS_URS_2025_01/721290111</t>
  </si>
  <si>
    <t>121</t>
  </si>
  <si>
    <t>998721101</t>
  </si>
  <si>
    <t>Přesun hmot pro vnitřní kanalizaci stanovený z hmotnosti přesunovaného materiálu vodorovná dopravní vzdálenost do 50 m základní v objektech výšky do 6 m</t>
  </si>
  <si>
    <t>1161714099</t>
  </si>
  <si>
    <t>https://podminky.urs.cz/item/CS_URS_2025_01/998721101</t>
  </si>
  <si>
    <t>722</t>
  </si>
  <si>
    <t>Zdravotechnika - vnitřní vodovod</t>
  </si>
  <si>
    <t>122</t>
  </si>
  <si>
    <t>722174001</t>
  </si>
  <si>
    <t>Potrubí z plastových trubek z polypropylenu PPR svařovaných polyfúzně PN 16 (SDR 7,4) D 16 x 2,2</t>
  </si>
  <si>
    <t>-1926416765</t>
  </si>
  <si>
    <t>https://podminky.urs.cz/item/CS_URS_2025_01/722174001</t>
  </si>
  <si>
    <t>"Připojení dřezu:" 5</t>
  </si>
  <si>
    <t>123</t>
  </si>
  <si>
    <t>722179191</t>
  </si>
  <si>
    <t>Příplatek k ceně rozvody vody z plastů za práce malého rozsahu na zakázce do 20 m rozvodu</t>
  </si>
  <si>
    <t>-23002197</t>
  </si>
  <si>
    <t>https://podminky.urs.cz/item/CS_URS_2025_01/722179191</t>
  </si>
  <si>
    <t>124</t>
  </si>
  <si>
    <t>722181211</t>
  </si>
  <si>
    <t>Ochrana potrubí termoizolačními trubicemi z pěnového polyetylenu PE přilepenými v příčných a podélných spojích, tloušťky izolace do 6 mm, vnitřního průměru izolace DN do 22 mm</t>
  </si>
  <si>
    <t>-889221032</t>
  </si>
  <si>
    <t>https://podminky.urs.cz/item/CS_URS_2025_01/722181211</t>
  </si>
  <si>
    <t>125</t>
  </si>
  <si>
    <t>722190401</t>
  </si>
  <si>
    <t>Zřízení přípojek na potrubí vyvedení a upevnění výpustek do DN 25</t>
  </si>
  <si>
    <t>2019655467</t>
  </si>
  <si>
    <t>https://podminky.urs.cz/item/CS_URS_2025_01/722190401</t>
  </si>
  <si>
    <t>"Napojení na stávajícíc potrubí:" 1</t>
  </si>
  <si>
    <t>126</t>
  </si>
  <si>
    <t>998722101</t>
  </si>
  <si>
    <t>Přesun hmot pro vnitřní vodovod stanovený z hmotnosti přesunovaného materiálu vodorovná dopravní vzdálenost do 50 m základní v objektech výšky do 6 m</t>
  </si>
  <si>
    <t>1673612731</t>
  </si>
  <si>
    <t>https://podminky.urs.cz/item/CS_URS_2025_01/998722101</t>
  </si>
  <si>
    <t>725</t>
  </si>
  <si>
    <t>Zdravotechnika - zařizovací předměty</t>
  </si>
  <si>
    <t>127</t>
  </si>
  <si>
    <t>725311121</t>
  </si>
  <si>
    <t>Dřezy bez výtokových armatur jednoduché se zápachovou uzávěrkou nerezové s odkapávací plochou 560x480 mm a miskou</t>
  </si>
  <si>
    <t>-2069863300</t>
  </si>
  <si>
    <t>https://podminky.urs.cz/item/CS_URS_2025_01/725311121</t>
  </si>
  <si>
    <t>128</t>
  </si>
  <si>
    <t>725821316</t>
  </si>
  <si>
    <t>Baterie dřezové nástěnné pákové s otáčivým plochým ústím a délkou ramínka 300 mm</t>
  </si>
  <si>
    <t>-432714607</t>
  </si>
  <si>
    <t>https://podminky.urs.cz/item/CS_URS_2025_01/725821316</t>
  </si>
  <si>
    <t>129</t>
  </si>
  <si>
    <t>998725101</t>
  </si>
  <si>
    <t>Přesun hmot pro zařizovací předměty stanovený z hmotnosti přesunovaného materiálu vodorovná dopravní vzdálenost do 50 m základní v objektech výšky do 6 m</t>
  </si>
  <si>
    <t>597418001</t>
  </si>
  <si>
    <t>https://podminky.urs.cz/item/CS_URS_2025_01/998725101</t>
  </si>
  <si>
    <t>762</t>
  </si>
  <si>
    <t>Konstrukce tesařské</t>
  </si>
  <si>
    <t>130</t>
  </si>
  <si>
    <t>762082230</t>
  </si>
  <si>
    <t>Profilování zhlaví trámů a ozdobných konců jednoduché seříznutí dvěma řezy, plochy přes 160 do 320 cm2</t>
  </si>
  <si>
    <t>-1581721167</t>
  </si>
  <si>
    <t>https://podminky.urs.cz/item/CS_URS_2025_01/762082230</t>
  </si>
  <si>
    <t>"2, 3 krokev dle D1.1.1.7:" 8+8</t>
  </si>
  <si>
    <t>131</t>
  </si>
  <si>
    <t>762083121</t>
  </si>
  <si>
    <t>Impregnace řeziva máčením proti dřevokaznému hmyzu, houbám a plísním, třída ohrožení 1 a 2 (dřevo v interiéru)</t>
  </si>
  <si>
    <t>1703887969</t>
  </si>
  <si>
    <t>https://podminky.urs.cz/item/CS_URS_2025_01/762083121</t>
  </si>
  <si>
    <t>"1 pozednice dle D1.1.1.7:" 2*6*0,14*0,12</t>
  </si>
  <si>
    <t>"2 krokev dle D1.1.1.7:" 8*3,75*0,06*0,16</t>
  </si>
  <si>
    <t>"3 krokev dle D1.1.1.7:" 8*2,35*0,1*0,16</t>
  </si>
  <si>
    <t>132</t>
  </si>
  <si>
    <t>762085103</t>
  </si>
  <si>
    <t>Montáž ocelových spojovacích prostředků (materiál ve specifikaci) kotevních želez příložek, patek, táhel</t>
  </si>
  <si>
    <t>-1191050852</t>
  </si>
  <si>
    <t>https://podminky.urs.cz/item/CS_URS_2025_01/762085103</t>
  </si>
  <si>
    <t>133</t>
  </si>
  <si>
    <t>31197006</t>
  </si>
  <si>
    <t>tyč závitová Pz 4.6 M16</t>
  </si>
  <si>
    <t>-2046308382</t>
  </si>
  <si>
    <t>"Kotvení pozednic dle D1.1.1.7:" 0,33*(6+6)</t>
  </si>
  <si>
    <t>134</t>
  </si>
  <si>
    <t>31111008</t>
  </si>
  <si>
    <t>matice přesná šestihranná Pz DIN 934-8 M16</t>
  </si>
  <si>
    <t>100 kus</t>
  </si>
  <si>
    <t>-1933739124</t>
  </si>
  <si>
    <t>135</t>
  </si>
  <si>
    <t>31120008</t>
  </si>
  <si>
    <t>podložka DIN 125-A ZB D 16mm</t>
  </si>
  <si>
    <t>-1424840713</t>
  </si>
  <si>
    <t>136</t>
  </si>
  <si>
    <t>762332132</t>
  </si>
  <si>
    <t>Montáž vázaných konstrukcí krovů střech pultových, sedlových, valbových, stanových čtvercového nebo obdélníkového půdorysu z řeziva hraněného pomocí tesařských spojů průřezové plochy přes 120 do 224 cm2</t>
  </si>
  <si>
    <t>2111307013</t>
  </si>
  <si>
    <t>https://podminky.urs.cz/item/CS_URS_2025_01/762332132</t>
  </si>
  <si>
    <t>"1 pozednice dle D1.1.1.7:" 2*6</t>
  </si>
  <si>
    <t>"2 krokev dle D1.1.1.7:" 8*3,75</t>
  </si>
  <si>
    <t>"3 krokev dle D1.1.1.7:" 8*2,35</t>
  </si>
  <si>
    <t>137</t>
  </si>
  <si>
    <t>60512130</t>
  </si>
  <si>
    <t>hranol stavební řezivo průřezu do 224cm2 do dl 6m</t>
  </si>
  <si>
    <t>405702062</t>
  </si>
  <si>
    <t>0,791*1,1 'Přepočtené koeficientem množství</t>
  </si>
  <si>
    <t>138</t>
  </si>
  <si>
    <t>762341210</t>
  </si>
  <si>
    <t>Montáž bednění střech rovných a šikmých sklonu do 60° s vyřezáním otvorů z prken hrubých na sraz tl. do 32 mm</t>
  </si>
  <si>
    <t>358259181</t>
  </si>
  <si>
    <t>https://podminky.urs.cz/item/CS_URS_2025_01/762341210</t>
  </si>
  <si>
    <t>"SH6 dle D1.1.1.7 (plocha střešních rovin):" (2,35+3,75)*6,9</t>
  </si>
  <si>
    <t>139</t>
  </si>
  <si>
    <t>60511088</t>
  </si>
  <si>
    <t>řezivo jehličnaté boční omítané š 80-160mm tl 23mm dl 3-3,5m</t>
  </si>
  <si>
    <t>1798115655</t>
  </si>
  <si>
    <t>"SH6 dle D1.1.1.7 (plocha střešních rovin):" (2,35+3,75)*6,9*0,025</t>
  </si>
  <si>
    <t>1,052*1,1 'Přepočtené koeficientem množství</t>
  </si>
  <si>
    <t>140</t>
  </si>
  <si>
    <t>762342511</t>
  </si>
  <si>
    <t>Montáž laťování montáž kontralatí na podklad bez tepelné izolace</t>
  </si>
  <si>
    <t>138906548</t>
  </si>
  <si>
    <t>https://podminky.urs.cz/item/CS_URS_2025_01/762342511</t>
  </si>
  <si>
    <t>141</t>
  </si>
  <si>
    <t>60514114</t>
  </si>
  <si>
    <t>řezivo jehličnaté lať impregnovaná dl 4 m</t>
  </si>
  <si>
    <t>1568715157</t>
  </si>
  <si>
    <t>"2 krokev dle D1.1.1.7:" 8*3,75*0,06*0,04</t>
  </si>
  <si>
    <t>"3 krokev dle D1.1.1.7:" 8*2,35*0,06*0,04</t>
  </si>
  <si>
    <t>0,117*1,1 'Přepočtené koeficientem množství</t>
  </si>
  <si>
    <t>142</t>
  </si>
  <si>
    <t>762395000</t>
  </si>
  <si>
    <t>Spojovací prostředky krovů, bednění a laťování, nadstřešních konstrukcí svorníky, prkna, hřebíky, pásová ocel, vruty</t>
  </si>
  <si>
    <t>1645165473</t>
  </si>
  <si>
    <t>https://podminky.urs.cz/item/CS_URS_2025_01/762395000</t>
  </si>
  <si>
    <t>143</t>
  </si>
  <si>
    <t>762429001</t>
  </si>
  <si>
    <t>Obložení stropů nebo střešních podhledů montáž roštu podkladového</t>
  </si>
  <si>
    <t>-242562155</t>
  </si>
  <si>
    <t>https://podminky.urs.cz/item/CS_URS_2025_01/762429001</t>
  </si>
  <si>
    <t>"4 podbití dle D1.1.1.7:" 15*4</t>
  </si>
  <si>
    <t>"SH6 dle D1.1.1.7 (podhled):" (1,5+3,1)*5,7*4</t>
  </si>
  <si>
    <t>144</t>
  </si>
  <si>
    <t>55317809</t>
  </si>
  <si>
    <t>"4 podbití dle D1.1.1.7:" 15*4*0,05*0,03</t>
  </si>
  <si>
    <t>"SH6 dle D1.1.1.7 (podhled):" (1,5+3,1)*5,7*4*0,05*0,03</t>
  </si>
  <si>
    <t>0,247*1,1 'Přepočtené koeficientem množství</t>
  </si>
  <si>
    <t>145</t>
  </si>
  <si>
    <t>762841310</t>
  </si>
  <si>
    <t>Montáž podbíjení stropů a střech vodorovných z hoblovaných prken z palubek</t>
  </si>
  <si>
    <t>-289902400</t>
  </si>
  <si>
    <t>https://podminky.urs.cz/item/CS_URS_2025_01/762841310</t>
  </si>
  <si>
    <t>"SH6 dle D1.1.1.7 (podhled):" (1,5+3,1)*5,7</t>
  </si>
  <si>
    <t>146</t>
  </si>
  <si>
    <t>60791116</t>
  </si>
  <si>
    <t>prkno terasové dřevoplastové š 137 mm tl 22mm</t>
  </si>
  <si>
    <t>-1701826285</t>
  </si>
  <si>
    <t>"SH6 dle D1.1.1.7 (podhled, dle specifikace plastové šedé palubky PVC):" (1,5+3,1)*5,7*7,3</t>
  </si>
  <si>
    <t>191,406*1,05 'Přepočtené koeficientem množství</t>
  </si>
  <si>
    <t>147</t>
  </si>
  <si>
    <t>762842231</t>
  </si>
  <si>
    <t>Montáž podbíjení střech šikmých, vnějšího přesahu šířky přes 0,8 m z hoblovaných prken z palubek</t>
  </si>
  <si>
    <t>-668947494</t>
  </si>
  <si>
    <t>https://podminky.urs.cz/item/CS_URS_2025_01/762842231</t>
  </si>
  <si>
    <t>"4 podbití dle D1.1.1.7:" 15</t>
  </si>
  <si>
    <t>148</t>
  </si>
  <si>
    <t>61191155</t>
  </si>
  <si>
    <t>palubky obkladové smrk profil klasický 19x116mm jakost A/B</t>
  </si>
  <si>
    <t>598980297</t>
  </si>
  <si>
    <t>15*1,1 'Přepočtené koeficientem množství</t>
  </si>
  <si>
    <t>149</t>
  </si>
  <si>
    <t>762895000</t>
  </si>
  <si>
    <t>Spojovací prostředky záklopu stropů, stropnic, podbíjení hřebíky, svorníky</t>
  </si>
  <si>
    <t>757549789</t>
  </si>
  <si>
    <t>https://podminky.urs.cz/item/CS_URS_2025_01/762895000</t>
  </si>
  <si>
    <t>"4 podbití dle D1.1.1.7:" 15*0,02</t>
  </si>
  <si>
    <t>150</t>
  </si>
  <si>
    <t>998762101</t>
  </si>
  <si>
    <t>Přesun hmot pro konstrukce tesařské stanovený z hmotnosti přesunovaného materiálu vodorovná dopravní vzdálenost do 50 m základní v objektech výšky do 6 m</t>
  </si>
  <si>
    <t>-1042617981</t>
  </si>
  <si>
    <t>https://podminky.urs.cz/item/CS_URS_2025_01/998762101</t>
  </si>
  <si>
    <t>763</t>
  </si>
  <si>
    <t>Konstrukce suché výstavby</t>
  </si>
  <si>
    <t>151</t>
  </si>
  <si>
    <t>763131751</t>
  </si>
  <si>
    <t>Podhled ze sádrokartonových desek ostatní práce a konstrukce na podhledech ze sádrokartonových desek montáž parotěsné zábrany</t>
  </si>
  <si>
    <t>601113560</t>
  </si>
  <si>
    <t>https://podminky.urs.cz/item/CS_URS_2025_01/763131751</t>
  </si>
  <si>
    <t>152</t>
  </si>
  <si>
    <t>28329027</t>
  </si>
  <si>
    <t>fólie PE vyztužená Al vrstvou pro parotěsnou vrstvu 150g/m2</t>
  </si>
  <si>
    <t>-720077769</t>
  </si>
  <si>
    <t>26,22*1,1235 'Přepočtené koeficientem množství</t>
  </si>
  <si>
    <t>153</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</si>
  <si>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</si>
  <si>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</si>
  <si>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-594978620</t>
  </si>
  <si>
    <t>https://podminky.urs.cz/item/CS_URS_2025_01/998763301</t>
  </si>
  <si>
    <t>764</t>
  </si>
  <si>
    <t>Konstrukce klempířské</t>
  </si>
  <si>
    <t>154</t>
  </si>
  <si>
    <t>764111641</t>
  </si>
  <si>
    <t>Krytina ze svitků, ze šablon nebo taškových tabulí z pozinkovaného plechu s povrchovou úpravou s úpravou u okapů, prostupů a výčnělků střechy rovné drážkováním ze svitků do rš 670 mm, sklon střechy do 30°</t>
  </si>
  <si>
    <t>-30088140</t>
  </si>
  <si>
    <t>https://podminky.urs.cz/item/CS_URS_2025_01/764111641</t>
  </si>
  <si>
    <t>155</t>
  </si>
  <si>
    <t>764211614</t>
  </si>
  <si>
    <t>Oplechování střešních prvků z pozinkovaného plechu s povrchovou úpravou hřebene větraného s použitím hřebenového plechu s těsněním a perforovaným plechem rš 330 mm</t>
  </si>
  <si>
    <t>-1486403001</t>
  </si>
  <si>
    <t>https://podminky.urs.cz/item/CS_URS_2025_01/764211614</t>
  </si>
  <si>
    <t>"SH6 dle D1.1.1.7:" 6,9</t>
  </si>
  <si>
    <t>156</t>
  </si>
  <si>
    <t>764212633</t>
  </si>
  <si>
    <t>Oplechování střešních prvků z pozinkovaného plechu s povrchovou úpravou štítu závětrnou lištou rš 250 mm</t>
  </si>
  <si>
    <t>1586561672</t>
  </si>
  <si>
    <t>https://podminky.urs.cz/item/CS_URS_2025_01/764212633</t>
  </si>
  <si>
    <t>"K6 dle D1.1.1.5:" 12,5</t>
  </si>
  <si>
    <t>157</t>
  </si>
  <si>
    <t>764212661</t>
  </si>
  <si>
    <t>Oplechování střešních prvků z pozinkovaného plechu s povrchovou úpravou okapu střechy rovné okapovým plechem rš 150 mm</t>
  </si>
  <si>
    <t>1033002147</t>
  </si>
  <si>
    <t>https://podminky.urs.cz/item/CS_URS_2025_01/764212661</t>
  </si>
  <si>
    <t>"K2 dle D1.1.1.5:" 14</t>
  </si>
  <si>
    <t>158</t>
  </si>
  <si>
    <t>764212664</t>
  </si>
  <si>
    <t>Oplechování střešních prvků z pozinkovaného plechu s povrchovou úpravou okapu střechy rovné okapovým plechem rš 330 mm</t>
  </si>
  <si>
    <t>-155464330</t>
  </si>
  <si>
    <t>https://podminky.urs.cz/item/CS_URS_2025_01/764212664</t>
  </si>
  <si>
    <t>"K1 dle D1.1.1.5:" 14</t>
  </si>
  <si>
    <t>159</t>
  </si>
  <si>
    <t>764315633</t>
  </si>
  <si>
    <t>Lemování trub, konzol, držáků a ostatních kusových prvků z pozinkovaného plechu s povrchovou úpravou střech s krytinou prostupovou manžetou přes 100 do 150 mm</t>
  </si>
  <si>
    <t>2116979220</t>
  </si>
  <si>
    <t>https://podminky.urs.cz/item/CS_URS_2025_01/764315633</t>
  </si>
  <si>
    <t>"K5 dle D1.1.1.5:" 1</t>
  </si>
  <si>
    <t>160</t>
  </si>
  <si>
    <t>764511602</t>
  </si>
  <si>
    <t>Žlab podokapní z pozinkovaného plechu s povrchovou úpravou včetně háků a čel půlkruhový rš 330 mm</t>
  </si>
  <si>
    <t>-196236883</t>
  </si>
  <si>
    <t>https://podminky.urs.cz/item/CS_URS_2025_01/764511602</t>
  </si>
  <si>
    <t>"K3 dle D1.1.1.5:" 14</t>
  </si>
  <si>
    <t>161</t>
  </si>
  <si>
    <t>764511642</t>
  </si>
  <si>
    <t>Žlab podokapní z pozinkovaného plechu s povrchovou úpravou kotlík oválný (trychtýřový), rš žlabu/průměr svodu 330/100 mm</t>
  </si>
  <si>
    <t>1942800082</t>
  </si>
  <si>
    <t>https://podminky.urs.cz/item/CS_URS_2025_01/764511642</t>
  </si>
  <si>
    <t>"K3 dle D1.1.1.5:" 2</t>
  </si>
  <si>
    <t>162</t>
  </si>
  <si>
    <t>764518622</t>
  </si>
  <si>
    <t>Svod z pozinkovaného plechu s upraveným povrchem včetně objímek, kolen a odskoků kruhový, průměru 100 mm</t>
  </si>
  <si>
    <t>1296582187</t>
  </si>
  <si>
    <t>https://podminky.urs.cz/item/CS_URS_2025_01/764518622</t>
  </si>
  <si>
    <t>"K4 dle D1.1.1.5:" 7</t>
  </si>
  <si>
    <t>163</t>
  </si>
  <si>
    <t>998764101</t>
  </si>
  <si>
    <t>Přesun hmot pro konstrukce klempířské stanovený z hmotnosti přesunovaného materiálu vodorovná dopravní vzdálenost do 50 m základní v objektech výšky do 6 m</t>
  </si>
  <si>
    <t>1645304390</t>
  </si>
  <si>
    <t>https://podminky.urs.cz/item/CS_URS_2025_01/998764101</t>
  </si>
  <si>
    <t>765</t>
  </si>
  <si>
    <t>Krytina skládaná</t>
  </si>
  <si>
    <t>164</t>
  </si>
  <si>
    <t>765113121</t>
  </si>
  <si>
    <t>Krytina keramická drážková sklonu střechy do 30° okapová hrana s větrací mřížkou jednoduchou</t>
  </si>
  <si>
    <t>-412467409</t>
  </si>
  <si>
    <t>https://podminky.urs.cz/item/CS_URS_2025_01/765113121</t>
  </si>
  <si>
    <t>"K2 dle D1.1.1.5 (větrací mřížka):" 14</t>
  </si>
  <si>
    <t>165</t>
  </si>
  <si>
    <t>765191021</t>
  </si>
  <si>
    <t>Montáž pojistné hydroizolační nebo parotěsné fólie kladené ve sklonu přes 20° s lepenými přesahy na krokve</t>
  </si>
  <si>
    <t>1304706938</t>
  </si>
  <si>
    <t>https://podminky.urs.cz/item/CS_URS_2025_01/765191021</t>
  </si>
  <si>
    <t>166</t>
  </si>
  <si>
    <t>28329036</t>
  </si>
  <si>
    <t>fólie kontaktní difuzně propustná pro doplňkovou hydroizolační vrstvu, třívrstvá mikroporézní PP 150g/m2 s integrovanou samolepící páskou</t>
  </si>
  <si>
    <t>2097973557</t>
  </si>
  <si>
    <t>42,09*1,1 'Přepočtené koeficientem množství</t>
  </si>
  <si>
    <t>167</t>
  </si>
  <si>
    <t>765191031</t>
  </si>
  <si>
    <t>Montáž pojistné hydroizolační nebo parotěsné fólie lepení těsnících pásků pod kontralatě</t>
  </si>
  <si>
    <t>-133747074</t>
  </si>
  <si>
    <t>https://podminky.urs.cz/item/CS_URS_2025_01/765191031</t>
  </si>
  <si>
    <t>168</t>
  </si>
  <si>
    <t>28329303</t>
  </si>
  <si>
    <t>páska těsnící jednostranně lepící butylkaučuková pod kontralatě š 50mm</t>
  </si>
  <si>
    <t>-2062372200</t>
  </si>
  <si>
    <t>48,8*1,1 'Přepočtené koeficientem množství</t>
  </si>
  <si>
    <t>169</t>
  </si>
  <si>
    <t>998765101</t>
  </si>
  <si>
    <t>Přesun hmot pro krytiny skládané stanovený z hmotnosti přesunovaného materiálu vodorovná dopravní vzdálenost do 50 m základní na objektech výšky do 6 m</t>
  </si>
  <si>
    <t>217536800</t>
  </si>
  <si>
    <t>https://podminky.urs.cz/item/CS_URS_2025_01/998765101</t>
  </si>
  <si>
    <t>767</t>
  </si>
  <si>
    <t>Konstrukce zámečnické</t>
  </si>
  <si>
    <t>170</t>
  </si>
  <si>
    <t>Z01</t>
  </si>
  <si>
    <t>Dodávka a montáž prvku VCHODOVÉ DVEŘE DVOUKŘÍDLÉ, NEREZOVÉ, TEPELNĚ IZOLOVANÉ, DO OTVORU 1300x2050 mm, PRŮCHOZÍ PROFIL cca 800x2000 mm, DĚLENÍ 800+400 mm včetně všech souvisejících konstrukcí a prací</t>
  </si>
  <si>
    <t>1142560878</t>
  </si>
  <si>
    <t xml:space="preserve">Poznámka k položce:_x000d_
Specifikace dle D1.1.1.1.10._x000d_
VCHODOVÉ DVEŘE DVOUKŘÍDLÉ, NEREZOVÉ, TEPELNĚ IZOLOVANÉ, DO OTVORU 1300x2050 mm, PRŮCHOZÍ PROFIL cca 800x2000 mm, DĚLENÍ 800+400 mm </t>
  </si>
  <si>
    <t>171</t>
  </si>
  <si>
    <t>Z02</t>
  </si>
  <si>
    <t>Dodávka a montáž prvku VNITŘNÍ DVOURAMENNÉ SCHODIŠTĚ TVARU L, SVĚTLÉ ŠÍŘKY 800 mm, VČETNĚ MEZIPODESTY PRO PŘÍSTUP NA DNO ARMATURNÍ KOMORY, PRO VÝŠKOVÝ ROZDÍL PODLAH cca 2600 mm, NEREZ 1.4301 včetně všech souvisejících konstrukcí a prací</t>
  </si>
  <si>
    <t>2023964587</t>
  </si>
  <si>
    <t>Poznámka k položce:_x000d_
Specifikace dle D1.1.1.1.10._x000d_
VNITŘNÍ DVOURAMENNÉ SCHODIŠTĚ TVARU L, SVĚTLÉ ŠÍŘKY 800 mm, VČETNĚ MEZIPODESTY PRO PŘÍSTUP NA DNO ARMATURNÍ KOMORY, PRO VÝŠKOVÝ ROZDÍL PODLAH cca 2600 mm, NEREZ 1.4301</t>
  </si>
  <si>
    <t>172</t>
  </si>
  <si>
    <t>Z03</t>
  </si>
  <si>
    <t>Dodávka a montáž prvku ZÁBRADLÍ NA VOLNÉM OKRAJI PODESTY A SCHODIŠTĚ, VÝŠKA ZÁBRADLÍ 1,10 m, V MÍSTĚ POJEZDU KLADKOSTROJE PROVÉST DEMONTOVATELNÉ MADLO A VÝPLŇ. NEREZ 1.4301 včetně všech souvisejících konstrukcí a prací</t>
  </si>
  <si>
    <t>1898286698</t>
  </si>
  <si>
    <t>Poznámka k položce:_x000d_
Specifikace dle D1.1.1.1.10._x000d_
ZÁBRADLÍ NA VOLNÉM OKRAJI PODESTY A SCHODIŠTĚ, VÝŠKA ZÁBRADLÍ 1,10 m, V MÍSTĚ POJEZDU KLADKOSTROJE PROVÉST DEMONTOVATELNÉ MADLO A VÝPLŇ. NEREZ 1.4301</t>
  </si>
  <si>
    <t>173</t>
  </si>
  <si>
    <t>Z04</t>
  </si>
  <si>
    <t>Dodávka a montáž prvku ŽEBŘÍK PRO VSTUP DO AKUMULACE, DÉLKA 2300 mm, ŠÍŘKA 450 mm, PROVEDENÝ V SOULADU S TNV 75 0748. MATERIÁL: NEREZ DIN 1.4301 včetně všech souvisejících konstrukcí a prací</t>
  </si>
  <si>
    <t>-1920181294</t>
  </si>
  <si>
    <t>Poznámka k položce:_x000d_
Specifikace dle D1.1.1.1.10._x000d_
ŽEBŘÍK PRO VSTUP DO AKUMULACE, DÉLKA 2300 mm, ŠÍŘKA 450 mm, PROVEDENÝ V SOULADU S TNV 75 0748. MATERIÁL: NEREZ DIN 1.4301</t>
  </si>
  <si>
    <t>174</t>
  </si>
  <si>
    <t>Z05</t>
  </si>
  <si>
    <t>Dodávka a montáž prvku VÝLEZOVÉ MADLO ŠÍŘKY 450 mm PRO BOČNÍ VSTUP NA ŽEBŘÍK, PEVNĚ OSAZENÉ NA BETONOVÉ PODLAZE, VÝŠKA MADLA 1,10 m. MATERIÁL: NEREZ DIN 1.4301 včetně všech souvisejících konstrukcí a prací</t>
  </si>
  <si>
    <t>1731813048</t>
  </si>
  <si>
    <t>Poznámka k položce:_x000d_
Specifikace dle D1.1.1.1.10._x000d_
VÝLEZOVÉ MADLO ŠÍŘKY 450 mm PRO BOČNÍ VSTUP NA ŽEBŘÍK, PEVNĚ OSAZENÉ NA BETONOVÉ PODLAZE, VÝŠKA MADLA 1,10 m. MATERIÁL: NEREZ DIN 1.4301</t>
  </si>
  <si>
    <t>175</t>
  </si>
  <si>
    <t>Z06</t>
  </si>
  <si>
    <t>Dodávka a montáž prvku OTEVÍRAVÝ VODOTĚSNÝ POKLOP S VYVÝŠENÝM RÁMEM, PRO OTVOR SVĚTLÉHO ROZMĚRU 800x800 mm, TEPELNĚ IZOLOVANÝ, UZAMYKATELNÝ, S ARETACÍ V OTEVŘENÉ POLOZE. MATERIÁL: NEREZ DIN 1.4301 včetně všech souvisejících konstrukcí a prací</t>
  </si>
  <si>
    <t>1136585466</t>
  </si>
  <si>
    <t>Poznámka k položce:_x000d_
Specifikace dle D1.1.1.1.10._x000d_
OTEVÍRAVÝ VODOTĚSNÝ POKLOP S VYVÝŠENÝM RÁMEM, PRO OTVOR SVĚTLÉHO ROZMĚRU 800x800 mm, TEPELNĚ IZOLOVANÝ, UZAMYKATELNÝ, S ARETACÍ V OTEVŘENÉ POLOZE. MATERIÁL: NEREZ DIN 1.4301</t>
  </si>
  <si>
    <t>176</t>
  </si>
  <si>
    <t>Z07</t>
  </si>
  <si>
    <t>Dodávka a montáž prvku OTEVÍRAVÝ POKLOP DO OTVORU 800x800 mm, TEPELNĚ IZOLOVANÝ. MATERIÁL: NEREZ DIN 1.4301 včetně všech souvisejících konstrukcí a prací</t>
  </si>
  <si>
    <t>-1966827006</t>
  </si>
  <si>
    <t>Poznámka k položce:_x000d_
Specifikace dle D1.1.1.1.10._x000d_
OTEVÍRAVÝ POKLOP DO OTVORU 800x800 mm, TEPELNĚ IZOLOVANÝ. MATERIÁL: NEREZ DIN 1.4301</t>
  </si>
  <si>
    <t>177</t>
  </si>
  <si>
    <t>Z08</t>
  </si>
  <si>
    <t>Dodávka a montáž prvku OTEVÍRAVÝ VODOTĚSNÝ POKLOP S VYVÝŠENÝM RÁMEM, PRO OTVOR SVĚTLÉHO ROZMĚRU 700x900 mm, S ARETACÍ V OTEVŘENÉ POLOZE. MATERIÁL: NEREZ DIN 1.4301 včetně všech souvisejících konstrukcí a prací</t>
  </si>
  <si>
    <t>-441550360</t>
  </si>
  <si>
    <t xml:space="preserve">Poznámka k položce:_x000d_
Specifikace dle D1.1.1.1.10._x000d_
OTEVÍRAVÝ VODOTĚSNÝ POKLOP S VYVÝŠENÝM RÁMEM, PRO OTVOR SVĚTLÉHO ROZMĚRU 700x900 mm, S ARETACÍ V OTEVŘENÉ POLOZE. MATERIÁL: NEREZ DIN 1.4301_x000d_
</t>
  </si>
  <si>
    <t>178</t>
  </si>
  <si>
    <t>Z09</t>
  </si>
  <si>
    <t>Dodávka a montáž prvku NOSNÁ KONSTRUKCE MONTÁŽNÍ DRÁŽKY PRO KLADKOSTROJ O NOSNOSTI 0,25 t, NOSNÍK IPN 160 DÉLKY 6,0 m. MATERIÁL: POZINKOVANÁ OCEL včetně všech souvisejících konstrukcí a prací</t>
  </si>
  <si>
    <t>-1929540938</t>
  </si>
  <si>
    <t xml:space="preserve">Poznámka k položce:_x000d_
Specifikace dle D1.1.1.1.10._x000d_
NOSNÁ KONSTRUKCE MONTÁŽNÍ DRÁŽKY PRO KLADKOSTROJ O NOSNOSTI 0,25 t, NOSNÍK IPN 160 DÉLKY 6,0 m.  MATERIÁL: POZINKOVANÁ OCE</t>
  </si>
  <si>
    <t>179</t>
  </si>
  <si>
    <t>Z10</t>
  </si>
  <si>
    <t>Dodávka a montáž prvku PŘÍVOD VZDUCHU DO ARMATURNÍ KOMORY Z POTRUBÍ PVC KG DN 150, VČETNĚ VĚTRACÍCH MŘÍŽEK včetně všech souvisejících konstrukcí a prací</t>
  </si>
  <si>
    <t>1777186561</t>
  </si>
  <si>
    <t>Poznámka k položce:_x000d_
Specifikace dle D1.1.1.1.10._x000d_
PŘÍVOD VZDUCHU DO ARMATURNÍ KOMORY Z POTRUBÍ PVC KG DN 150, VČETNĚ VĚTRACÍCH MŘÍŽEK</t>
  </si>
  <si>
    <t>180</t>
  </si>
  <si>
    <t>Z11</t>
  </si>
  <si>
    <t>Dodávka a montáž prvku VĚTRACÍ POTRUBÍ PRO ODVOD VZDUCHU Z ARMATURNÍ KOMORY VČ. SAMOTAHOVÉ HLAVICE včetně všech souvisejících konstrukcí a prací</t>
  </si>
  <si>
    <t>-759640932</t>
  </si>
  <si>
    <t>Poznámka k položce:_x000d_
Specifikace dle D1.1.1.1.10._x000d_
VĚTRACÍ POTRUBÍ PRO ODVOD VZDUCHU Z ARMATURNÍ KOMORY VČ. SAMOTAHOVÉ HLAVICE</t>
  </si>
  <si>
    <t>181</t>
  </si>
  <si>
    <t>Z12</t>
  </si>
  <si>
    <t>Dodávka a montáž prvku ODVĚTRÁNÍ PROSTORU AKUMULAČNÍ NÁDRŽE Z POTRUBÍ PVC KG DN 100, VČETNĚ VĚTRACÍ MŘÍŽKY NA FASÁDĚ A FILTRAČNÍ KAZETY S FILTRAČNÍ VLOŽKOU včetně všech souvisejících konstrukcí a prací</t>
  </si>
  <si>
    <t>2033262133</t>
  </si>
  <si>
    <t>Poznámka k položce:_x000d_
Specifikace dle D1.1.1.1.10._x000d_
ODVĚTRÁNÍ PROSTORU AKUMULAČNÍ NÁDRŽE Z POTRUBÍ PVC KG DN 100, VČETNĚ VĚTRACÍ MŘÍŽKY NA FASÁDĚ A FILTRAČNÍ KAZETY S FILTRAČNÍ VLOŽKOU</t>
  </si>
  <si>
    <t>182</t>
  </si>
  <si>
    <t>Z13</t>
  </si>
  <si>
    <t>Dodávka a montáž prvku ANTÉNNÍ STOŽÁR VÝŠKY 4,0 m Z TRUBKY 60,3x3,0 mm, MATERIÁL: NEREZ DIN 1.4301, VČETNĚ KOTVENÍ NABETONOVOU STĚNU (POD TEP. IZOLACI) včetně všech souvisejících konstrukcí a prací</t>
  </si>
  <si>
    <t>-1885383675</t>
  </si>
  <si>
    <t>Poznámka k položce:_x000d_
Specifikace dle D1.1.1.1.10._x000d_
CERTIFIKOVANÝ KOTVICÍ BOD PRO ZAJIŠTĚNÍ PRACOVNÍKA PŘI PRÁCI NAD VOLNOU HLADINOU. OKO S METRICKÝM ZÁVITEM M8x25 ŽÁROVĚ ZINKOVÁNO DO CHEMICKÉ KOTVY, TYPOVÝ VÝROBEK, KOTVENO DO OTVORU V CIHELNÉM ZDIVU</t>
  </si>
  <si>
    <t>183</t>
  </si>
  <si>
    <t>Z14</t>
  </si>
  <si>
    <t>Dodávka a montáž prvku NEREZOVÉ ZÁBRADLÍ PŘÍSTUPOVÉHO SCHODIŠTĚ, VÝŠKA ZÁBRADLÍ 1,1 m, MATERIÁL: NEREZ DIN 1.4301 včetně všech souvisejících konstrukcí a prací</t>
  </si>
  <si>
    <t>1666171270</t>
  </si>
  <si>
    <t>Poznámka k položce:_x000d_
Specifikace dle D1.1.1.1.10._x000d_
NEREZOVÉ ZÁBRADLÍ PŘÍSTUPOVÉHO SCHODIŠTĚ, VÝŠKA ZÁBRADLÍ 1,1 m, MATERIÁL: NEREZ DIN 1.4301</t>
  </si>
  <si>
    <t>771</t>
  </si>
  <si>
    <t>Podlahy z dlaždic</t>
  </si>
  <si>
    <t>184</t>
  </si>
  <si>
    <t>771111011</t>
  </si>
  <si>
    <t>Příprava podkladu před provedením dlažby vysátí podlah</t>
  </si>
  <si>
    <t>-1434555830</t>
  </si>
  <si>
    <t>https://podminky.urs.cz/item/CS_URS_2025_01/771111011</t>
  </si>
  <si>
    <t>"Podlahy, S1H1, SH2 dle D1.1.1.4, D1.1.1.5:" 13,26</t>
  </si>
  <si>
    <t>185</t>
  </si>
  <si>
    <t>771121011</t>
  </si>
  <si>
    <t>Příprava podkladu před provedením dlažby nátěr penetrační na podlahu</t>
  </si>
  <si>
    <t>1633436971</t>
  </si>
  <si>
    <t>https://podminky.urs.cz/item/CS_URS_2025_01/771121011</t>
  </si>
  <si>
    <t>186</t>
  </si>
  <si>
    <t>771474112</t>
  </si>
  <si>
    <t>Montáž soklů z dlaždic keramických lepených cementovým flexibilním lepidlem rovných, výšky přes 65 do 90 mm</t>
  </si>
  <si>
    <t>1591483090</t>
  </si>
  <si>
    <t>https://podminky.urs.cz/item/CS_URS_2025_01/771474112</t>
  </si>
  <si>
    <t>"Podlahy, S1H1, SH2 dle D1.1.1.4, D1.1.1.5:" 3,6+3,6+4,2+4,2</t>
  </si>
  <si>
    <t>187</t>
  </si>
  <si>
    <t>59761409</t>
  </si>
  <si>
    <t>dlažba keramická slinutá protiskluzná do interiéru i exteriéru pro vysoké mechanické namáhání přes 9 do 12ks/m2</t>
  </si>
  <si>
    <t>CS ÚRS 2023 01</t>
  </si>
  <si>
    <t>1548637942</t>
  </si>
  <si>
    <t>15,6*0,11 'Přepočtené koeficientem množství</t>
  </si>
  <si>
    <t>188</t>
  </si>
  <si>
    <t>771574263</t>
  </si>
  <si>
    <t>Montáž podlah z dlaždic keramických lepených flexibilním lepidlem maloformátových pro vysoké mechanické zatížení protiskluzných nebo reliéfních (bezbariérových) přes 9 do 12 ks/m2</t>
  </si>
  <si>
    <t>-2018046728</t>
  </si>
  <si>
    <t>https://podminky.urs.cz/item/CS_URS_2023_01/771574263</t>
  </si>
  <si>
    <t>189</t>
  </si>
  <si>
    <t>1564650268</t>
  </si>
  <si>
    <t>13,25*1,15 'Přepočtené koeficientem množství</t>
  </si>
  <si>
    <t>190</t>
  </si>
  <si>
    <t>771591112</t>
  </si>
  <si>
    <t>Izolace podlahy pod dlažbu nátěrem nebo stěrkou ve dvou vrstvách</t>
  </si>
  <si>
    <t>492672820</t>
  </si>
  <si>
    <t>https://podminky.urs.cz/item/CS_URS_2025_01/771591112</t>
  </si>
  <si>
    <t>"Podlahy, S1H1, SH2 dle D1.1.1.4, D1.1.1.5:" 0,15*(3,6+3,6+4,2+4,2)</t>
  </si>
  <si>
    <t>191</t>
  </si>
  <si>
    <t>771591241</t>
  </si>
  <si>
    <t>Izolace podlahy pod dlažbu těsnícími izolačními pásy vnitřní kout</t>
  </si>
  <si>
    <t>-426101814</t>
  </si>
  <si>
    <t>https://podminky.urs.cz/item/CS_URS_2025_01/771591241</t>
  </si>
  <si>
    <t>"Podlahy, S1H1, SH2 dle D1.1.1.4, D1.1.1.5:" 4</t>
  </si>
  <si>
    <t>192</t>
  </si>
  <si>
    <t>771591242</t>
  </si>
  <si>
    <t>Izolace podlahy pod dlažbu těsnícími izolačními pásy vnější roh</t>
  </si>
  <si>
    <t>1242352218</t>
  </si>
  <si>
    <t>https://podminky.urs.cz/item/CS_URS_2025_01/771591242</t>
  </si>
  <si>
    <t>"Podlahy, S1H1, SH2 dle D1.1.1.4, D1.1.1.5:" 2</t>
  </si>
  <si>
    <t>193</t>
  </si>
  <si>
    <t>771591264</t>
  </si>
  <si>
    <t>Izolace podlahy pod dlažbu těsnícími izolačními pásy mezi podlahou a stěnu</t>
  </si>
  <si>
    <t>1894619406</t>
  </si>
  <si>
    <t>https://podminky.urs.cz/item/CS_URS_2025_01/771591264</t>
  </si>
  <si>
    <t>"Podlahy, S1H1, SH2 dle D1.1.1.4, D1.1.1.5:" 3,6+3,6+4,2+4,2+(4*0,15)</t>
  </si>
  <si>
    <t>194</t>
  </si>
  <si>
    <t>998771101</t>
  </si>
  <si>
    <t>Přesun hmot pro podlahy z dlaždic stanovený z hmotnosti přesunovaného materiálu vodorovná dopravní vzdálenost do 50 m základní v objektech výšky do 6 m</t>
  </si>
  <si>
    <t>-1038273588</t>
  </si>
  <si>
    <t>https://podminky.urs.cz/item/CS_URS_2025_01/998771101</t>
  </si>
  <si>
    <t>781</t>
  </si>
  <si>
    <t>Dokončovací práce - obklady</t>
  </si>
  <si>
    <t>195</t>
  </si>
  <si>
    <t>781121011</t>
  </si>
  <si>
    <t>Příprava podkladu před provedením obkladu nátěr penetrační na stěnu</t>
  </si>
  <si>
    <t>-1930159442</t>
  </si>
  <si>
    <t>https://podminky.urs.cz/item/CS_URS_2025_01/781121011</t>
  </si>
  <si>
    <t>196</t>
  </si>
  <si>
    <t>781734111</t>
  </si>
  <si>
    <t>Montáž obkladů vnějších stěn z obkladaček nebo obkladových pásků cihelných lepených flexibilním lepidlem do 50 ks/m2</t>
  </si>
  <si>
    <t>-708134993</t>
  </si>
  <si>
    <t>https://podminky.urs.cz/item/CS_URS_2025_01/781734111</t>
  </si>
  <si>
    <t>"Obklad soklu a ostění dle D1.1.1.8" 4,5+3+2+4</t>
  </si>
  <si>
    <t>197</t>
  </si>
  <si>
    <t>59623113</t>
  </si>
  <si>
    <t>pásek obkladový cihlový hladký 240x71x14mm červený</t>
  </si>
  <si>
    <t>1292578628</t>
  </si>
  <si>
    <t>13,5*52,8 'Přepočtené koeficientem množství</t>
  </si>
  <si>
    <t>198</t>
  </si>
  <si>
    <t>998781101</t>
  </si>
  <si>
    <t>Přesun hmot pro obklady keramické stanovený z hmotnosti přesunovaného materiálu vodorovná dopravní vzdálenost do 50 m základní v objektech výšky do 6 m</t>
  </si>
  <si>
    <t>964255827</t>
  </si>
  <si>
    <t>https://podminky.urs.cz/item/CS_URS_2025_01/998781101</t>
  </si>
  <si>
    <t>783</t>
  </si>
  <si>
    <t>Dokončovací práce - nátěry</t>
  </si>
  <si>
    <t>199</t>
  </si>
  <si>
    <t>783201403</t>
  </si>
  <si>
    <t>Příprava podkladu tesařských konstrukcí před provedením nátěru oprášení</t>
  </si>
  <si>
    <t>2002551242</t>
  </si>
  <si>
    <t>https://podminky.urs.cz/item/CS_URS_2025_01/783201403</t>
  </si>
  <si>
    <t>200</t>
  </si>
  <si>
    <t>783263101</t>
  </si>
  <si>
    <t>Napouštěcí nátěr tesařských konstrukcí zabudovaných do konstrukce jednonásobný olejový</t>
  </si>
  <si>
    <t>-510140376</t>
  </si>
  <si>
    <t>https://podminky.urs.cz/item/CS_URS_2025_01/783263101</t>
  </si>
  <si>
    <t>"4 podbití dle D1.1.1.7:" 3*15</t>
  </si>
  <si>
    <t>SO01.002 - Stavební elektroinstalace</t>
  </si>
  <si>
    <t>M21 - Elektromontáže</t>
  </si>
  <si>
    <t>M46 - Zemní práce</t>
  </si>
  <si>
    <t>M21</t>
  </si>
  <si>
    <t>Elektromontáže</t>
  </si>
  <si>
    <t>210101(R)</t>
  </si>
  <si>
    <t xml:space="preserve">DM: Průmyslové plastové LED svítidlo, elektronický předřadník, 66W, 9063lm, 4 000K, CRI+80, IP66, bezšroubová jednopólová svorkovnice, max. průřez vodičů 2,5 mm2, kalkulovaná životnost LED modulu 70 000 h, barva šedá RAL 7035. Přímé upevnění na stěnu pomocí dvou samosvorných nerezových úchytných per. d/š/v = 1280/152/102mm. </t>
  </si>
  <si>
    <t>ks</t>
  </si>
  <si>
    <t>210102(R)</t>
  </si>
  <si>
    <t>DM: Sériový přepínač nástěný, šedý, 10A, 250V, IP54</t>
  </si>
  <si>
    <t>210103(R)</t>
  </si>
  <si>
    <t xml:space="preserve">DM: Přímotopný konvektor s vestavěným termostatem, 2,0kW, 230V, IP24, třída izol. II. </t>
  </si>
  <si>
    <t>210104(R)</t>
  </si>
  <si>
    <t>DM: Elektroinstalační krabice, se svorkovnicí, IP54</t>
  </si>
  <si>
    <t>210105(R)</t>
  </si>
  <si>
    <t>DM: Kabelový žlab drátěný profilu 50/50mm, žárový pozink., včetně spojek, držáků, nosníků</t>
  </si>
  <si>
    <t>210106(R)</t>
  </si>
  <si>
    <t>DM: Kabelový žlab drátěný profilu 100/50mm, žárový pozink., včetně spojek, držáků, nosníků</t>
  </si>
  <si>
    <t>210107(R)</t>
  </si>
  <si>
    <t>DM: Elektroinstalační pancéřová plastová trubka DN25, včetně upevnění pomocí plastových příchytek</t>
  </si>
  <si>
    <t>210108(R)</t>
  </si>
  <si>
    <t>DM: Pružná spojka pro trubku 25mm</t>
  </si>
  <si>
    <t>210109(R)</t>
  </si>
  <si>
    <t>DM: Měděný instalační kabel s plnými jádry a pláštěm PVC O 3x1,5 mm2, včetně uložení, ukončení a označení štítky</t>
  </si>
  <si>
    <t>210110(R)</t>
  </si>
  <si>
    <t>DM: Měděný instalační kabel s plnými jádry a pláštěm PVC J 5x1,5 mm2, včetně uložení, ukončení a označení štítky</t>
  </si>
  <si>
    <t>210111(R)</t>
  </si>
  <si>
    <t>DM: Měděný instalační kabel s plnými jádry a pláštěm PVC J 3x2,5 mm2, včetně uložení, ukončení a označení štítky</t>
  </si>
  <si>
    <t>210112(R)</t>
  </si>
  <si>
    <t>DM: Ventilační průchodky ke svítidlům a zásuvkovým skříním IP66 pro kabely průměru 8-14 mm</t>
  </si>
  <si>
    <t>210113(R)</t>
  </si>
  <si>
    <t>Pospojování - obsahuje hlavní pospojování a doplňkové pospojování.</t>
  </si>
  <si>
    <t>210114(R)</t>
  </si>
  <si>
    <t>DM: Ostatní drobný instalační materiál (hmoždinky, nerezové vruty, stahovacích pásky, kabelové štítky)</t>
  </si>
  <si>
    <t>210115(R)</t>
  </si>
  <si>
    <t>DM: Ekvipotenciální svorkovnice s krytem pro hlavní pospojování objektu</t>
  </si>
  <si>
    <t>210114(R).1</t>
  </si>
  <si>
    <t>D: Revize elektrického zařízení včetně vyhotovení zprávy</t>
  </si>
  <si>
    <t>210115(R).1</t>
  </si>
  <si>
    <t>DM: Jímací vedení AlMgSi ∅ 8mm</t>
  </si>
  <si>
    <t>210118(R)</t>
  </si>
  <si>
    <t>DM: Podpěra vedení na plechové střechy</t>
  </si>
  <si>
    <t>210119(R)</t>
  </si>
  <si>
    <t>DM: Podpěra vedení do zdiva na hmoždinku</t>
  </si>
  <si>
    <t>210120(R)</t>
  </si>
  <si>
    <t>DM: Svorka univerzální</t>
  </si>
  <si>
    <t>210121(R)</t>
  </si>
  <si>
    <t>DM: Svorka na okapové žlaby</t>
  </si>
  <si>
    <t>210122(R)</t>
  </si>
  <si>
    <t>DM: Jímací tyč AlMgSi, 3m</t>
  </si>
  <si>
    <t>210123(R)</t>
  </si>
  <si>
    <t>DM: Ochranná stříška horní</t>
  </si>
  <si>
    <t>210124(R)</t>
  </si>
  <si>
    <t>DM: Svorka k jímací tyči</t>
  </si>
  <si>
    <t>210125(R)</t>
  </si>
  <si>
    <t>DM: Izolační tyč oddáleného hromosvodu, 680 mm</t>
  </si>
  <si>
    <t>210126(R)</t>
  </si>
  <si>
    <t>DM: Držák oddáleného hromosvodu na trubku</t>
  </si>
  <si>
    <t>210127(R)</t>
  </si>
  <si>
    <t>DM: Ochranný úhelník 1,7m se dvěma držáky do zdiva na hmoždinku</t>
  </si>
  <si>
    <t>210128(R)</t>
  </si>
  <si>
    <t>DM: Zkušební svorka</t>
  </si>
  <si>
    <t>210129(R)</t>
  </si>
  <si>
    <t>DM: Plastový označovací štítek svodu</t>
  </si>
  <si>
    <t>210130(R)</t>
  </si>
  <si>
    <t>DM: Uzemňovací vedení FeZn 30x4 mm</t>
  </si>
  <si>
    <t>210131(R)</t>
  </si>
  <si>
    <t>DM: Uzemňovací vedení FeZn ∅ 10 mm</t>
  </si>
  <si>
    <t>210132(R)</t>
  </si>
  <si>
    <t>DM: Svorka zemní (pásek-pásek+mezideska) nebo (páska-drát+mezideska)</t>
  </si>
  <si>
    <t>210133(R)</t>
  </si>
  <si>
    <t>DM: Protikorozní ochrana spojů a vývodů asfaltovou zálivkou eventuelně licí pryskyřicí nebo antikorozní páskou</t>
  </si>
  <si>
    <t>210134(R)</t>
  </si>
  <si>
    <t>D: Revize hromosvodu včetně vyhotovení zprávy</t>
  </si>
  <si>
    <t>M46</t>
  </si>
  <si>
    <t>460101(R)</t>
  </si>
  <si>
    <t>D: Vytýčení trasy pro uzemnění</t>
  </si>
  <si>
    <t>460102(R)</t>
  </si>
  <si>
    <t>DM: Výkop kabelové rýhy 0,80×0,35m ručně v zemině třídy 3-4</t>
  </si>
  <si>
    <t>460103(R)</t>
  </si>
  <si>
    <t>DM: Zához kabelové rýhy 0,80×0,35m ručně v zemině třídy 3-4</t>
  </si>
  <si>
    <t>460104(R)</t>
  </si>
  <si>
    <t>M: Konečná úprava terénu</t>
  </si>
  <si>
    <t>SO02 - Výtlačné potrubí do VDJ</t>
  </si>
  <si>
    <t xml:space="preserve">HSV -  Práce a dodávky HSV</t>
  </si>
  <si>
    <t xml:space="preserve">    85 -  Potrubí z trub litinových</t>
  </si>
  <si>
    <t xml:space="preserve">    89 -  Ostatní konstrukce</t>
  </si>
  <si>
    <t xml:space="preserve">    9 - Ostatní konstrukce a práce, bourání</t>
  </si>
  <si>
    <t xml:space="preserve"> Práce a dodávky HSV</t>
  </si>
  <si>
    <t>132254204</t>
  </si>
  <si>
    <t>Hloubení zapažených rýh šířky přes 800 do 2 000 mm strojně s urovnáním dna do předepsaného profilu a spádu v hornině třídy těžitelnosti I skupiny 3 přes 100 do 500 m3</t>
  </si>
  <si>
    <t>7168003</t>
  </si>
  <si>
    <t>https://podminky.urs.cz/item/CS_URS_2025_01/132254204</t>
  </si>
  <si>
    <t>"Dle D1.2.2, D1.2.3, výtlak:" (17,4)*0,8*1,5</t>
  </si>
  <si>
    <t>"Zastoupení zeminy předpoklad dle IGP 50%:" 20,88*0,5</t>
  </si>
  <si>
    <t>132354204</t>
  </si>
  <si>
    <t>Hloubení zapažených rýh šířky přes 800 do 2 000 mm strojně s urovnáním dna do předepsaného profilu a spádu v hornině třídy těžitelnosti II skupiny 4 přes 100 do 500 m3</t>
  </si>
  <si>
    <t>1094474685</t>
  </si>
  <si>
    <t>https://podminky.urs.cz/item/CS_URS_2025_01/132354204</t>
  </si>
  <si>
    <t>"Zastoupení zeminy předpoklad dle IGP 40%:" 20,88*0,4</t>
  </si>
  <si>
    <t>132454204</t>
  </si>
  <si>
    <t>Hloubení zapažených rýh šířky přes 800 do 2 000 mm strojně s urovnáním dna do předepsaného profilu a spádu v hornině třídy těžitelnosti II skupiny 5 přes 100 do 500 m3</t>
  </si>
  <si>
    <t>900215244</t>
  </si>
  <si>
    <t>https://podminky.urs.cz/item/CS_URS_2025_01/132454204</t>
  </si>
  <si>
    <t>"Zastoupení zeminy předpoklad dle IGP 10%:" 20,88*0,1</t>
  </si>
  <si>
    <t>"Dle D1.2.2, D1.2.3, výtlak, drenáž:" (17)*0,8*0,15</t>
  </si>
  <si>
    <t>151101101</t>
  </si>
  <si>
    <t>Zřízení pažení a rozepření stěn rýh pro podzemní vedení příložné pro jakoukoliv mezerovitost, hloubky do 2 m</t>
  </si>
  <si>
    <t>1692214703</t>
  </si>
  <si>
    <t>https://podminky.urs.cz/item/CS_URS_2025_01/151101101</t>
  </si>
  <si>
    <t>"Dle D1.2.2, D1.2.3, výtlak:" (17,4)*2*1,5</t>
  </si>
  <si>
    <t>151101111</t>
  </si>
  <si>
    <t>Odstranění pažení a rozepření stěn rýh pro podzemní vedení s uložením materiálu na vzdálenost do 3 m od kraje výkopu příložné, hloubky do 2 m</t>
  </si>
  <si>
    <t>-1252422278</t>
  </si>
  <si>
    <t>https://podminky.urs.cz/item/CS_URS_2025_01/151101111</t>
  </si>
  <si>
    <t>-559463501</t>
  </si>
  <si>
    <t>"Zásypy zpětně použitou vhodnou zeminou:" 16,764</t>
  </si>
  <si>
    <t>"Zásyp vykopaným kamenivem:" 0</t>
  </si>
  <si>
    <t>546856558</t>
  </si>
  <si>
    <t>"Zastoupení zeminy předpoklad dle IGP 100%:" 20,88-16,704</t>
  </si>
  <si>
    <t>140218481</t>
  </si>
  <si>
    <t>6,216*10 'Přepočtené koeficientem množství</t>
  </si>
  <si>
    <t>1205355871</t>
  </si>
  <si>
    <t>"Zásypy zpětně použitou vhodnou zeminou:" 16,704</t>
  </si>
  <si>
    <t>1462318116</t>
  </si>
  <si>
    <t>6,216*2 'Přepočtené koeficientem množství</t>
  </si>
  <si>
    <t>-446924409</t>
  </si>
  <si>
    <t>174101101</t>
  </si>
  <si>
    <t>1932072055</t>
  </si>
  <si>
    <t>https://podminky.urs.cz/item/CS_URS_2025_01/174101101</t>
  </si>
  <si>
    <t>"Zásyp vykopanou zeminou ve volném terénu"</t>
  </si>
  <si>
    <t>"Dle D1.2.2, D1.2.3, výtlak - výkop:" (17,4)*0,8*1,5</t>
  </si>
  <si>
    <t>"Dle D1.2.2, D1.2.3, výtlak - lože:" -(17,4)*0,1*0,8</t>
  </si>
  <si>
    <t>"Dle D1.2.2, D1.2.3, výtlak - obsyp:" -(17,4)*(0,1+0,1)*0,8</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</si>
  <si>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</si>
  <si>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</si>
  <si>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-1554628316</t>
  </si>
  <si>
    <t>https://podminky.urs.cz/item/CS_URS_2025_01/175151101</t>
  </si>
  <si>
    <t>"Dle D1.2.2, D1.2.3, výtlak:" (17,4)*(0,1+0,1)*0,8</t>
  </si>
  <si>
    <t>58337302</t>
  </si>
  <si>
    <t>štěrkopísek frakce 0/16</t>
  </si>
  <si>
    <t>719902034</t>
  </si>
  <si>
    <t>2,784*2 'Přepočtené koeficientem množství</t>
  </si>
  <si>
    <t>212532111</t>
  </si>
  <si>
    <t>Lože pro trativody z kameniva hrubého drceného</t>
  </si>
  <si>
    <t>18272255</t>
  </si>
  <si>
    <t>https://podminky.urs.cz/item/CS_URS_2025_01/212532111</t>
  </si>
  <si>
    <t>"Dle D1.2.2, D1.2.3, výtlak:" (17)*0,8*0,15</t>
  </si>
  <si>
    <t>1884875160</t>
  </si>
  <si>
    <t>"Dle D1.2.2, D1.2.3, výtlak:" 17</t>
  </si>
  <si>
    <t>451573111</t>
  </si>
  <si>
    <t>Lože pod potrubí, stoky a drobné objekty v otevřeném výkopu z písku a štěrkopísku do 63 mm</t>
  </si>
  <si>
    <t>-2092645226</t>
  </si>
  <si>
    <t>https://podminky.urs.cz/item/CS_URS_2025_01/451573111</t>
  </si>
  <si>
    <t>"Dle D1.2.2, D1.2.3, výtlak:" (17,4)*0,1*0,8</t>
  </si>
  <si>
    <t>857242122</t>
  </si>
  <si>
    <t>Montáž litinových tvarovek na potrubí litinovém tlakovém jednoosých na potrubí z trub přírubových v otevřeném výkopu, kanálu nebo v šachtě DN 80</t>
  </si>
  <si>
    <t>1861680616</t>
  </si>
  <si>
    <t>https://podminky.urs.cz/item/CS_URS_2025_01/857242122</t>
  </si>
  <si>
    <t>R552003</t>
  </si>
  <si>
    <t>lemový nákružek d63 s točivou přírubou</t>
  </si>
  <si>
    <t>2016702721</t>
  </si>
  <si>
    <t>"Dle výpisu materiálu D1.2.4 a specifikace dle D1.2.1:" 2</t>
  </si>
  <si>
    <t>R552010</t>
  </si>
  <si>
    <t xml:space="preserve"> jištěná spojka hrdlo/příruba DN50 d63</t>
  </si>
  <si>
    <t>1299294638</t>
  </si>
  <si>
    <t>"Dle výpisu materiálu D1.2.4 a specifikace dle D1.2.1:" 1</t>
  </si>
  <si>
    <t>871211211</t>
  </si>
  <si>
    <t>Montáž vodovodního potrubí z polyetylenu PE100 RC v otevřeném výkopu svařovaných elektrotvarovkou SDR 11/PN16 d 63 x 5,8 mm</t>
  </si>
  <si>
    <t>-334438791</t>
  </si>
  <si>
    <t>https://podminky.urs.cz/item/CS_URS_2025_01/871211211</t>
  </si>
  <si>
    <t>"Dle výpisu materiálu D1.2.4 a specifikace dle D1.2.1:" 17</t>
  </si>
  <si>
    <t>28613113</t>
  </si>
  <si>
    <t>potrubí vodovodní jednovrstvé PE100 RC PN 16 SDR11 63x5,8mm</t>
  </si>
  <si>
    <t>1390223346</t>
  </si>
  <si>
    <t>17*1,015 'Přepočtené koeficientem množství</t>
  </si>
  <si>
    <t>877211101</t>
  </si>
  <si>
    <t>Montáž tvarovek na vodovodním plastovém potrubí z polyetylenu PE 100 elektrotvarovek SDR 11/PN16 spojek, oblouků nebo redukcí d 63</t>
  </si>
  <si>
    <t>519529273</t>
  </si>
  <si>
    <t>https://podminky.urs.cz/item/CS_URS_2025_01/877211101</t>
  </si>
  <si>
    <t>"Dle výpisu materiálu D1.2.4 a specifikace dle D1.2.1:" 1+2+6</t>
  </si>
  <si>
    <t>R286002</t>
  </si>
  <si>
    <t>oblouk 11° SDR11 PE 100 PN16 D 63mm</t>
  </si>
  <si>
    <t>1781563387</t>
  </si>
  <si>
    <t>R286004</t>
  </si>
  <si>
    <t>oblouk 30° SDR11 PE 100 PN16 D 63mm</t>
  </si>
  <si>
    <t>281607836</t>
  </si>
  <si>
    <t>R286006</t>
  </si>
  <si>
    <t>elektrospojka SDR11 PE 100 PN16 D 63mm</t>
  </si>
  <si>
    <t>-534045177</t>
  </si>
  <si>
    <t>892233122</t>
  </si>
  <si>
    <t>Proplach a dezinfekce vodovodního potrubí DN od 40 do 70</t>
  </si>
  <si>
    <t>1153883299</t>
  </si>
  <si>
    <t>https://podminky.urs.cz/item/CS_URS_2025_01/892233122</t>
  </si>
  <si>
    <t>892241111</t>
  </si>
  <si>
    <t>Tlakové zkoušky vodou na potrubí DN do 80</t>
  </si>
  <si>
    <t>-791368624</t>
  </si>
  <si>
    <t>https://podminky.urs.cz/item/CS_URS_2025_01/892241111</t>
  </si>
  <si>
    <t>892372111</t>
  </si>
  <si>
    <t>Tlakové zkoušky vodou zabezpečení konců potrubí při tlakových zkouškách DN do 300</t>
  </si>
  <si>
    <t>-2120428268</t>
  </si>
  <si>
    <t>https://podminky.urs.cz/item/CS_URS_2025_01/892372111</t>
  </si>
  <si>
    <t>899722113</t>
  </si>
  <si>
    <t>Krytí potrubí z plastů výstražnou fólií z PVC šířky přes 25 do 34 cm</t>
  </si>
  <si>
    <t>550309343</t>
  </si>
  <si>
    <t>https://podminky.urs.cz/item/CS_URS_2025_01/899722113</t>
  </si>
  <si>
    <t>"Dle výpisu materiálu D1.2.4 a specifikace dle D1.2.1:" 20</t>
  </si>
  <si>
    <t xml:space="preserve"> Potrubí z trub litinových</t>
  </si>
  <si>
    <t>R858000</t>
  </si>
  <si>
    <t>Dodávka a montáž spojovacího materiálu - přírubový spoj DN 50, PN 10/16 včetně všech souvisejícíh konstrukcí a prací</t>
  </si>
  <si>
    <t>889262500</t>
  </si>
  <si>
    <t xml:space="preserve"> Ostatní konstrukce</t>
  </si>
  <si>
    <t>R899101</t>
  </si>
  <si>
    <t>Dodávka a montáž podkladního betonového bloku včetně všech souvisejících konstrukcí a prací</t>
  </si>
  <si>
    <t>-1006237937</t>
  </si>
  <si>
    <t>"Dle výpisu materiálu D1.2.4 a specifikace dle D1.2.1:" 3</t>
  </si>
  <si>
    <t>R899102</t>
  </si>
  <si>
    <t>Dodávka a montáž vyhledávacího vodiče CYY 6 mm2 včetně kontroly funkčnosti včetně všech souvisejících konstrukcí a prací</t>
  </si>
  <si>
    <t>1853960790</t>
  </si>
  <si>
    <t>Ostatní konstrukce a práce, bourání</t>
  </si>
  <si>
    <t>919726123</t>
  </si>
  <si>
    <t>Geotextilie netkaná pro ochranu, separaci nebo filtraci měrná hmotnost přes 300 do 500 g/m2</t>
  </si>
  <si>
    <t>-1053883906</t>
  </si>
  <si>
    <t>https://podminky.urs.cz/item/CS_URS_2025_01/919726123</t>
  </si>
  <si>
    <t>"Dle D1.2.2, D1.2.3, výtlak:" (17)*0,8</t>
  </si>
  <si>
    <t>998276101</t>
  </si>
  <si>
    <t>Přesun hmot pro trubní vedení hloubené z trub z plastických hmot nebo sklolaminátových pro vodovody, kanalizace, teplovody, produktovody v otevřeném výkopu dopravní vzdálenost do 15 m</t>
  </si>
  <si>
    <t>-1472357687</t>
  </si>
  <si>
    <t>https://podminky.urs.cz/item/CS_URS_2025_01/998276101</t>
  </si>
  <si>
    <t>SO03 - Odpadní potrubí</t>
  </si>
  <si>
    <t>1333626543</t>
  </si>
  <si>
    <t>"Dle D1.3.1, připojení ČS, připojení svodů:" (4+4,2)*1,5*0,9</t>
  </si>
  <si>
    <t>"Dle D1.3.1, stoka a-1, připojení žlabu:" (6+2)*1,5*0,9</t>
  </si>
  <si>
    <t>"Dle D1.3.1, stoka a:" (23,7)*0,9*((1,17+2,82)/2)</t>
  </si>
  <si>
    <t>"Rozšíření pro šachty:" 4*0,1*2*1*2</t>
  </si>
  <si>
    <t>"Zastoupení zeminy předpoklad dle IGP 50%:" 66,023*0,5</t>
  </si>
  <si>
    <t>132351401</t>
  </si>
  <si>
    <t>Hloubení rýh pod vodou strojně v hloubce do 5 m pod projektem stanovenou pracovní hladinou vody, pro nábřežní zdi, patky, záhozy, prahy, podélné a příčné zpevnění atd. pod obrysem výkopu množství do 1 000 m3 v hornině třídy těžitelnosti II skupiny 4</t>
  </si>
  <si>
    <t>1730559331</t>
  </si>
  <si>
    <t>https://podminky.urs.cz/item/CS_URS_2025_01/132351401</t>
  </si>
  <si>
    <t>"Dle D1.3.5, pozice 1:" 1</t>
  </si>
  <si>
    <t>-381386470</t>
  </si>
  <si>
    <t>"Zastoupení zeminy předpoklad dle IGP 40%:" 66,023*0,4</t>
  </si>
  <si>
    <t>-2125846937</t>
  </si>
  <si>
    <t>"Zastoupení zeminy předpoklad dle IGP 10%:" 66,023*0,1</t>
  </si>
  <si>
    <t>"Dle D1.3.1, stoka a:" 23,7*0,9*0,15</t>
  </si>
  <si>
    <t>151101102</t>
  </si>
  <si>
    <t>Zřízení pažení a rozepření stěn rýh pro podzemní vedení příložné pro jakoukoliv mezerovitost, hloubky přes 2 do 4 m</t>
  </si>
  <si>
    <t>-127292261</t>
  </si>
  <si>
    <t>https://podminky.urs.cz/item/CS_URS_2025_01/151101102</t>
  </si>
  <si>
    <t>"Dle D1.3.1, připojení ČS, připojení svodů:" (4+4,2)*1,5*2</t>
  </si>
  <si>
    <t>"Dle D1.3.1, stoka a-1, připojení žlabu:" (6+2)*1,5*2</t>
  </si>
  <si>
    <t>"Dle D1.3.1, stoka a:" (23,7)*2*((1,17+2,82)/2)</t>
  </si>
  <si>
    <t>151101112</t>
  </si>
  <si>
    <t>Odstranění pažení a rozepření stěn rýh pro podzemní vedení s uložením materiálu na vzdálenost do 3 m od kraje výkopu příložné, hloubky přes 2 do 4 m</t>
  </si>
  <si>
    <t>-301580977</t>
  </si>
  <si>
    <t>https://podminky.urs.cz/item/CS_URS_2025_01/151101112</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</si>
  <si>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</si>
  <si>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</si>
  <si>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-109634746</t>
  </si>
  <si>
    <t>https://podminky.urs.cz/item/CS_URS_2025_01/161151113</t>
  </si>
  <si>
    <t>437486764</t>
  </si>
  <si>
    <t>"Zásypy zpětně použitou vhodnou zeminou:" 40,195</t>
  </si>
  <si>
    <t>1591119221</t>
  </si>
  <si>
    <t>"Zásyp vykopanou zeminou ve volném terénu" 33,012-40,194</t>
  </si>
  <si>
    <t>-380997031</t>
  </si>
  <si>
    <t>29,03*10 'Přepočtené koeficientem množství</t>
  </si>
  <si>
    <t>-1983339360</t>
  </si>
  <si>
    <t>-1703499429</t>
  </si>
  <si>
    <t>29,03*2 'Přepočtené koeficientem množství</t>
  </si>
  <si>
    <t>1139603656</t>
  </si>
  <si>
    <t>296073339</t>
  </si>
  <si>
    <t>"Odečet vytlačené kubatury"</t>
  </si>
  <si>
    <t>"Lože a obsyp:" -3,591-16,857</t>
  </si>
  <si>
    <t>"Zásypy kamenivem zpevněných ploch - zásyp mezi šachtami Š1-Š2:" -3,553</t>
  </si>
  <si>
    <t>"Šachty:" -4*2*PI*0,25*0,25</t>
  </si>
  <si>
    <t>"Lože šachet typických pr425 dle výpisu šachet (vzorové výkresy) D1.3.4:" -4*0,8*0,8*0,1</t>
  </si>
  <si>
    <t>-1740642118</t>
  </si>
  <si>
    <t xml:space="preserve">Poznámka k položce:_x000d_
ZÁSYP RÝHY: _x000d_
VHODNÝ ZÁSYPOVÝ MATERIÁL HUTNĚNÝ DLE ČSN 73 6133 PO VRSTVÁCH 150 mm,  NESMÍ DOCHÁZET K POKLESŮM_x000d_
PŘÍPADNĚ SCHVÁLENÝ VÝKOPEK</t>
  </si>
  <si>
    <t>"Zásypy kamenivem zpevněných ploch - zásyp mezi šachtami Š1-Š2:" 0,9*5,16*((1,34+1,39)/2)</t>
  </si>
  <si>
    <t>"Odečet vytlačené kubatury:" -0,9*5,16*(0,1+0,2+0,3)</t>
  </si>
  <si>
    <t>58344197</t>
  </si>
  <si>
    <t>štěrkodrť frakce 0/63</t>
  </si>
  <si>
    <t>1692584200</t>
  </si>
  <si>
    <t>3,553*2 'Přepočtené koeficientem množství</t>
  </si>
  <si>
    <t>-2102733988</t>
  </si>
  <si>
    <t>"Dle D1.3.1, připojení ČS, připojení svodů:" (4+4,2)*(0,1+0,3)*0,9</t>
  </si>
  <si>
    <t>"Odečet kubatury vytlačené potrubím:" -(4+4,2)*PI*0,05*0,05</t>
  </si>
  <si>
    <t>"Dle D1.3.1, stoka a-1, připojení žlabu:" (6+2)*(0,15+0,3)*0,9</t>
  </si>
  <si>
    <t>"Odečet kubatury vytlačené potrubím:" -(6+2)*PI*0,075*0,075</t>
  </si>
  <si>
    <t>"Dle D1.3.1, stoka a:" (23,7)*(0,2+0,3)*0,9</t>
  </si>
  <si>
    <t>"Odečet kubatury vytlačené potrubím:" -(23,7)*PI*0,1*0,1</t>
  </si>
  <si>
    <t>-2085907874</t>
  </si>
  <si>
    <t>15,907*2 'Přepočtené koeficientem množství</t>
  </si>
  <si>
    <t>2147234604</t>
  </si>
  <si>
    <t>-316039828</t>
  </si>
  <si>
    <t>"Dle D1.3.1, stoka a:" 23,7</t>
  </si>
  <si>
    <t>625029880</t>
  </si>
  <si>
    <t>"Dle D1.3.5, pozice 2:" 0,1</t>
  </si>
  <si>
    <t>-89410716</t>
  </si>
  <si>
    <t>"Dle D1.3.5, pozice 2:" 4*1*0,1*1,2</t>
  </si>
  <si>
    <t>-689677353</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</si>
  <si>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</si>
  <si>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</si>
  <si>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1329585072</t>
  </si>
  <si>
    <t>https://podminky.urs.cz/item/CS_URS_2025_01/321311116</t>
  </si>
  <si>
    <t>"Dle D1.3.5, pozice 1:" 0,35</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</si>
  <si>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</si>
  <si>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</si>
  <si>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-110501833</t>
  </si>
  <si>
    <t>https://podminky.urs.cz/item/CS_URS_2025_01/321351010</t>
  </si>
  <si>
    <t>"Dle D1.3.5, pozice 1 (předpokládané množství):" 8</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</si>
  <si>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</si>
  <si>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</si>
  <si>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-1832220244</t>
  </si>
  <si>
    <t>https://podminky.urs.cz/item/CS_URS_2025_01/321352010</t>
  </si>
  <si>
    <t>321368211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</si>
  <si>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</si>
  <si>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-428892084</t>
  </si>
  <si>
    <t>https://podminky.urs.cz/item/CS_URS_2025_01/321368211</t>
  </si>
  <si>
    <t>"Dle D1.3.5, pozice 1 (předpokládané množství), KARI150/150/8:" 5*(5,38/1000)*1,2</t>
  </si>
  <si>
    <t>1228879933</t>
  </si>
  <si>
    <t>"Dle D1.3.1, připojení ČS, připojení svodů:" (4+4,2)*0,1*0,9</t>
  </si>
  <si>
    <t>"Dle D1.3.1, stoka a-1, připojení žlabu:" (6+2)*0,1*0,9</t>
  </si>
  <si>
    <t>"Dle D1.3.1, stoka a:" (23,7)*0,1*0,9</t>
  </si>
  <si>
    <t>452311131</t>
  </si>
  <si>
    <t>Podkladní a zajišťovací konstrukce z betonu prostého v otevřeném výkopu bez zvýšených nároků na prostředí desky pod potrubí, stoky a drobné objekty z betonu tř. C 12/15</t>
  </si>
  <si>
    <t>1695180816</t>
  </si>
  <si>
    <t>https://podminky.urs.cz/item/CS_URS_2025_01/452311131</t>
  </si>
  <si>
    <t>"Lože šachet typických pr425 dle výpisu šachet (vzorové výkresy) D1.3.4:" 4*0,8*0,8*0,1</t>
  </si>
  <si>
    <t>452351101</t>
  </si>
  <si>
    <t>Bednění podkladních a zajišťovacích konstrukcí v otevřeném výkopu desek nebo sedlových loží pod potrubí, stoky a drobné objekty</t>
  </si>
  <si>
    <t>-441821949</t>
  </si>
  <si>
    <t>https://podminky.urs.cz/item/CS_URS_2023_01/452351101</t>
  </si>
  <si>
    <t>"Lože šachet typických pr425 dle výpisu šachet (vzorové výkresy) D1.3.4:" 4*4*0,8*0,1*1,1</t>
  </si>
  <si>
    <t>463212121</t>
  </si>
  <si>
    <t>Rovnanina z lomového kamene upraveného, tříděného jakékoliv tloušťky rovnaniny s vyplněním spár a dutin těženým kamenivem</t>
  </si>
  <si>
    <t>-1574925856</t>
  </si>
  <si>
    <t>https://podminky.urs.cz/item/CS_URS_2025_01/463212121</t>
  </si>
  <si>
    <t>"Dle D1.3.5, pozice 5:" 5*0,3</t>
  </si>
  <si>
    <t>871260310</t>
  </si>
  <si>
    <t>Montáž kanalizačního potrubí z polypropylenu PP hladkého plnostěnného SN 10 DN 100</t>
  </si>
  <si>
    <t>1438376913</t>
  </si>
  <si>
    <t>https://podminky.urs.cz/item/CS_URS_2025_01/871260310</t>
  </si>
  <si>
    <t>"Dle D1.3.1, připojení ČS, připojení svodů:" 4+4,2</t>
  </si>
  <si>
    <t>28611189</t>
  </si>
  <si>
    <t>trubka kanalizační PP plnostěnná jednovrstvá DN 110x2000mm SN10</t>
  </si>
  <si>
    <t>883944184</t>
  </si>
  <si>
    <t>8,2*1,015 'Přepočtené koeficientem množství</t>
  </si>
  <si>
    <t>871310310</t>
  </si>
  <si>
    <t>Montáž kanalizačního potrubí z polypropylenu PP hladkého plnostěnného SN 10 DN 150</t>
  </si>
  <si>
    <t>-2050442309</t>
  </si>
  <si>
    <t>https://podminky.urs.cz/item/CS_URS_2025_01/871310310</t>
  </si>
  <si>
    <t>"Dle D1.3.1, stoka a-1, připojení žlabu:" 6+2</t>
  </si>
  <si>
    <t>28611197</t>
  </si>
  <si>
    <t>trubka kanalizační PP plnostěnná jednovrstvá DN 160x2000mm SN10</t>
  </si>
  <si>
    <t>-1197001797</t>
  </si>
  <si>
    <t>8*1,015 'Přepočtené koeficientem množství</t>
  </si>
  <si>
    <t>871350310</t>
  </si>
  <si>
    <t>Montáž kanalizačního potrubí z polypropylenu PP hladkého plnostěnného SN 10 DN 200</t>
  </si>
  <si>
    <t>1866655352</t>
  </si>
  <si>
    <t>https://podminky.urs.cz/item/CS_URS_2025_01/871350310</t>
  </si>
  <si>
    <t>28611201</t>
  </si>
  <si>
    <t>trubka kanalizační PP plnostěnná jednovrstvá DN 200x2000mm SN10</t>
  </si>
  <si>
    <t>1209634216</t>
  </si>
  <si>
    <t>23,7*1,015 'Přepočtené koeficientem množství</t>
  </si>
  <si>
    <t>877260310</t>
  </si>
  <si>
    <t>Montáž tvarovek na kanalizačním plastovém potrubí z PP nebo PVC-U hladkého plnostěnného kolen, víček nebo hrdlových uzávěrů DN 100</t>
  </si>
  <si>
    <t>-1951769137</t>
  </si>
  <si>
    <t>https://podminky.urs.cz/item/CS_URS_2025_01/877260310</t>
  </si>
  <si>
    <t>28617180</t>
  </si>
  <si>
    <t>koleno kanalizační PP třívrstvé SN16 DN 100x45°</t>
  </si>
  <si>
    <t>-876522628</t>
  </si>
  <si>
    <t>877260320</t>
  </si>
  <si>
    <t>Montáž tvarovek na kanalizačním plastovém potrubí z PP nebo PVC-U hladkého plnostěnného odboček DN 100</t>
  </si>
  <si>
    <t>-838643021</t>
  </si>
  <si>
    <t>https://podminky.urs.cz/item/CS_URS_2025_01/877260320</t>
  </si>
  <si>
    <t>28617200</t>
  </si>
  <si>
    <t>odbočka kanalizační PP třívrstvá SN16 45° DN 100/100</t>
  </si>
  <si>
    <t>870148497</t>
  </si>
  <si>
    <t>877310310</t>
  </si>
  <si>
    <t>Montáž tvarovek na kanalizačním plastovém potrubí z PP nebo PVC-U hladkého plnostěnného kolen, víček nebo hrdlových uzávěrů DN 150</t>
  </si>
  <si>
    <t>1962960327</t>
  </si>
  <si>
    <t>https://podminky.urs.cz/item/CS_URS_2025_01/877310310</t>
  </si>
  <si>
    <t>28617182</t>
  </si>
  <si>
    <t>koleno kanalizační PP třívrstvé SN16 DN 150x45°</t>
  </si>
  <si>
    <t>-1860052632</t>
  </si>
  <si>
    <t>877350320</t>
  </si>
  <si>
    <t>Montáž tvarovek na kanalizačním plastovém potrubí z PP nebo PVC-U hladkého plnostěnného odboček DN 200</t>
  </si>
  <si>
    <t>-1972174665</t>
  </si>
  <si>
    <t>https://podminky.urs.cz/item/CS_URS_2025_01/877350320</t>
  </si>
  <si>
    <t>28617207</t>
  </si>
  <si>
    <t>odbočka kanalizační PP třívrstvá SN16 45° DN 200/150</t>
  </si>
  <si>
    <t>-386049429</t>
  </si>
  <si>
    <t>891355111</t>
  </si>
  <si>
    <t>Montáž vodovodních armatur na potrubí koncových klapek (žabích) hrdlových DN 200</t>
  </si>
  <si>
    <t>-1984613651</t>
  </si>
  <si>
    <t>https://podminky.urs.cz/item/CS_URS_2025_01/891355111</t>
  </si>
  <si>
    <t>"Dle D1.3.5, pozice 4:" 1</t>
  </si>
  <si>
    <t>42283002</t>
  </si>
  <si>
    <t>klapka koncová PE-HD na PVC a PE-HD odpadní potrubí DN 200</t>
  </si>
  <si>
    <t>2005548266</t>
  </si>
  <si>
    <t>892271111</t>
  </si>
  <si>
    <t>Tlakové zkoušky vodou na potrubí DN 100 nebo 125</t>
  </si>
  <si>
    <t>-1442168508</t>
  </si>
  <si>
    <t>https://podminky.urs.cz/item/CS_URS_2025_01/892271111</t>
  </si>
  <si>
    <t>892351111</t>
  </si>
  <si>
    <t>Tlakové zkoušky vodou na potrubí DN 150 nebo 200</t>
  </si>
  <si>
    <t>-971361881</t>
  </si>
  <si>
    <t>https://podminky.urs.cz/item/CS_URS_2025_01/892351111</t>
  </si>
  <si>
    <t>1403760567</t>
  </si>
  <si>
    <t>894812205</t>
  </si>
  <si>
    <t>Revizní a čistící šachta z polypropylenu PP pro hladké trouby DN 425 šachtové dno (DN šachty / DN trubního vedení) DN 425/200 průtočné</t>
  </si>
  <si>
    <t>17075840</t>
  </si>
  <si>
    <t>https://podminky.urs.cz/item/CS_URS_2025_01/894812205</t>
  </si>
  <si>
    <t>"Dle výpisu šachet dle D1.3.6:" 1</t>
  </si>
  <si>
    <t>894812206</t>
  </si>
  <si>
    <t>Revizní a čistící šachta z polypropylenu PP pro hladké trouby DN 425 šachtové dno (DN šachty / DN trubního vedení) DN 425/200 průtočné 30°,60°,90°</t>
  </si>
  <si>
    <t>2039353875</t>
  </si>
  <si>
    <t>https://podminky.urs.cz/item/CS_URS_2025_01/894812206</t>
  </si>
  <si>
    <t>"Dle výpisu šachet dle D1.3.6:" 2</t>
  </si>
  <si>
    <t>894812207</t>
  </si>
  <si>
    <t>Revizní a čistící šachta z polypropylenu PP pro hladké trouby DN 425 šachtové dno (DN šachty / DN trubního vedení) DN 425/200 s přítokem tvaru T</t>
  </si>
  <si>
    <t>-1927158964</t>
  </si>
  <si>
    <t>https://podminky.urs.cz/item/CS_URS_2025_01/894812207</t>
  </si>
  <si>
    <t>894812231</t>
  </si>
  <si>
    <t>Revizní a čistící šachta z polypropylenu PP pro hladké trouby DN 425 roura šachtová korugovaná bez hrdla, světlé hloubky 1500 mm</t>
  </si>
  <si>
    <t>65095401</t>
  </si>
  <si>
    <t>https://podminky.urs.cz/item/CS_URS_2025_01/894812231</t>
  </si>
  <si>
    <t>894812232</t>
  </si>
  <si>
    <t>Revizní a čistící šachta z polypropylenu PP pro hladké trouby DN 425 roura šachtová korugovaná bez hrdla, světlé hloubky 2000 mm</t>
  </si>
  <si>
    <t>1909397652</t>
  </si>
  <si>
    <t>https://podminky.urs.cz/item/CS_URS_2025_01/894812232</t>
  </si>
  <si>
    <t>894812233</t>
  </si>
  <si>
    <t>Revizní a čistící šachta z polypropylenu PP pro hladké trouby DN 425 roura šachtová korugovaná bez hrdla, světlé hloubky 3000 mm</t>
  </si>
  <si>
    <t>-288671920</t>
  </si>
  <si>
    <t>https://podminky.urs.cz/item/CS_URS_2025_01/894812233</t>
  </si>
  <si>
    <t>894812249</t>
  </si>
  <si>
    <t>Revizní a čistící šachta z polypropylenu PP pro hladké trouby DN 425 roura šachtová korugovaná Příplatek k cenám 2231 - 2242 za uříznutí šachtové roury</t>
  </si>
  <si>
    <t>-1912514597</t>
  </si>
  <si>
    <t>https://podminky.urs.cz/item/CS_URS_2025_01/894812249</t>
  </si>
  <si>
    <t>894812257</t>
  </si>
  <si>
    <t>Revizní a čistící šachta z polypropylenu PP pro hladké trouby DN 425 poklop plastový (pro třídu zatížení) pochůzí (A15)</t>
  </si>
  <si>
    <t>1675424224</t>
  </si>
  <si>
    <t>https://podminky.urs.cz/item/CS_URS_2025_01/894812257</t>
  </si>
  <si>
    <t>"Dle výpisu šachet dle D1.3.6:" 4</t>
  </si>
  <si>
    <t>953334315</t>
  </si>
  <si>
    <t>Kombinovaný těsnící pás do pracovních spar betonových konstrukcí PVC pás s bobtnavým kruhovým profilem šířky 150 mm</t>
  </si>
  <si>
    <t>968876223</t>
  </si>
  <si>
    <t>https://podminky.urs.cz/item/CS_URS_2025_01/953334315</t>
  </si>
  <si>
    <t>"Dle D1.3.5, pozice 6:" 1</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</si>
  <si>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</si>
  <si>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</si>
  <si>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1998031150</t>
  </si>
  <si>
    <t>https://podminky.urs.cz/item/CS_URS_2025_01/916111123</t>
  </si>
  <si>
    <t>"Dle výpisu šachet D1.3.4, D1.3.6, úprava kolem poklopu:" 4*(2*PI*0,5)</t>
  </si>
  <si>
    <t>58381015</t>
  </si>
  <si>
    <t>kostka řezanoštípaná dlažební žula 10x10x10cm</t>
  </si>
  <si>
    <t>-644221155</t>
  </si>
  <si>
    <t>12,566*0,1 'Přepočtené koeficientem množství</t>
  </si>
  <si>
    <t>392656980</t>
  </si>
  <si>
    <t>"Dle D1.3.1, stoka a:" 23,7*0,9</t>
  </si>
  <si>
    <t>R910001</t>
  </si>
  <si>
    <t>Dodávka a montáž spojky "IN SITU" DN150 a vrtáku pro spojku včetně všech souvisejících konstrukcí a prací</t>
  </si>
  <si>
    <t>953803829</t>
  </si>
  <si>
    <t>594100287</t>
  </si>
  <si>
    <t>SO04 - Areálový rozvod NN</t>
  </si>
  <si>
    <t xml:space="preserve">DM: Přívodka pro přípojení náhradního zdroje v nerezové skříňce, CEE přívodka 32A, 400V, 5p, IP44 700x350x350 mm, montáž na nerezovou konstrukcí zabetonovanou do země </t>
  </si>
  <si>
    <t>799664028</t>
  </si>
  <si>
    <t>DM: Měděný instalační kabel s plnými jádry a pláštěm PVC J 4x10 mm2, vč. uložení, ukončení a označení</t>
  </si>
  <si>
    <t>-1626983362</t>
  </si>
  <si>
    <t>-1560325607</t>
  </si>
  <si>
    <t>D: Vytýčení kabelové trasy</t>
  </si>
  <si>
    <t>-2002018243</t>
  </si>
  <si>
    <t>DM: Výkop a zához kabelové rýhy 0,80×0,35m ručně v zemině třídy 3-4, včetně zřízení kabelového lože 10/10cm</t>
  </si>
  <si>
    <t>-2103666372</t>
  </si>
  <si>
    <t>460108(R)</t>
  </si>
  <si>
    <t>DM: Výstražná fólie PVC šířka 22 cm</t>
  </si>
  <si>
    <t>-199069335</t>
  </si>
  <si>
    <t>460109(R)</t>
  </si>
  <si>
    <t>DM: Kabelová flexibilní chránička Φ 75 mm</t>
  </si>
  <si>
    <t>1979109952</t>
  </si>
  <si>
    <t>460110(R)</t>
  </si>
  <si>
    <t>DM: Utěsnění prostupu do armaturní komory</t>
  </si>
  <si>
    <t>-826627184</t>
  </si>
  <si>
    <t>460111(R)</t>
  </si>
  <si>
    <t>352281713</t>
  </si>
  <si>
    <t>SO05 - Zpevněné plochy</t>
  </si>
  <si>
    <t xml:space="preserve">    5 - Komunikace pozemní</t>
  </si>
  <si>
    <t>-138600039</t>
  </si>
  <si>
    <t>167151101</t>
  </si>
  <si>
    <t>Nakládání, skládání a překládání neulehlého výkopku nebo sypaniny strojně nakládání, množství do 100 m3, z horniny třídy těžitelnosti I, skupiny 1 až 3</t>
  </si>
  <si>
    <t>-1278923400</t>
  </si>
  <si>
    <t>https://podminky.urs.cz/item/CS_URS_2025_01/167151101</t>
  </si>
  <si>
    <t>"Dle D1.5.3 pozice 23:" 0,2*114</t>
  </si>
  <si>
    <t>"Schodiště dle D1.5.4, pozice 1:" 1,5</t>
  </si>
  <si>
    <t>174111101</t>
  </si>
  <si>
    <t>Zásyp sypaninou z jakékoliv horniny ručně s uložením výkopku ve vrstvách se zhutněním jam, šachet, rýh nebo kolem objektů v těchto vykopávkách</t>
  </si>
  <si>
    <t>400766072</t>
  </si>
  <si>
    <t>https://podminky.urs.cz/item/CS_URS_2025_01/174111101</t>
  </si>
  <si>
    <t>1191555054</t>
  </si>
  <si>
    <t>"Dle D1.5.3 pozice 24:" 20</t>
  </si>
  <si>
    <t>181411121</t>
  </si>
  <si>
    <t>Založení trávníku na půdě předem připravené plochy do 1000 m2 výsevem včetně utažení lučního v rovině nebo na svahu do 1:5</t>
  </si>
  <si>
    <t>1581374847</t>
  </si>
  <si>
    <t>https://podminky.urs.cz/item/CS_URS_2025_01/181411121</t>
  </si>
  <si>
    <t>00572100</t>
  </si>
  <si>
    <t>osivo jetelotráva intenzivní víceletá</t>
  </si>
  <si>
    <t>kg</t>
  </si>
  <si>
    <t>1806195069</t>
  </si>
  <si>
    <t>20*0,02 'Přepočtené koeficientem množství</t>
  </si>
  <si>
    <t>181951112</t>
  </si>
  <si>
    <t>Úprava pláně vyrovnáním výškových rozdílů strojně v hornině třídy těžitelnosti I, skupiny 1 až 3 se zhutněním</t>
  </si>
  <si>
    <t>1755607630</t>
  </si>
  <si>
    <t>https://podminky.urs.cz/item/CS_URS_2025_01/181951112</t>
  </si>
  <si>
    <t>"Dle D1.5.3, pozice 1:" 60+30</t>
  </si>
  <si>
    <t>182111111</t>
  </si>
  <si>
    <t>Zpevnění svahu tkaninou nebo rohoží na svahu sklonu přes 1:2 do 1:1</t>
  </si>
  <si>
    <t>802831209</t>
  </si>
  <si>
    <t>https://podminky.urs.cz/item/CS_URS_2025_01/182111111</t>
  </si>
  <si>
    <t>"Dle D1.5.3 pozice 25:" 5</t>
  </si>
  <si>
    <t>69311191</t>
  </si>
  <si>
    <t>textilie mulčovací netkaná PP 80g/m2</t>
  </si>
  <si>
    <t>-851233935</t>
  </si>
  <si>
    <t>5*1,2 'Přepočtené koeficientem množství</t>
  </si>
  <si>
    <t>184211122</t>
  </si>
  <si>
    <t>Výsadba rostlin na svahy zpevněné prefabrikáty nebo prkny do předem ornicí nebo substrátem vyplněných otvorů nebo ploch mezi prkny na svahu přes 1:1 s balem do 100 mm</t>
  </si>
  <si>
    <t>-440591166</t>
  </si>
  <si>
    <t>https://podminky.urs.cz/item/CS_URS_2025_01/184211122</t>
  </si>
  <si>
    <t>"Dle D1.5.3 pozice 25 (předpokládané množství):" 10*5</t>
  </si>
  <si>
    <t>R001001</t>
  </si>
  <si>
    <t>Cotula squalida - Mechovec kostrbatý</t>
  </si>
  <si>
    <t>152598298</t>
  </si>
  <si>
    <t>271572211</t>
  </si>
  <si>
    <t>Podsyp pod základové konstrukce se zhutněním a urovnáním povrchu ze štěrkopísku netříděného</t>
  </si>
  <si>
    <t>1420749718</t>
  </si>
  <si>
    <t>https://podminky.urs.cz/item/CS_URS_2025_01/271572211</t>
  </si>
  <si>
    <t>"Schodiště dle D1.5.4, pozice 3, použita frakce 0/32:" 0,5</t>
  </si>
  <si>
    <t>339921113</t>
  </si>
  <si>
    <t>Osazování palisád betonových jednotlivých se zabetonováním výšky palisády přes 1000 do 1500 mm</t>
  </si>
  <si>
    <t>-803661898</t>
  </si>
  <si>
    <t>https://podminky.urs.cz/item/CS_URS_2025_01/339921113</t>
  </si>
  <si>
    <t>"Dle D1.5.3, pozice 12:" 8</t>
  </si>
  <si>
    <t>59228426</t>
  </si>
  <si>
    <t>palisáda tyčová kruhová betonová 175x200mm v 1200mm barevná</t>
  </si>
  <si>
    <t>792784347</t>
  </si>
  <si>
    <t>430321616</t>
  </si>
  <si>
    <t>Schodišťové konstrukce a rampy z betonu železového (bez výztuže) stupně, schodnice, ramena, podesty s nosníky tř. C 30/37</t>
  </si>
  <si>
    <t>1272196529</t>
  </si>
  <si>
    <t>https://podminky.urs.cz/item/CS_URS_2025_01/430321616</t>
  </si>
  <si>
    <t>"Schodiště dle D1.5.4, pozice 1, použit beton XC4, XD3, XF4, XA1:" 1,25</t>
  </si>
  <si>
    <t>430361821</t>
  </si>
  <si>
    <t>Výztuž schodišťových konstrukcí a ramp stupňů, schodnic, ramen, podest s nosníky z betonářské oceli 10 505 (R) nebo BSt 500</t>
  </si>
  <si>
    <t>-494031423</t>
  </si>
  <si>
    <t>https://podminky.urs.cz/item/CS_URS_2025_01/430361821</t>
  </si>
  <si>
    <t>"Schodiště dle D1.5.4, pozice 1:" ((2,2+11,8)/1000)*1,08</t>
  </si>
  <si>
    <t>430362021</t>
  </si>
  <si>
    <t>Výztuž schodišťových konstrukcí a ramp stupňů, schodnic, ramen, podest s nosníky ze svařovaných sítí z drátů typu KARI</t>
  </si>
  <si>
    <t>-1767813927</t>
  </si>
  <si>
    <t>https://podminky.urs.cz/item/CS_URS_2025_01/430362021</t>
  </si>
  <si>
    <t>"Schodiště dle D1.5.4, pozice 1:" ((10,1+9,5+4,3+5,4)/1000)*1,15</t>
  </si>
  <si>
    <t>431351121</t>
  </si>
  <si>
    <t>Bednění podest, podstupňových desek a ramp včetně podpěrné konstrukce výšky do 4 m půdorysně přímočarých zřízení</t>
  </si>
  <si>
    <t>-1003158017</t>
  </si>
  <si>
    <t>https://podminky.urs.cz/item/CS_URS_2025_01/431351121</t>
  </si>
  <si>
    <t>"Schodiště dle D1.5.4, pozice 1:" (4*0,8*1,2)+(4*0,3*0,8)+2+2+(5*1,2*(0,18+0,27))</t>
  </si>
  <si>
    <t>431351122</t>
  </si>
  <si>
    <t>Bednění podest, podstupňových desek a ramp včetně podpěrné konstrukce výšky do 4 m půdorysně přímočarých odstranění</t>
  </si>
  <si>
    <t>1406339932</t>
  </si>
  <si>
    <t>https://podminky.urs.cz/item/CS_URS_2025_01/431351122</t>
  </si>
  <si>
    <t>Komunikace pozemní</t>
  </si>
  <si>
    <t>564851011</t>
  </si>
  <si>
    <t>Podklad ze štěrkodrti ŠD s rozprostřením a zhutněním plochy jednotlivě do 100 m2, po zhutnění tl. 150 mm</t>
  </si>
  <si>
    <t>303823054</t>
  </si>
  <si>
    <t>https://podminky.urs.cz/item/CS_URS_2025_01/564851011</t>
  </si>
  <si>
    <t>"Dle D1.5.3, pozice 1 (použita frakce 0/32):" 80</t>
  </si>
  <si>
    <t>567132115</t>
  </si>
  <si>
    <t>Podklad ze směsi stmelené cementem SC bez dilatačních spár, s rozprostřením a zhutněním SC C 8/10 (KSC I), po zhutnění tl. 200 mm</t>
  </si>
  <si>
    <t>-1194834794</t>
  </si>
  <si>
    <t>https://podminky.urs.cz/item/CS_URS_2025_01/567132115</t>
  </si>
  <si>
    <t>"Dle D1.5.3, pozice 2:" 73</t>
  </si>
  <si>
    <t>573111112</t>
  </si>
  <si>
    <t>Postřik infiltrační PI z asfaltu silničního s posypem kamenivem, v množství 1,00 kg/m2</t>
  </si>
  <si>
    <t>396035558</t>
  </si>
  <si>
    <t>https://podminky.urs.cz/item/CS_URS_2025_01/573111112</t>
  </si>
  <si>
    <t>"Dle D1.5.3, pozice 3:" 55</t>
  </si>
  <si>
    <t>573211108</t>
  </si>
  <si>
    <t>Postřik spojovací PS bez posypu kamenivem z asfaltu silničního, v množství 0,40 kg/m2</t>
  </si>
  <si>
    <t>-1438635179</t>
  </si>
  <si>
    <t>https://podminky.urs.cz/item/CS_URS_2025_01/573211108</t>
  </si>
  <si>
    <t>"Dle D1.5.3, pozice 6:" 55</t>
  </si>
  <si>
    <t>573211109</t>
  </si>
  <si>
    <t>Postřik spojovací PS bez posypu kamenivem z asfaltu silničního, v množství 0,50 kg/m2</t>
  </si>
  <si>
    <t>-1645013651</t>
  </si>
  <si>
    <t>https://podminky.urs.cz/item/CS_URS_2025_01/573211109</t>
  </si>
  <si>
    <t>"Dle D1.5.3, pozice 4:" 55</t>
  </si>
  <si>
    <t>577144111</t>
  </si>
  <si>
    <t>Asfaltový beton vrstva obrusná ACO 11 (ABS) s rozprostřením a se zhutněním z nemodifikovaného asfaltu v pruhu šířky do 3 m tř. I (ACO 11+), po zhutnění tl. 50 mm</t>
  </si>
  <si>
    <t>-1732181481</t>
  </si>
  <si>
    <t>https://podminky.urs.cz/item/CS_URS_2025_01/577144111</t>
  </si>
  <si>
    <t>"Dle D1.5.3, pozice 7:" 55</t>
  </si>
  <si>
    <t>577165112</t>
  </si>
  <si>
    <t>Asfaltový beton vrstva ložní ACL 16 (ABH) s rozprostřením a zhutněním z nemodifikovaného asfaltu v pruhu šířky do 3 m, po zhutnění tl. 70 mm</t>
  </si>
  <si>
    <t>-2093480052</t>
  </si>
  <si>
    <t>https://podminky.urs.cz/item/CS_URS_2025_01/577165112</t>
  </si>
  <si>
    <t>"Dle D1.5.3, pozice 5 (celková vrstva 150 mm):" 55</t>
  </si>
  <si>
    <t>577175112</t>
  </si>
  <si>
    <t>Asfaltový beton vrstva ložní ACL 16 (ABH) s rozprostřením a zhutněním z nemodifikovaného asfaltu v pruhu šířky do 3 m, po zhutnění tl. 80 mm</t>
  </si>
  <si>
    <t>-1024505232</t>
  </si>
  <si>
    <t>https://podminky.urs.cz/item/CS_URS_2025_01/577175112</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</si>
  <si>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</si>
  <si>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</si>
  <si>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-906512098</t>
  </si>
  <si>
    <t>https://podminky.urs.cz/item/CS_URS_2025_01/596811120</t>
  </si>
  <si>
    <t>"Dle D1.5.3, pozice 11, včetně lože 9 a 22:" 7</t>
  </si>
  <si>
    <t>59245021</t>
  </si>
  <si>
    <t>dlažba skladebná betonová 200x200mm tl 60mm přírodní</t>
  </si>
  <si>
    <t>-1874092661</t>
  </si>
  <si>
    <t>7*1,03 'Přepočtené koeficientem množství</t>
  </si>
  <si>
    <t>633111111</t>
  </si>
  <si>
    <t>Povrchová úprava vsypovou směsí průmyslových betonových podlah pro lehký provoz s přísadou křemíku, tl. 2 mm</t>
  </si>
  <si>
    <t>357825900</t>
  </si>
  <si>
    <t>https://podminky.urs.cz/item/CS_URS_2025_01/633111111</t>
  </si>
  <si>
    <t>"Schodiště dle D1.5.4, pozice 2:" 1,9</t>
  </si>
  <si>
    <t>637211134</t>
  </si>
  <si>
    <t>Okapový chodník z dlaždic betonových do kameniva s vyplněním spár drobným kamenivem, tl. dlaždic 50 mm</t>
  </si>
  <si>
    <t>-662975471</t>
  </si>
  <si>
    <t>https://podminky.urs.cz/item/CS_URS_2025_01/637211134</t>
  </si>
  <si>
    <t>"Dle D1.5.3, pozice 10, včetně lože 9 a 21:" 19,5</t>
  </si>
  <si>
    <t>916131113</t>
  </si>
  <si>
    <t>Osazení silničního obrubníku betonového se zřízením lože, s vyplněním a zatřením spár cementovou maltou ležatého s boční opěrou z betonu prostého, do lože z betonu prostého</t>
  </si>
  <si>
    <t>85429621</t>
  </si>
  <si>
    <t>https://podminky.urs.cz/item/CS_URS_2025_01/916131113</t>
  </si>
  <si>
    <t>"Dle D1.5.3 pozice 14 (včetně lože pozice 18):" 3</t>
  </si>
  <si>
    <t>59217029</t>
  </si>
  <si>
    <t>obrubník silniční betonový nájezdový 1000x150x150mm</t>
  </si>
  <si>
    <t>-1855434376</t>
  </si>
  <si>
    <t>3*1,02 'Přepočtené koeficientem množství</t>
  </si>
  <si>
    <t>916131213</t>
  </si>
  <si>
    <t>Osazení silničního obrubníku betonového se zřízením lože, s vyplněním a zatřením spár cementovou maltou stojatého s boční opěrou z betonu prostého, do lože z betonu prostého</t>
  </si>
  <si>
    <t>-1208546975</t>
  </si>
  <si>
    <t>https://podminky.urs.cz/item/CS_URS_2025_01/916131213</t>
  </si>
  <si>
    <t>"Dle D1.5.3 pozice 13 (včetně lože pozice 18):" 30</t>
  </si>
  <si>
    <t>59217031</t>
  </si>
  <si>
    <t>obrubník silniční betonový 1000x150x250mm</t>
  </si>
  <si>
    <t>1007245270</t>
  </si>
  <si>
    <t>30*1,02 'Přepočtené koeficientem množství</t>
  </si>
  <si>
    <t>916231213</t>
  </si>
  <si>
    <t>Osazení chodníkového obrubníku betonového se zřízením lože, s vyplněním a zatřením spár cementovou maltou stojatého s boční opěrou z betonu prostého, do lože z betonu prostého</t>
  </si>
  <si>
    <t>1403278709</t>
  </si>
  <si>
    <t>https://podminky.urs.cz/item/CS_URS_2025_01/916231213</t>
  </si>
  <si>
    <t>"Dle D1.5.3 pozice 15, 16 (včetně lože pozice 19):" 10+24</t>
  </si>
  <si>
    <t>59217001</t>
  </si>
  <si>
    <t>obrubník zahradní betonový 1000x50x250mm</t>
  </si>
  <si>
    <t>988150633</t>
  </si>
  <si>
    <t>24*1,02 'Přepočtené koeficientem množství</t>
  </si>
  <si>
    <t>59217016</t>
  </si>
  <si>
    <t>obrubník betonový chodníkový 1000x80x250mm</t>
  </si>
  <si>
    <t>-279324550</t>
  </si>
  <si>
    <t>10*1,02 'Přepočtené koeficientem množství</t>
  </si>
  <si>
    <t>919112114</t>
  </si>
  <si>
    <t>Řezání dilatačních spár v živičném krytu příčných nebo podélných, šířky 4 mm, hloubky přes 90 do 100 mm</t>
  </si>
  <si>
    <t>449036156</t>
  </si>
  <si>
    <t>https://podminky.urs.cz/item/CS_URS_2025_01/919112114</t>
  </si>
  <si>
    <t>"Dle D1.5.3, pozice 8:" 3</t>
  </si>
  <si>
    <t>919121132</t>
  </si>
  <si>
    <t>Utěsnění dilatačních spár zálivkou za studena v cementobetonovém nebo živičném krytu včetně adhezního nátěru s těsnicím profilem pod zálivkou, pro komůrky šířky 20 mm, hloubky 40 mm</t>
  </si>
  <si>
    <t>1896290413</t>
  </si>
  <si>
    <t>https://podminky.urs.cz/item/CS_URS_2025_01/919121132</t>
  </si>
  <si>
    <t>935922211</t>
  </si>
  <si>
    <t>Obrubníkový odvodňovací žlab z polymerbetonu pro třídu zatížení D 400 konstrukční výšky od 275 do 325 mm prvek základní</t>
  </si>
  <si>
    <t>-908585896</t>
  </si>
  <si>
    <t>https://podminky.urs.cz/item/CS_URS_2025_01/935922211</t>
  </si>
  <si>
    <t>"Dle D1.5.3 pozice 13:" 2</t>
  </si>
  <si>
    <t>935922212</t>
  </si>
  <si>
    <t>Obrubníkový odvodňovací žlab z polymerbetonu pro třídu zatížení D 400 konstrukční výšky od 275 do 325 mm prvek revizní</t>
  </si>
  <si>
    <t>-816044629</t>
  </si>
  <si>
    <t>https://podminky.urs.cz/item/CS_URS_2025_01/935922212</t>
  </si>
  <si>
    <t>"Dle D1.5.3 pozice 13:" 1</t>
  </si>
  <si>
    <t>935922218</t>
  </si>
  <si>
    <t>Obrubníkový odvodňovací žlab z polymerbetonu pro třídu zatížení D 400 konstrukční výšky od 275 do 325 mm čelní stěna pro začátek a konec</t>
  </si>
  <si>
    <t>-108359827</t>
  </si>
  <si>
    <t>https://podminky.urs.cz/item/CS_URS_2025_01/935922218</t>
  </si>
  <si>
    <t>998225111</t>
  </si>
  <si>
    <t>Přesun hmot pro komunikace s krytem z kameniva, monolitickým betonovým nebo živičným dopravní vzdálenost do 200 m jakékoliv délky objektu</t>
  </si>
  <si>
    <t>1242950676</t>
  </si>
  <si>
    <t>https://podminky.urs.cz/item/CS_URS_2025_01/998225111</t>
  </si>
  <si>
    <t>-32203608</t>
  </si>
  <si>
    <t>"Dle D1.5.3 pozice 20:" 1,5*2</t>
  </si>
  <si>
    <t>457233091</t>
  </si>
  <si>
    <t>713131151</t>
  </si>
  <si>
    <t>Montáž tepelné izolace stěn rohožemi, pásy, deskami, dílci, bloky (izolační materiál ve specifikaci) vložením jednovrstvě</t>
  </si>
  <si>
    <t>1035443842</t>
  </si>
  <si>
    <t>https://podminky.urs.cz/item/CS_URS_2025_01/713131151</t>
  </si>
  <si>
    <t>"Dilatace schodiště:" 2</t>
  </si>
  <si>
    <t>28376414</t>
  </si>
  <si>
    <t>deska XPS hrana polodrážková a hladký povrch 300kPA λ=0,035 tl 20mm</t>
  </si>
  <si>
    <t>285900641</t>
  </si>
  <si>
    <t>-1014771779</t>
  </si>
  <si>
    <t>SO06 - Oplocení</t>
  </si>
  <si>
    <t>133212811</t>
  </si>
  <si>
    <t>Hloubení nezapažených šachet ručně v horninách třídy těžitelnosti I skupiny 3, půdorysná plocha výkopu do 4 m2</t>
  </si>
  <si>
    <t>1257077711</t>
  </si>
  <si>
    <t>https://podminky.urs.cz/item/CS_URS_2025_01/133212811</t>
  </si>
  <si>
    <t>"Dle výpisu dle D1.6.2, pozice 7, 8, 9:" (37*0,4*0,4*0,7)+(18*0,4*0,4*0,4)+(2*0,8*0,8*0,8)</t>
  </si>
  <si>
    <t>162211311</t>
  </si>
  <si>
    <t>Vodorovné přemístění výkopku nebo sypaniny stavebním kolečkem s vyprázdněním kolečka na hromady nebo do dopravního prostředku na vzdálenost do 10 m z horniny třídy těžitelnosti I, skupiny 1 až 3</t>
  </si>
  <si>
    <t>1789456649</t>
  </si>
  <si>
    <t>https://podminky.urs.cz/item/CS_URS_2025_01/162211311</t>
  </si>
  <si>
    <t>481747597</t>
  </si>
  <si>
    <t>"Vykopaná zemina použita v rámci HTÚ"</t>
  </si>
  <si>
    <t>274313711</t>
  </si>
  <si>
    <t>Základy z betonu prostého pasy betonu kamenem neprokládaného tř. C 20/25</t>
  </si>
  <si>
    <t>620187339</t>
  </si>
  <si>
    <t>https://podminky.urs.cz/item/CS_URS_2025_01/274313711</t>
  </si>
  <si>
    <t>274351121</t>
  </si>
  <si>
    <t>Bednění základů pasů rovné zřízení</t>
  </si>
  <si>
    <t>450017729</t>
  </si>
  <si>
    <t>https://podminky.urs.cz/item/CS_URS_2025_01/274351121</t>
  </si>
  <si>
    <t>"Dle výpisu dle D1.6.2, pozice 7, 8, 9:" (37*4*0,4*0,1)+(18*4*0,4*0,1)+(2*4*0,8*0,1)</t>
  </si>
  <si>
    <t>274351122</t>
  </si>
  <si>
    <t>Bednění základů pasů rovné odstranění</t>
  </si>
  <si>
    <t>1915844675</t>
  </si>
  <si>
    <t>https://podminky.urs.cz/item/CS_URS_2025_01/274351122</t>
  </si>
  <si>
    <t>338171123</t>
  </si>
  <si>
    <t>Montáž sloupků a vzpěr plotových ocelových trubkových nebo profilovaných výšky přes 2 do 2,6 m se zabetonováním do 0,08 m3 do připravených jamek</t>
  </si>
  <si>
    <t>1118617536</t>
  </si>
  <si>
    <t>https://podminky.urs.cz/item/CS_URS_2025_01/338171123</t>
  </si>
  <si>
    <t>"Dle výpisu dle D1.6.2, pozice 2-3 (beton v ceně položky):" 37+18</t>
  </si>
  <si>
    <t>"Dle výpisu dle D1.6.2, pozice 6 (SPECIFIKACE V RÁMCI DODÁVKY A MONTÁŽE BRÁNY):" 2</t>
  </si>
  <si>
    <t>55342263</t>
  </si>
  <si>
    <t>sloupek plotový koncový Pz a komaxitový 2500/48x1,5mm</t>
  </si>
  <si>
    <t>209297348</t>
  </si>
  <si>
    <t>55342189</t>
  </si>
  <si>
    <t>plotová profilovaná vzpěra D 30-40mm dl 2,0-2,5m bez hlavy a objímky pro svařované pletivo v návinu povrchová úprava Pz a komaxit</t>
  </si>
  <si>
    <t>-1673914387</t>
  </si>
  <si>
    <t>59232554</t>
  </si>
  <si>
    <t>kolík fixační pro ukotvení vzpěry do podhrabové desky</t>
  </si>
  <si>
    <t>-1858667708</t>
  </si>
  <si>
    <t>348101250</t>
  </si>
  <si>
    <t>Osazení vrat nebo vrátek k oplocení na sloupky ocelové, plochy jednotlivě přes 8 do 10 m2</t>
  </si>
  <si>
    <t>-444268461</t>
  </si>
  <si>
    <t>https://podminky.urs.cz/item/CS_URS_2025_01/348101250</t>
  </si>
  <si>
    <t>"Dle výpisu dle D1.6.2 pozice 6:" 1</t>
  </si>
  <si>
    <t>R553001</t>
  </si>
  <si>
    <t>POZINKOVANÁ OCELOVÁ DVOUKŘÍDLÁ BRÁNA S VYVĚŠENÍM DO VRATOVÝCH SLOUPKŮ (POL. 6). ŠÍŘKA BRÁNY 4150mm, včetně rámu, výplně a kování a pantů, včetně ocelových sloupků se závěsy</t>
  </si>
  <si>
    <t>1843411574</t>
  </si>
  <si>
    <t>Poznámka k položce:_x000d_
Specifikace dle D1.6.2_x000d_
OCELOVÁ DVOUKŘÍDLOVÁ OTOČNÁ BRÁNA, VČ. SLOUPKŮ, VZPĚR A PATEK: - OSOVÝ ROZESTUP SLOUPKŮ BRÁNY 4,15 m, VÝŠKA BRÁNY 1,97 m. OSOVÝ ROZESTUP SLOUPKŮ BRÁNY 4,15 m, VÝŠKA BRÁNY 1,97 m. - KŘÍDLA BRÁNY OTEVÍRAVÁ DOVNITŘ. KŘÍDLA BRÁNY OTEVÍRAVÁ DOVNITŘ. - TRUBKY SLOUPKŮ BUDOU NAHOŘE ZASLEPENÉ A VYBAVENÉ OTOČNÝMI ZÁVĚSY TRUBKY SLOUPKŮ BUDOU NAHOŘE ZASLEPENÉ A VYBAVENÉ OTOČNÝMI ZÁVĚSY KŘÍDEL A DRŽÁKEM PRO UCHYCENÍ PLETIVA. - KŘÍDLA, SLOUPKY I VZPĚRY BRÁNY BUDOU POZINKOVANÉ A OPATŘENÉ NÁTĚROVÝM KŘÍDLA, SLOUPKY I VZPĚRY BRÁNY BUDOU POZINKOVANÉ A OPATŘENÉ NÁTĚROVÝM SYSTÉMEM V BARVĚ TMAVĚ ZELENÉ. - SOUČÁSTÍ KŘÍDEL BRÁNY BUDE OBOUSTRANNÁ KLIKA, VRATOVÝ ZÁMEK ZADLABACÍ SOUČÁSTÍ KŘÍDEL BRÁNY BUDE OBOUSTRANNÁ KLIKA, VRATOVÝ ZÁMEK ZADLABACÍ VLOŽKOVÝ A UZAMYKATELNÁ ROZVORA VČETNĚ VISACÍHO ZÁMKU S BEZPEČNOSTNÍ VLOŽKOU DO VENKOVNÍHO PROSTŘEDÍ A ZARÁŽKA S PROTIKUSEM ROZVORY ZABETONOVANÁ DO ZÁKL.</t>
  </si>
  <si>
    <t>"Dle výpisu dle D1.2.6.02, pozice 7 (sloupky), 9, 16:" 1</t>
  </si>
  <si>
    <t>348121221</t>
  </si>
  <si>
    <t>Osazení podhrabových desek na ocelové sloupky, délky desek přes 2 do 3 m</t>
  </si>
  <si>
    <t>-892334803</t>
  </si>
  <si>
    <t>https://podminky.urs.cz/item/CS_URS_2025_01/348121221</t>
  </si>
  <si>
    <t>"Dle výpisu dle D1.6.2 pozice 5:" 96/2,5</t>
  </si>
  <si>
    <t>59233120</t>
  </si>
  <si>
    <t>deska plotová betonová 2900x50x290mm</t>
  </si>
  <si>
    <t>949123343</t>
  </si>
  <si>
    <t>59232548</t>
  </si>
  <si>
    <t>držák podhrabové desky typ H pro sloupek D 40-50mm výšky 300mm průběžný povrchová úprava žárový zinek</t>
  </si>
  <si>
    <t>1623214313</t>
  </si>
  <si>
    <t>348401130</t>
  </si>
  <si>
    <t>Montáž oplocení z pletiva strojového s napínacími dráty přes 1,6 do 2,0 m</t>
  </si>
  <si>
    <t>67219721</t>
  </si>
  <si>
    <t>https://podminky.urs.cz/item/CS_URS_2025_01/348401130</t>
  </si>
  <si>
    <t>"Dle výpisu dle D1.6.2 pozice 1:" 96</t>
  </si>
  <si>
    <t>31327514</t>
  </si>
  <si>
    <t>pletivo drátěné plastifikované se čtvercovými oky 55/2,5mm v 1800mm</t>
  </si>
  <si>
    <t>441281041</t>
  </si>
  <si>
    <t>96*1,05 'Přepočtené koeficientem množství</t>
  </si>
  <si>
    <t>348401350</t>
  </si>
  <si>
    <t>Montáž oplocení z pletiva doplňujících konstrukcí rozvinutí, uchycení a napnutí drátu napínacího</t>
  </si>
  <si>
    <t>-1675434502</t>
  </si>
  <si>
    <t>https://podminky.urs.cz/item/CS_URS_2025_01/348401350</t>
  </si>
  <si>
    <t>"Dle výpisu dle D1.6.2 pozice 4:" 320</t>
  </si>
  <si>
    <t>15619100</t>
  </si>
  <si>
    <t>drát kruhový poplastovaný napínací 2,5/3,5mm</t>
  </si>
  <si>
    <t>538543578</t>
  </si>
  <si>
    <t>320*1,1 'Přepočtené koeficientem množství</t>
  </si>
  <si>
    <t>348401360</t>
  </si>
  <si>
    <t>Montáž oplocení z pletiva doplňujících konstrukcí rozvinutí, uchycení a napnutí drátu přiháčkování pletiva k napínacímu drátu</t>
  </si>
  <si>
    <t>-779498957</t>
  </si>
  <si>
    <t>https://podminky.urs.cz/item/CS_URS_2025_01/348401360</t>
  </si>
  <si>
    <t>15619201</t>
  </si>
  <si>
    <t>drát poplastovaný kruhový vázací 2,0mm</t>
  </si>
  <si>
    <t>-2104780263</t>
  </si>
  <si>
    <t>96*1,1 'Přepočtené koeficientem množství</t>
  </si>
  <si>
    <t>R998001</t>
  </si>
  <si>
    <t>Demontáž stávajícího drátěného oplocení včetně brány a branky celkové délky 185 m včetně odvozu a likvidace vzniklé suti a finální úpravy terénu včetně všech souvisejících konstrukcí a prací</t>
  </si>
  <si>
    <t>749663694</t>
  </si>
  <si>
    <t>R998002</t>
  </si>
  <si>
    <t>Dodávka a montáž ocelových sloupků včetně kotvící patky a betonového základu a tabule OPVZ včtně výkopu a nutné manipulace se zeminou včetně všech souvisejících konstrukcí a prací</t>
  </si>
  <si>
    <t>1413133069</t>
  </si>
  <si>
    <t>"Sloupky a tabule dle D1.6.4:" 11</t>
  </si>
  <si>
    <t>998232110</t>
  </si>
  <si>
    <t>Přesun hmot pro oplocení se svislou nosnou konstrukcí zděnou z cihel, tvárnic, bloků, popř. kovovou nebo dřevěnou vodorovná dopravní vzdálenost do 50 m, pro oplocení výšky do 3 m</t>
  </si>
  <si>
    <t>420940916</t>
  </si>
  <si>
    <t>https://podminky.urs.cz/item/CS_URS_2025_01/998232110</t>
  </si>
  <si>
    <t>SO07 - Demolice stávajícího objektu ČS</t>
  </si>
  <si>
    <t xml:space="preserve">    997 - Přesun sutě</t>
  </si>
  <si>
    <t>981011416</t>
  </si>
  <si>
    <t>Demolice budov postupným rozebíráním z cihel, kamene, tvárnic na maltu cementovou nebo z betonu prostého s podílem konstrukcí přes 30 do 35 %</t>
  </si>
  <si>
    <t>321297753</t>
  </si>
  <si>
    <t>https://podminky.urs.cz/item/CS_URS_2025_01/981011416</t>
  </si>
  <si>
    <t>"Demoliční práce D1 - D45 dle D1.7.2 (obestavěný prostor):" 4,5*5,2*4,5</t>
  </si>
  <si>
    <t>997</t>
  </si>
  <si>
    <t>Přesun sutě</t>
  </si>
  <si>
    <t>997013112</t>
  </si>
  <si>
    <t>Vnitrostaveništní doprava suti a vybouraných hmot vodorovně do 50 m s naložením základní pro budovy a haly výšky přes 6 do 9 m</t>
  </si>
  <si>
    <t>85676541</t>
  </si>
  <si>
    <t>https://podminky.urs.cz/item/CS_URS_2025_01/997013112</t>
  </si>
  <si>
    <t>997013501</t>
  </si>
  <si>
    <t>Odvoz suti a vybouraných hmot na skládku nebo meziskládku se složením, na vzdálenost do 1 km</t>
  </si>
  <si>
    <t>1749871270</t>
  </si>
  <si>
    <t>https://podminky.urs.cz/item/CS_URS_2025_01/997013501</t>
  </si>
  <si>
    <t>997013509</t>
  </si>
  <si>
    <t>Odvoz suti a vybouraných hmot na skládku nebo meziskládku se složením, na vzdálenost Příplatek k ceně za každý další započatý 1 km přes 1 km</t>
  </si>
  <si>
    <t>940368765</t>
  </si>
  <si>
    <t>https://podminky.urs.cz/item/CS_URS_2025_01/997013509</t>
  </si>
  <si>
    <t>71,604*19 'Přepočtené koeficientem množství</t>
  </si>
  <si>
    <t>997013804</t>
  </si>
  <si>
    <t>Poplatek za uložení stavebního odpadu na skládce (skládkovné) ze skla zatříděného do Katalogu odpadů pod kódem 17 02 02</t>
  </si>
  <si>
    <t>-868549363</t>
  </si>
  <si>
    <t>https://podminky.urs.cz/item/CS_URS_2025_01/997013804</t>
  </si>
  <si>
    <t>"Demoliční práce D14 - D15 dle D1.7.2 (předpokládané množství):" 0,25</t>
  </si>
  <si>
    <t>997013814</t>
  </si>
  <si>
    <t>Poplatek za uložení stavebního odpadu na skládce (skládkovné) z izolačních materiálů zatříděného do Katalogu odpadů pod kódem 17 06 04</t>
  </si>
  <si>
    <t>-137420544</t>
  </si>
  <si>
    <t>https://podminky.urs.cz/item/CS_URS_2025_01/997013814</t>
  </si>
  <si>
    <t>"Demoliční práce D41 - D45 dle D1.7.2 (předpokládané množství):" 0,75</t>
  </si>
  <si>
    <t>997013862</t>
  </si>
  <si>
    <t>Poplatek za uložení stavebního odpadu na recyklační skládce (skládkovné) z armovaného betonu zatříděného do Katalogu odpadů pod kódem 17 01 01</t>
  </si>
  <si>
    <t>1996829851</t>
  </si>
  <si>
    <t>https://podminky.urs.cz/item/CS_URS_2025_01/997013862</t>
  </si>
  <si>
    <t>"Demoliční práce D1 - D5, D10 - D13 dle D1.7.2 (předpokládané množství):" 55</t>
  </si>
  <si>
    <t>997013863</t>
  </si>
  <si>
    <t>Poplatek za uložení stavebního odpadu na recyklační skládce (skládkovné) cihelného zatříděného do Katalogu odpadů pod kódem 17 01 02</t>
  </si>
  <si>
    <t>479344211</t>
  </si>
  <si>
    <t>https://podminky.urs.cz/item/CS_URS_2025_01/997013863</t>
  </si>
  <si>
    <t>"Demoliční práce D6 - D9 dle D1.7.2 (předpokládané množství):" 15</t>
  </si>
  <si>
    <t>SO08 - Zrušení stávající studny</t>
  </si>
  <si>
    <t xml:space="preserve">    9 - Ostatní konstrukce a práce, bourání (dle D1.8.1 a D1.8.2)</t>
  </si>
  <si>
    <t>Ostatní konstrukce a práce, bourání (dle D1.8.1 a D1.8.2)</t>
  </si>
  <si>
    <t>Dodávka a montáž OČIŠTĚNÍ ZDIVA Z LOMOVÉHO KAMENE TLAKOVOU VODOU A KARTÁČEM. NÁSLEDNĚ VYSPRAVENÍ SPÁR CEMENTOVOU MALTOU včetně všech souvisejících konstrukcí a prací</t>
  </si>
  <si>
    <t>1122848387</t>
  </si>
  <si>
    <t>Dodávka a montáž ODSTRANĚNÍ ŽB STROPNÍ DESKY 2800 mm, TL. 100 mm všetně odvozu a likvidace vzniklé suti včetně všech souvisejících konstrukcí a prací</t>
  </si>
  <si>
    <t>613111054</t>
  </si>
  <si>
    <t>Dodávka a montáž PREFABRIKOVANÁ BETONOVÁ STROPNÍ DESKA 2800 mm, TL. 150 mm, Z BETONUC40/50 XA1 XF4, POCHOZÍ, S OTVOREM 800x800 mm včetně všech souvisejících konstrukcí a prací</t>
  </si>
  <si>
    <t>1432324547</t>
  </si>
  <si>
    <t xml:space="preserve">Poznámka k položce:_x000d_
PREFABRIKOVANÁ BETONOVÁ STROPNÍ DESKA  2800 mm, TL. 150 mm, Z BETONUC40/50 XA1 XF4, POCHOZÍ, S OTVOREM 800x800 mm, ULOŽENÁ DO STUDNAŘSKÉ PĚNY APLIKOVANÉ NA CELOU ŠÍŘKU ZDIVA</t>
  </si>
  <si>
    <t>Dodávka a montáž VYSPÁDOVÁNÍ STROPNÍ DESKY CEMENTOVÝM POTĚREM TL. 20-50 mm, PEVNOST V TLAKU min. 30 MPa včetně všech souvisejících konstrukcí a prací</t>
  </si>
  <si>
    <t>1614879890</t>
  </si>
  <si>
    <t>Poznámka k položce:_x000d_
VYSPÁDOVÁNÍ STROPNÍ DESKY CEMENTOVÝM POTĚREM TL. 20-50 mm, PEVNOST V TLAKU min. 30 MPa, TRVALE ODOLNÝ VŮČI VODĚ, MRAZUVZDORNÝ, PŘÍPRAVA PODKLADU - OČIŠTĚNÍ, KONTAKTNÍ ADHÉZNÍ MŮSTEK</t>
  </si>
  <si>
    <t>Dodávka a montáž ZABETONOVÁNÍ PROSTUPŮ PO ODSTRANĚNÉM TECHNOLOGICKÉM A ELEKTRO ZAŘÍZENÍ BETONEM C 20/25 včetně všech souvisejících konstrukcí a prací</t>
  </si>
  <si>
    <t>1441165364</t>
  </si>
  <si>
    <t>Dodávka a montáž NEREZOVÝ POKLOP S RÁMEM, PRO OTVOR 800x800 mm, PANTY, UZAMYKATELNÝ, KOTVENÝ NA STROPNÍ DESKU včetně všech souvisejících konstrukcí a prací</t>
  </si>
  <si>
    <t>1033253654</t>
  </si>
  <si>
    <t>Poznámka k položce:_x000d_
NEREZOVÝ POKLOP S RÁMEM, PRO OTVOR 800x800 mm, PANTY, UZAMYKATELNÝ, KOTVENÝ NA STROPNÍ DESKU POD SPÁDOVÝ POTĚR, MATERIÁL: NEREZ OCEL DIN 1.4301, EPDM TĚSNĚNÍ NA DOSEDACÍ PLOŠE</t>
  </si>
  <si>
    <t>Dodávka a montáž VYČERPÁNÍ STUDNY, ODSTRANĚNÍ PRORŮSTAJÍCÍCH KOŘENŮ, ODSTRANĚNÍ SEDIMENTU ZE DNA, VYČIŠTĚNÍ včetně všech souvisejících konstrukcí a prací</t>
  </si>
  <si>
    <t>1726648730</t>
  </si>
  <si>
    <t>PS01 - Strojně technologická část</t>
  </si>
  <si>
    <t>D1 - Potrubní vystrojení - potrubí PN10, nerez</t>
  </si>
  <si>
    <t>D2 - Potrubní vystrojení -plastové potrubí</t>
  </si>
  <si>
    <t>D3 - Potrubí vystrojení - tvarovky přivařovací, nerez</t>
  </si>
  <si>
    <t>D4 - Potrubí vystrojení - fitinky</t>
  </si>
  <si>
    <t>D5 - Potrubní vystrojení - armatury</t>
  </si>
  <si>
    <t>D6 - Potrubní vystrojení - zařízení</t>
  </si>
  <si>
    <t>D7 - Potrubní vystrojení - montážní práce a ostatní dodávky</t>
  </si>
  <si>
    <t>D1</t>
  </si>
  <si>
    <t>Potrubní vystrojení - potrubí PN10, nerez</t>
  </si>
  <si>
    <t>Pol1</t>
  </si>
  <si>
    <t>Potrubí - nerez ocel 1.4301 - 28,0x1,5 mm</t>
  </si>
  <si>
    <t>513042766</t>
  </si>
  <si>
    <t>Pol2</t>
  </si>
  <si>
    <t>Potrubí - nerez ocel 1.4301 - 48,3x2,0 mm</t>
  </si>
  <si>
    <t>-1486427879</t>
  </si>
  <si>
    <t>Pol3</t>
  </si>
  <si>
    <t>Potrubí - nerez ocel 1.4301 - 54,0x2,0 mm</t>
  </si>
  <si>
    <t>-1956618923</t>
  </si>
  <si>
    <t>Pol4</t>
  </si>
  <si>
    <t>Prostupový kus s límcem - nerez ocel 1.4301 - 28,0x1,5 mm</t>
  </si>
  <si>
    <t>941817980</t>
  </si>
  <si>
    <t>Pol5</t>
  </si>
  <si>
    <t>Prostupový kus s límcem - nerez ocel 1.4301 - 54,0x2,0 mm</t>
  </si>
  <si>
    <t>-1675727179</t>
  </si>
  <si>
    <t>D2</t>
  </si>
  <si>
    <t>Potrubní vystrojení -plastové potrubí</t>
  </si>
  <si>
    <t>Pol6</t>
  </si>
  <si>
    <t>Potrubí - HDPE PE100 RC SDR11 - d32x3 mm</t>
  </si>
  <si>
    <t>2034761586</t>
  </si>
  <si>
    <t>Pol7</t>
  </si>
  <si>
    <t>Potrubí - PP HT - d50</t>
  </si>
  <si>
    <t>-1348597236</t>
  </si>
  <si>
    <t>Pol8</t>
  </si>
  <si>
    <t>Potrubí - PP HT - d75</t>
  </si>
  <si>
    <t>-1116024586</t>
  </si>
  <si>
    <t>Pol9</t>
  </si>
  <si>
    <t>Potrubí - PPR - d25x3,5 mm, vč. tvarovek a fitinek</t>
  </si>
  <si>
    <t>1333442580</t>
  </si>
  <si>
    <t>Pol10</t>
  </si>
  <si>
    <t>Potrubí - PVC-U - 32x2,4 mm</t>
  </si>
  <si>
    <t>-1402467438</t>
  </si>
  <si>
    <t>Pol11</t>
  </si>
  <si>
    <t>Potrubí - PVC-U - 40,0x3,0 mm</t>
  </si>
  <si>
    <t>-1444195154</t>
  </si>
  <si>
    <t>Pol12</t>
  </si>
  <si>
    <t>Ochranná trubka - PVC - d20</t>
  </si>
  <si>
    <t>2132133442</t>
  </si>
  <si>
    <t>Pol13</t>
  </si>
  <si>
    <t>Prostupový kus s těsnící manžetou - PP HT - d75</t>
  </si>
  <si>
    <t>-106387017</t>
  </si>
  <si>
    <t>D3</t>
  </si>
  <si>
    <t>Potrubí vystrojení - tvarovky přivařovací, nerez</t>
  </si>
  <si>
    <t>Pol14</t>
  </si>
  <si>
    <t>Koleno 30° - nerez ocel 1.4301 - 54,0x2,0 mm</t>
  </si>
  <si>
    <t>1594849546</t>
  </si>
  <si>
    <t>Pol15</t>
  </si>
  <si>
    <t>Koleno 45° - nerez ocel 1.4301 - 54,0x2,0 mm</t>
  </si>
  <si>
    <t>1101611249</t>
  </si>
  <si>
    <t>Pol16</t>
  </si>
  <si>
    <t>Koleno 90° - nerez ocel 1.4301 - 28,0x1,5 mm</t>
  </si>
  <si>
    <t>-240102466</t>
  </si>
  <si>
    <t>Pol17</t>
  </si>
  <si>
    <t>Koleno 90° - nerez ocel 1.4301 - 48,3x2,0 mm</t>
  </si>
  <si>
    <t>-1329279276</t>
  </si>
  <si>
    <t>Pol18</t>
  </si>
  <si>
    <t>Koleno 90° - nerez ocel 1.4301 - 54,0x2,0 mm</t>
  </si>
  <si>
    <t>2112866441</t>
  </si>
  <si>
    <t>Pol19</t>
  </si>
  <si>
    <t>Lemový nákružek - nerez ocel 1.4301 - 28,0x1,5 mm</t>
  </si>
  <si>
    <t>-1964186206</t>
  </si>
  <si>
    <t>Pol20</t>
  </si>
  <si>
    <t>Lemový nákružek - nerez ocel 1.4301 - 54,0x2,0 mm</t>
  </si>
  <si>
    <t>-1547518812</t>
  </si>
  <si>
    <t>Pol21</t>
  </si>
  <si>
    <t>Nátrubek - nerez ocel 1.4301 - G 1/2", vnitřní závit</t>
  </si>
  <si>
    <t>1557827119</t>
  </si>
  <si>
    <t>Pol22</t>
  </si>
  <si>
    <t>Návarek - nerez ocel 1.4301 - G 1", vnější závit</t>
  </si>
  <si>
    <t>-884123795</t>
  </si>
  <si>
    <t>Pol23</t>
  </si>
  <si>
    <t>Návarek - nerez ocel 1.4301 - G 1/2", vnější závit</t>
  </si>
  <si>
    <t>643025191</t>
  </si>
  <si>
    <t>Pol24</t>
  </si>
  <si>
    <t>Návarek - nerez ocel 1.4301 - G 2", vnější závit</t>
  </si>
  <si>
    <t>701813350</t>
  </si>
  <si>
    <t>Pol25</t>
  </si>
  <si>
    <t>Návarek - nerez ocel 1.4301 - G 3/4", vnější závit</t>
  </si>
  <si>
    <t>-2123668723</t>
  </si>
  <si>
    <t>Pol26</t>
  </si>
  <si>
    <t>Návarek - nerez ocel 1.4301 - G 5/4", vnější závit</t>
  </si>
  <si>
    <t>-307248540</t>
  </si>
  <si>
    <t>Pol27</t>
  </si>
  <si>
    <t>Příruba plochá přivařovací - nerez ocel 1.4301 - DN 50, PN 10</t>
  </si>
  <si>
    <t>1047910020</t>
  </si>
  <si>
    <t>Pol28</t>
  </si>
  <si>
    <t>Příruba točivá - nerez ocel 1.4301 - DN 25, PN10</t>
  </si>
  <si>
    <t>-1183649351</t>
  </si>
  <si>
    <t>Pol29</t>
  </si>
  <si>
    <t>Příruba točivá - nerez ocel 1.4301 - DN 50, PN10</t>
  </si>
  <si>
    <t>-1069684325</t>
  </si>
  <si>
    <t>Pol30</t>
  </si>
  <si>
    <t>Redukce - nerez ocel 1.4301 - DN 100/50</t>
  </si>
  <si>
    <t>2047465587</t>
  </si>
  <si>
    <t>Pol31</t>
  </si>
  <si>
    <t>T-kus - nerez ocel 1.4301 - 28,0x1,5 mm</t>
  </si>
  <si>
    <t>-814687041</t>
  </si>
  <si>
    <t>Pol32</t>
  </si>
  <si>
    <t>T-kus - nerez ocel 1.4301 - 54,0x2,0 mm</t>
  </si>
  <si>
    <t>479090533</t>
  </si>
  <si>
    <t>D4</t>
  </si>
  <si>
    <t>Potrubí vystrojení - fitinky</t>
  </si>
  <si>
    <t>Pol33</t>
  </si>
  <si>
    <t>Dvojnipl - nerez ocel - G 1/2", 150 mm</t>
  </si>
  <si>
    <t>-978574765</t>
  </si>
  <si>
    <t>Pol34</t>
  </si>
  <si>
    <t>Koleno 90° - PVC-U - d40</t>
  </si>
  <si>
    <t>-1809492402</t>
  </si>
  <si>
    <t>Pol35</t>
  </si>
  <si>
    <t>Koleno 90° - nerez ocel - FF G 1/2"</t>
  </si>
  <si>
    <t>-1166283435</t>
  </si>
  <si>
    <t>Pol36</t>
  </si>
  <si>
    <t>Manometr - spodní přípoj G 1/2", průměr 100 mm, 0-400 kPa</t>
  </si>
  <si>
    <t>-1554115711</t>
  </si>
  <si>
    <t>Pol37</t>
  </si>
  <si>
    <t>Manometr - spodní přípoj G 1/2", průměr 100 mm, 0-10 bar</t>
  </si>
  <si>
    <t>-794106130</t>
  </si>
  <si>
    <t>Pol38</t>
  </si>
  <si>
    <t>Manometrický kohout - mosaz - G 1/2", dvojcestný</t>
  </si>
  <si>
    <t>564511891</t>
  </si>
  <si>
    <t>Pol39</t>
  </si>
  <si>
    <t>Přechod svěrný mosazný d32 x 1", vnitřní závit</t>
  </si>
  <si>
    <t>-1649037233</t>
  </si>
  <si>
    <t>Pol40</t>
  </si>
  <si>
    <t>Přechodka - PVC-U - 32 x 1", vnější závit</t>
  </si>
  <si>
    <t>1831058054</t>
  </si>
  <si>
    <t>Pol41</t>
  </si>
  <si>
    <t>Redukce - PP HT - d75 / d50</t>
  </si>
  <si>
    <t>-1191316078</t>
  </si>
  <si>
    <t>Pol42</t>
  </si>
  <si>
    <t>Redukce - nerez ocel - G 1/2" x M20</t>
  </si>
  <si>
    <t>-1757419295</t>
  </si>
  <si>
    <t>Pol43</t>
  </si>
  <si>
    <t>Sestava pro připojení vodočetné latě, viz příl. D.2.1.6.</t>
  </si>
  <si>
    <t>1350683574</t>
  </si>
  <si>
    <t>Pol44</t>
  </si>
  <si>
    <t>Šroubení - mosaz/PVC-U - 32 x 1", vnitřní závit</t>
  </si>
  <si>
    <t>-1303973257</t>
  </si>
  <si>
    <t>Pol45</t>
  </si>
  <si>
    <t>Šroubení - mosaz/PVC-U - 40 x 5/4", vnitřní závit</t>
  </si>
  <si>
    <t>-1040147242</t>
  </si>
  <si>
    <t>Pol46</t>
  </si>
  <si>
    <t>Šroubení přímé - nerez ocel - MF G 1"</t>
  </si>
  <si>
    <t>-1560975993</t>
  </si>
  <si>
    <t>Pol47</t>
  </si>
  <si>
    <t>Šroubení přímé - nerez ocel - MF G 5/4"</t>
  </si>
  <si>
    <t>1378275884</t>
  </si>
  <si>
    <t>Pol48</t>
  </si>
  <si>
    <t>Šroubení přímé - nerez ocel - MF G 6/4"</t>
  </si>
  <si>
    <t>-1138848817</t>
  </si>
  <si>
    <t>Pol49</t>
  </si>
  <si>
    <t>T-kus - nerez ocel - FFF G 1" x 1/2" redukovaný</t>
  </si>
  <si>
    <t>-1654467726</t>
  </si>
  <si>
    <t>Pol50</t>
  </si>
  <si>
    <t>T-kus - nerez ocel - FFF G 1/2"</t>
  </si>
  <si>
    <t>1570954833</t>
  </si>
  <si>
    <t>Pol51</t>
  </si>
  <si>
    <t>Víčko - nerez ocel 1.4301 - G 2"</t>
  </si>
  <si>
    <t>-370523192</t>
  </si>
  <si>
    <t>Pol52</t>
  </si>
  <si>
    <t>Vsuvka - nerez ocel - MM G 1/2"</t>
  </si>
  <si>
    <t>-1407056849</t>
  </si>
  <si>
    <t>Pol53</t>
  </si>
  <si>
    <t>Vsuvka - nerez ocel - MM G 1"</t>
  </si>
  <si>
    <t>1971126017</t>
  </si>
  <si>
    <t>Pol54</t>
  </si>
  <si>
    <t>Vsuvka - nerez ocel - MM G 5/4"</t>
  </si>
  <si>
    <t>289608488</t>
  </si>
  <si>
    <t>Pol55</t>
  </si>
  <si>
    <t>Vsuvka - nerez ocel - MM G 5/4"x1" redukovaná</t>
  </si>
  <si>
    <t>-192382333</t>
  </si>
  <si>
    <t>D5</t>
  </si>
  <si>
    <t>Potrubní vystrojení - armatury</t>
  </si>
  <si>
    <t>Pol56</t>
  </si>
  <si>
    <t>Automatický odvzdušňovací ventil G 1“</t>
  </si>
  <si>
    <t>-795794638</t>
  </si>
  <si>
    <t>Pol57</t>
  </si>
  <si>
    <t>Kanalizační zpětná klapka d75</t>
  </si>
  <si>
    <t>1429097934</t>
  </si>
  <si>
    <t>Pol58</t>
  </si>
  <si>
    <t>Kulový kohout FF G 1"</t>
  </si>
  <si>
    <t>-186762488</t>
  </si>
  <si>
    <t>Pol59</t>
  </si>
  <si>
    <t>Kulový kohout FF G 1/2"</t>
  </si>
  <si>
    <t>874459746</t>
  </si>
  <si>
    <t>Pol60</t>
  </si>
  <si>
    <t>Kulový kohout FF G 5/4"</t>
  </si>
  <si>
    <t>-488324897</t>
  </si>
  <si>
    <t>Pol61</t>
  </si>
  <si>
    <t>Kulový kohout FF G 5/4" s elektro pohonem</t>
  </si>
  <si>
    <t>-1489344442</t>
  </si>
  <si>
    <t>Pol62</t>
  </si>
  <si>
    <t>Kulový kohout FF G 6/4"</t>
  </si>
  <si>
    <t>544906809</t>
  </si>
  <si>
    <t>Pol63</t>
  </si>
  <si>
    <t>Montážní vložka DN 50, PN10</t>
  </si>
  <si>
    <t>-2063206442</t>
  </si>
  <si>
    <t>Pol64</t>
  </si>
  <si>
    <t>Potrubí spojka - pro přechod nerez / PVC - d54 x d50 mm</t>
  </si>
  <si>
    <t>740170795</t>
  </si>
  <si>
    <t>Pol65</t>
  </si>
  <si>
    <t>Průtoková armatura G 3/4“ k tlakové nádobě</t>
  </si>
  <si>
    <t>221966047</t>
  </si>
  <si>
    <t>Pol66</t>
  </si>
  <si>
    <t>Šoupátko ruční, krátká stavební délka - DN 50, PN10</t>
  </si>
  <si>
    <t>-911726801</t>
  </si>
  <si>
    <t>Pol67</t>
  </si>
  <si>
    <t>Šoupátko závitové G 1“</t>
  </si>
  <si>
    <t>-1450863487</t>
  </si>
  <si>
    <t>Pol68</t>
  </si>
  <si>
    <t>Vtokový koš - nerez ocel 1.4301 - DN 50</t>
  </si>
  <si>
    <t>-421730694</t>
  </si>
  <si>
    <t>Pol69</t>
  </si>
  <si>
    <t>Zahradní kohout - nerez ocel - M G 1/2"</t>
  </si>
  <si>
    <t>-1411150890</t>
  </si>
  <si>
    <t>Pol70</t>
  </si>
  <si>
    <t>Zpětná klapka G 1“</t>
  </si>
  <si>
    <t>-117117032</t>
  </si>
  <si>
    <t>Pol71</t>
  </si>
  <si>
    <t>Zpětná klapka G 5/4“</t>
  </si>
  <si>
    <t>757008910</t>
  </si>
  <si>
    <t>D6</t>
  </si>
  <si>
    <t>Potrubní vystrojení - zařízení</t>
  </si>
  <si>
    <t>Pol72</t>
  </si>
  <si>
    <t>Čerpadlo do VDJ, Q = 0,4 l/s, H = 66 m</t>
  </si>
  <si>
    <t>132469656</t>
  </si>
  <si>
    <t>Pol73</t>
  </si>
  <si>
    <t>Čerpadlo do vrtu, Q = 0,3 l/s, H = 15 m</t>
  </si>
  <si>
    <t>-536464076</t>
  </si>
  <si>
    <t>Pol74</t>
  </si>
  <si>
    <t>Dávkovací stanice NaClO</t>
  </si>
  <si>
    <t>-679455396</t>
  </si>
  <si>
    <t>Pol75</t>
  </si>
  <si>
    <t>Filtrační kazeta s filtrační vložkou F7</t>
  </si>
  <si>
    <t>-1711456293</t>
  </si>
  <si>
    <t>Pol76</t>
  </si>
  <si>
    <t>Pojízdný kladkostroj, nosnost 250 kg</t>
  </si>
  <si>
    <t>1891888564</t>
  </si>
  <si>
    <t>Pol77</t>
  </si>
  <si>
    <t>Potrubní statický mísič 1“</t>
  </si>
  <si>
    <t>920005742</t>
  </si>
  <si>
    <t>Pol78</t>
  </si>
  <si>
    <t>Segmentové těsnění - 160/300 mm</t>
  </si>
  <si>
    <t>-1048592667</t>
  </si>
  <si>
    <t>Pol79</t>
  </si>
  <si>
    <t>Stojan pro dávkovací čerpadlo - nerez ocel 1.4301</t>
  </si>
  <si>
    <t>1654596792</t>
  </si>
  <si>
    <t>Pol80</t>
  </si>
  <si>
    <t>Tlaková nádoba 18 litrů, připojení G 3/4"</t>
  </si>
  <si>
    <t>600987850</t>
  </si>
  <si>
    <t>Pol81</t>
  </si>
  <si>
    <t>Vodočetná lať</t>
  </si>
  <si>
    <t>1874354998</t>
  </si>
  <si>
    <t>Pol82</t>
  </si>
  <si>
    <t>Vodoměr DN50, PN10</t>
  </si>
  <si>
    <t>-180595739</t>
  </si>
  <si>
    <t>Pol83</t>
  </si>
  <si>
    <t xml:space="preserve">Vodoměrná sestava s připojením  1" a vodoměrem 3/4"</t>
  </si>
  <si>
    <t>-1782567379</t>
  </si>
  <si>
    <t>Pol84</t>
  </si>
  <si>
    <t>Zhlaví vrtu - nerez ocel 1.4301</t>
  </si>
  <si>
    <t>-838962737</t>
  </si>
  <si>
    <t>D7</t>
  </si>
  <si>
    <t>Potrubní vystrojení - montážní práce a ostatní dodávky</t>
  </si>
  <si>
    <t>Pol85</t>
  </si>
  <si>
    <t>Přírubové a ostatní spoje, spojovací materiál (těsnění, nerezové šrouby a podložky, matky mosazné)</t>
  </si>
  <si>
    <t>-989852492</t>
  </si>
  <si>
    <t>Pol86</t>
  </si>
  <si>
    <t>Demontáž rušeného potrubí, armatur a dalšího vystrojení včetně odvozu a likvidace.</t>
  </si>
  <si>
    <t>1437458438</t>
  </si>
  <si>
    <t>Pol87</t>
  </si>
  <si>
    <t>Kotvící a upevňovací prvky z nerez oceli 1.4301 s objímkami s gumovou výstelkou pro upevnění potrubí a armatur</t>
  </si>
  <si>
    <t>1486235937</t>
  </si>
  <si>
    <t>Pol88</t>
  </si>
  <si>
    <t>Montáž uvedených potrubí, strojů a zařízení</t>
  </si>
  <si>
    <t>2038299701</t>
  </si>
  <si>
    <t>Pol89</t>
  </si>
  <si>
    <t>Označení potrubních větví, armatur a zařízení</t>
  </si>
  <si>
    <t>941975859</t>
  </si>
  <si>
    <t>Pol90</t>
  </si>
  <si>
    <t>Tlakové zkoušky</t>
  </si>
  <si>
    <t>712624318</t>
  </si>
  <si>
    <t>Pol91</t>
  </si>
  <si>
    <t>Proplachy, kontrola průchodnosti, dezinfekce potrubí a zařízení, krácené rozbory kvality vody</t>
  </si>
  <si>
    <t>1776890724</t>
  </si>
  <si>
    <t>PS02 - Elektroinstalace a MaR</t>
  </si>
  <si>
    <t>M210 - Rozváděč RMS1</t>
  </si>
  <si>
    <t>M211 - Rozváděč ED</t>
  </si>
  <si>
    <t>M212 - Senzory</t>
  </si>
  <si>
    <t>M213 - Sdružovací boxy</t>
  </si>
  <si>
    <t>M214 - Kabely</t>
  </si>
  <si>
    <t>M215 - Demontážní a montážní práce</t>
  </si>
  <si>
    <t>M216 - SW práce pro řídicí systém</t>
  </si>
  <si>
    <t>M217 - Ostatní</t>
  </si>
  <si>
    <t>M218 - PZTS</t>
  </si>
  <si>
    <t>M210</t>
  </si>
  <si>
    <t>Rozváděč RMS1</t>
  </si>
  <si>
    <t>210001 (R)</t>
  </si>
  <si>
    <t>Rozvaděč 2000x800x400 včetně montážní desky a dveří, IP54 RAL7035, sokl 200mm, oceloplechová skříň, přivody vrchem/spodem, vývody vrchem/spodem, náplň dle výkresové části, včetně výroby</t>
  </si>
  <si>
    <t>-54360231</t>
  </si>
  <si>
    <t>210002 (R)</t>
  </si>
  <si>
    <t>Přepínač sítí 3P/63A, včetně signalizačních kontaktů, 3x poloha</t>
  </si>
  <si>
    <t>-508879733</t>
  </si>
  <si>
    <t>210003 (R)</t>
  </si>
  <si>
    <t>Svorka řadová 16mm2, bílá</t>
  </si>
  <si>
    <t>-1413549084</t>
  </si>
  <si>
    <t>210004 (R)</t>
  </si>
  <si>
    <t>Svorka řadová 16mm2, žlutozelená</t>
  </si>
  <si>
    <t>-1385850422</t>
  </si>
  <si>
    <t>210005 (R)</t>
  </si>
  <si>
    <t>Jistič 10kA 3P char.C 25A</t>
  </si>
  <si>
    <t>1148420346</t>
  </si>
  <si>
    <t>210006 (R)</t>
  </si>
  <si>
    <t>Pomocný kontakt pro jistič C25 A</t>
  </si>
  <si>
    <t>331470140</t>
  </si>
  <si>
    <t>210007 (R)</t>
  </si>
  <si>
    <t>SPD I+II st., signalizační kontakt</t>
  </si>
  <si>
    <t>-1795472922</t>
  </si>
  <si>
    <t>210008 (R)</t>
  </si>
  <si>
    <t>PEN-PE stupačková svorkovnice</t>
  </si>
  <si>
    <t>-1543749781</t>
  </si>
  <si>
    <t>210009 (R)</t>
  </si>
  <si>
    <t>Relé hlídání fází, 3x400V, signalizační kontakt</t>
  </si>
  <si>
    <t>-1657194536</t>
  </si>
  <si>
    <t>210010 (R)</t>
  </si>
  <si>
    <t>Pojistková svorka včetně trubičkové pojistky</t>
  </si>
  <si>
    <t>88327046</t>
  </si>
  <si>
    <t>210011 (R)</t>
  </si>
  <si>
    <t>Měřící transformátor 32/5A, 5VA, třída přesnosti 0.5%</t>
  </si>
  <si>
    <t>1926287665</t>
  </si>
  <si>
    <t>210012 (R)</t>
  </si>
  <si>
    <t>Analyzátor sítě, napájecí napětí 24V DC, 2xDI, 2xDO, 1x RJ45, Modbus over TCP</t>
  </si>
  <si>
    <t>1149559171</t>
  </si>
  <si>
    <t>210013 (R)</t>
  </si>
  <si>
    <t>898353633</t>
  </si>
  <si>
    <t>210014 (R)</t>
  </si>
  <si>
    <t>Svorka 4mm2, fialová, včetně zkratovací propojky</t>
  </si>
  <si>
    <t>-1432804889</t>
  </si>
  <si>
    <t>210015 (R)</t>
  </si>
  <si>
    <t>Svorka řadová, 2.5mm, šedá</t>
  </si>
  <si>
    <t>1127960025</t>
  </si>
  <si>
    <t>210016 (R)</t>
  </si>
  <si>
    <t>Svorka řadová, 2.5mm, žlutozelená</t>
  </si>
  <si>
    <t>1278317598</t>
  </si>
  <si>
    <t>210017 (R)</t>
  </si>
  <si>
    <t>Proudový chránič 40A/30mA, 4P</t>
  </si>
  <si>
    <t>25819101</t>
  </si>
  <si>
    <t>210018 (R)</t>
  </si>
  <si>
    <t>1096591682</t>
  </si>
  <si>
    <t>210019 (R)</t>
  </si>
  <si>
    <t>Proudový chránič 16A/30mA, 2P</t>
  </si>
  <si>
    <t>-1518806189</t>
  </si>
  <si>
    <t>210020 (R)</t>
  </si>
  <si>
    <t>Jistič 10kA 3P char.C 16A</t>
  </si>
  <si>
    <t>292986301</t>
  </si>
  <si>
    <t>210021 (R)</t>
  </si>
  <si>
    <t>Zásuvka vestavná, 16A / 230V, IP 67</t>
  </si>
  <si>
    <t>1798535429</t>
  </si>
  <si>
    <t>210022 (R)</t>
  </si>
  <si>
    <t>1704187264</t>
  </si>
  <si>
    <t>210023 (R)</t>
  </si>
  <si>
    <t>Jistič 10kA 1P char.C 10A</t>
  </si>
  <si>
    <t>1833570916</t>
  </si>
  <si>
    <t>210024 (R)</t>
  </si>
  <si>
    <t>Jistič 10kA 1P char.C 16A</t>
  </si>
  <si>
    <t>-1953179405</t>
  </si>
  <si>
    <t>210025 (R)</t>
  </si>
  <si>
    <t>Jistič 10kA 1P char.C 6A</t>
  </si>
  <si>
    <t>-1513525513</t>
  </si>
  <si>
    <t>210026 (R)</t>
  </si>
  <si>
    <t>404304305</t>
  </si>
  <si>
    <t>210027 (R)</t>
  </si>
  <si>
    <t>Jistič 10kA 3P char.C 20A</t>
  </si>
  <si>
    <t>1515664354</t>
  </si>
  <si>
    <t>210028 (R)</t>
  </si>
  <si>
    <t>857587321</t>
  </si>
  <si>
    <t>210029 (R)</t>
  </si>
  <si>
    <t>-1900088580</t>
  </si>
  <si>
    <t>210030 (R)</t>
  </si>
  <si>
    <t>-1541212724</t>
  </si>
  <si>
    <t>210031 (R)</t>
  </si>
  <si>
    <t>-972359819</t>
  </si>
  <si>
    <t>210032 (R)</t>
  </si>
  <si>
    <t>Svorka řadová, 4mm, šedá</t>
  </si>
  <si>
    <t>812961515</t>
  </si>
  <si>
    <t>210033 (R)</t>
  </si>
  <si>
    <t>Svorka řadová, 4mm, modrá</t>
  </si>
  <si>
    <t>476648560</t>
  </si>
  <si>
    <t>210034 (R)</t>
  </si>
  <si>
    <t>Svorka řadová, 4mm, žlutozelená</t>
  </si>
  <si>
    <t>-1152857870</t>
  </si>
  <si>
    <t>210035 (R)</t>
  </si>
  <si>
    <t>Svorka řadová, 6mm, šedá</t>
  </si>
  <si>
    <t>138548973</t>
  </si>
  <si>
    <t>210036 (R)</t>
  </si>
  <si>
    <t>Svorka řadová, 6mm, modrá</t>
  </si>
  <si>
    <t>1726025964</t>
  </si>
  <si>
    <t>210037 (R)</t>
  </si>
  <si>
    <t>Svorka řadová, 6mm, žlutozelená</t>
  </si>
  <si>
    <t>663514714</t>
  </si>
  <si>
    <t>210038 (R)</t>
  </si>
  <si>
    <t>Motorový spouštěč 1.1 - 1.6A, blok pomocných kontaktů 1NO + 1NC</t>
  </si>
  <si>
    <t>1619834860</t>
  </si>
  <si>
    <t>210039 (R)</t>
  </si>
  <si>
    <t>Frekvenční měnič 0.75kW, rozhraní Profinet, řídicí jednotka 2xAI, 2xDO, 6xDI</t>
  </si>
  <si>
    <t>527963204</t>
  </si>
  <si>
    <t>210040 (R)</t>
  </si>
  <si>
    <t>Grafický panel IOP2 pro frekvenční měnič</t>
  </si>
  <si>
    <t>480172117</t>
  </si>
  <si>
    <t>210041 (R)</t>
  </si>
  <si>
    <t>Sada pro montáž na dveře rozváděče pro grafický panel IOP2</t>
  </si>
  <si>
    <t>487446505</t>
  </si>
  <si>
    <t>210042 (R)</t>
  </si>
  <si>
    <t>Sdružovací skříňka IP56 včetně svorek</t>
  </si>
  <si>
    <t>-836677832</t>
  </si>
  <si>
    <t>210043 (R)</t>
  </si>
  <si>
    <t>Pojistkový odpínač FH000 3P včetně signalizace a sady pojistek 10A gG</t>
  </si>
  <si>
    <t>1621927845</t>
  </si>
  <si>
    <t>210044 (R)</t>
  </si>
  <si>
    <t>Náhradní sada pojistek 10A gG</t>
  </si>
  <si>
    <t>1439555977</t>
  </si>
  <si>
    <t>210045 (R)</t>
  </si>
  <si>
    <t>380239628</t>
  </si>
  <si>
    <t>210046 (R)</t>
  </si>
  <si>
    <t>618964554</t>
  </si>
  <si>
    <t>210047 (R)</t>
  </si>
  <si>
    <t>1061690513</t>
  </si>
  <si>
    <t>210048 (R)</t>
  </si>
  <si>
    <t>-37552568</t>
  </si>
  <si>
    <t>210049 (R)</t>
  </si>
  <si>
    <t>Motorový spouštěč 0.16 - 0.25A, blok pomocných kontaktů 1NO + 1NC</t>
  </si>
  <si>
    <t>920066803</t>
  </si>
  <si>
    <t>210050 (R)</t>
  </si>
  <si>
    <t>Stykač 1P 230VAC/10A 1x spínací kontakt</t>
  </si>
  <si>
    <t>-550354081</t>
  </si>
  <si>
    <t>210051 (R)</t>
  </si>
  <si>
    <t>Jistič 10kA 1P char.B 2A</t>
  </si>
  <si>
    <t>1022329561</t>
  </si>
  <si>
    <t>210052 (R)</t>
  </si>
  <si>
    <t>Relé 4P, 230VAC</t>
  </si>
  <si>
    <t>663116103</t>
  </si>
  <si>
    <t>210053 (R)</t>
  </si>
  <si>
    <t>Přepínač kolébkový, aretované 3 polohy, modulový</t>
  </si>
  <si>
    <t>1309482998</t>
  </si>
  <si>
    <t>210054 (R)</t>
  </si>
  <si>
    <t>Spínač tlačítkový modulový dvojitý, 230VAC</t>
  </si>
  <si>
    <t>654947818</t>
  </si>
  <si>
    <t>210055 (R)</t>
  </si>
  <si>
    <t>Signálka modulová, dvojitá, 230VAC, zelená + bílá</t>
  </si>
  <si>
    <t>-1387615907</t>
  </si>
  <si>
    <t>210056 (R)</t>
  </si>
  <si>
    <t>Signálka modulová, jednoduchá, 230VAC, červená</t>
  </si>
  <si>
    <t>-1210396962</t>
  </si>
  <si>
    <t>210057 (R)</t>
  </si>
  <si>
    <t>-998213425</t>
  </si>
  <si>
    <t>210058 (R)</t>
  </si>
  <si>
    <t>Svorka řadová, 2.5mm, modrá</t>
  </si>
  <si>
    <t>129776876</t>
  </si>
  <si>
    <t>210059 (R)</t>
  </si>
  <si>
    <t>-820011588</t>
  </si>
  <si>
    <t>210060 (R)</t>
  </si>
  <si>
    <t>402897814</t>
  </si>
  <si>
    <t>210061 (R)</t>
  </si>
  <si>
    <t>1682492745</t>
  </si>
  <si>
    <t>210062 (R)</t>
  </si>
  <si>
    <t>Relé cívka 24VDC, 1P,6A</t>
  </si>
  <si>
    <t>1122237930</t>
  </si>
  <si>
    <t>210063 (R)</t>
  </si>
  <si>
    <t>708289853</t>
  </si>
  <si>
    <t>210064 (R)</t>
  </si>
  <si>
    <t>1860660969</t>
  </si>
  <si>
    <t>210065 (R)</t>
  </si>
  <si>
    <t>663940124</t>
  </si>
  <si>
    <t>210066 (R)</t>
  </si>
  <si>
    <t>1928146</t>
  </si>
  <si>
    <t>210067 (R)</t>
  </si>
  <si>
    <t>-2010878171</t>
  </si>
  <si>
    <t>210068 (R)</t>
  </si>
  <si>
    <t>-998464756</t>
  </si>
  <si>
    <t>210069 (R)</t>
  </si>
  <si>
    <t>974042418</t>
  </si>
  <si>
    <t>210070 (R)</t>
  </si>
  <si>
    <t>-1100637844</t>
  </si>
  <si>
    <t>210071 (R)</t>
  </si>
  <si>
    <t>1747842885</t>
  </si>
  <si>
    <t>210072 (R)</t>
  </si>
  <si>
    <t>2133458903</t>
  </si>
  <si>
    <t>210073 (R)</t>
  </si>
  <si>
    <t>-1032410750</t>
  </si>
  <si>
    <t>210074 (R)</t>
  </si>
  <si>
    <t>1902415967</t>
  </si>
  <si>
    <t>210075 (R)</t>
  </si>
  <si>
    <t>1229803584</t>
  </si>
  <si>
    <t>210076 (R)</t>
  </si>
  <si>
    <t>-491962882</t>
  </si>
  <si>
    <t>210077 (R)</t>
  </si>
  <si>
    <t>Jistič 10kA 1P char.C 4A</t>
  </si>
  <si>
    <t>-1112534474</t>
  </si>
  <si>
    <t>210078 (R)</t>
  </si>
  <si>
    <t>-1142581302</t>
  </si>
  <si>
    <t>210079 (R)</t>
  </si>
  <si>
    <t>-180080987</t>
  </si>
  <si>
    <t>210080 (R)</t>
  </si>
  <si>
    <t>933935858</t>
  </si>
  <si>
    <t>210081 (R)</t>
  </si>
  <si>
    <t>Zásuvka pro montáž na zeď včetna vypínače</t>
  </si>
  <si>
    <t>767926793</t>
  </si>
  <si>
    <t>210082 (R)</t>
  </si>
  <si>
    <t>Kapsa na dokumetaci</t>
  </si>
  <si>
    <t>2064376564</t>
  </si>
  <si>
    <t>210083 (R)</t>
  </si>
  <si>
    <t>Ventilátor včetně větrací mřížky</t>
  </si>
  <si>
    <t>916501938</t>
  </si>
  <si>
    <t>210084 (R)</t>
  </si>
  <si>
    <t>Termostat pro ventilátor</t>
  </si>
  <si>
    <t>-1839867733</t>
  </si>
  <si>
    <t>210085 (R)</t>
  </si>
  <si>
    <t>Topné těleso 140W se svorkovnicí</t>
  </si>
  <si>
    <t>-1049924096</t>
  </si>
  <si>
    <t>210086 (R)</t>
  </si>
  <si>
    <t>Termostat pro topné těleso</t>
  </si>
  <si>
    <t>961561544</t>
  </si>
  <si>
    <t>210087 (R)</t>
  </si>
  <si>
    <t>-2109335039</t>
  </si>
  <si>
    <t>210088 (R)</t>
  </si>
  <si>
    <t>LED osvětlení rozvaděče včetně vypínače</t>
  </si>
  <si>
    <t>-1848830304</t>
  </si>
  <si>
    <t>210089 (R)</t>
  </si>
  <si>
    <t>Gravirovaný štítek na rozváděč</t>
  </si>
  <si>
    <t>-1308292850</t>
  </si>
  <si>
    <t>210090 (R)</t>
  </si>
  <si>
    <t>Výroba rozváděče, vnitřní propoje, kontrola, vystavení prohlášení o shodě</t>
  </si>
  <si>
    <t>-1472223211</t>
  </si>
  <si>
    <t>210091 (R)</t>
  </si>
  <si>
    <t>Drobný montážní materiál, popisky</t>
  </si>
  <si>
    <t>-3563014</t>
  </si>
  <si>
    <t>M211</t>
  </si>
  <si>
    <t>Rozváděč ED</t>
  </si>
  <si>
    <t>210100 (R)</t>
  </si>
  <si>
    <t>Rozvaděč 2000x800x400 včetně montážní desky a dveří IP54 RAL7035, sokl 200mm, oceloplechová skříňpřivody vrchem, vývody vrchemnáplň dle výkresové části, včetně výroby</t>
  </si>
  <si>
    <t>1704562012</t>
  </si>
  <si>
    <t>210101 (R)</t>
  </si>
  <si>
    <t>1802844944</t>
  </si>
  <si>
    <t>210102 (R)</t>
  </si>
  <si>
    <t>-962689067</t>
  </si>
  <si>
    <t>210103 (R)</t>
  </si>
  <si>
    <t>-409172431</t>
  </si>
  <si>
    <t>210104 (R)</t>
  </si>
  <si>
    <t>-197827880</t>
  </si>
  <si>
    <t>210105 (R)</t>
  </si>
  <si>
    <t>-1757668648</t>
  </si>
  <si>
    <t>210106 (R)</t>
  </si>
  <si>
    <t>-908744545</t>
  </si>
  <si>
    <t>210107 (R)</t>
  </si>
  <si>
    <t>190470883</t>
  </si>
  <si>
    <t>210108 (R)</t>
  </si>
  <si>
    <t>-36205034</t>
  </si>
  <si>
    <t>210109 (R)</t>
  </si>
  <si>
    <t>Přepěťová ochraba typ 3 s VF filtrem a dálkovou signalizací</t>
  </si>
  <si>
    <t>-529142643</t>
  </si>
  <si>
    <t>210110 (R)</t>
  </si>
  <si>
    <t>Rázová tlumivka</t>
  </si>
  <si>
    <t>888558231</t>
  </si>
  <si>
    <t>210111 (R)</t>
  </si>
  <si>
    <t>Pojistková svorka včetně pojistky</t>
  </si>
  <si>
    <t>1263315964</t>
  </si>
  <si>
    <t>210112 (R)</t>
  </si>
  <si>
    <t>788389542</t>
  </si>
  <si>
    <t>210113 (R)</t>
  </si>
  <si>
    <t>1959140074</t>
  </si>
  <si>
    <t>210114 (R)</t>
  </si>
  <si>
    <t>Zásuvka na DIN lištu</t>
  </si>
  <si>
    <t>803899105</t>
  </si>
  <si>
    <t>210115 (R)</t>
  </si>
  <si>
    <t>-445334536</t>
  </si>
  <si>
    <t>210116 (R)</t>
  </si>
  <si>
    <t>Jistič 10kA 1P+N char.C 16A</t>
  </si>
  <si>
    <t>1578966780</t>
  </si>
  <si>
    <t>210117 (R)</t>
  </si>
  <si>
    <t>Jistič 10kA 1P+N char.C 10A</t>
  </si>
  <si>
    <t>-915859338</t>
  </si>
  <si>
    <t>210118 (R)</t>
  </si>
  <si>
    <t>-1780320977</t>
  </si>
  <si>
    <t>210119 (R)</t>
  </si>
  <si>
    <t>Vyhodnocovací jednotka vodivosti</t>
  </si>
  <si>
    <t>-1249772136</t>
  </si>
  <si>
    <t>210120 (R)</t>
  </si>
  <si>
    <t>Přepěťová ochrana signálových vedení 24V</t>
  </si>
  <si>
    <t>1365367710</t>
  </si>
  <si>
    <t>210121 (R)</t>
  </si>
  <si>
    <t>781907540</t>
  </si>
  <si>
    <t>210122 (R)</t>
  </si>
  <si>
    <t>-150516662</t>
  </si>
  <si>
    <t>210123 (R)</t>
  </si>
  <si>
    <t>Distributor potenciálu 24 připojení</t>
  </si>
  <si>
    <t>-1618630706</t>
  </si>
  <si>
    <t>210124 (R)</t>
  </si>
  <si>
    <t>354264692</t>
  </si>
  <si>
    <t>210125 (R)</t>
  </si>
  <si>
    <t>-235562069</t>
  </si>
  <si>
    <t>210126 (R)</t>
  </si>
  <si>
    <t>1003898034</t>
  </si>
  <si>
    <t>210127 (R)</t>
  </si>
  <si>
    <t>1643493670</t>
  </si>
  <si>
    <t>210128 (R)</t>
  </si>
  <si>
    <t>141039623</t>
  </si>
  <si>
    <t>210129 (R)</t>
  </si>
  <si>
    <t>-1900404804</t>
  </si>
  <si>
    <t>210130 (R)</t>
  </si>
  <si>
    <t>-396767725</t>
  </si>
  <si>
    <t>210131 (R)</t>
  </si>
  <si>
    <t>315663741</t>
  </si>
  <si>
    <t>210132 (R)</t>
  </si>
  <si>
    <t>-1994058974</t>
  </si>
  <si>
    <t>210133 (R)</t>
  </si>
  <si>
    <t>553208296</t>
  </si>
  <si>
    <t>210134 (R)</t>
  </si>
  <si>
    <t>1421672060</t>
  </si>
  <si>
    <t>210135 (R)</t>
  </si>
  <si>
    <t>1486781481</t>
  </si>
  <si>
    <t>210136 (R)</t>
  </si>
  <si>
    <t>Zdroj 230V AC/24VDC 10A</t>
  </si>
  <si>
    <t>-1119669679</t>
  </si>
  <si>
    <t>210137 (R)</t>
  </si>
  <si>
    <t>Modul UPS DC UPS MODULE 24 V/15 A</t>
  </si>
  <si>
    <t>-1819264037</t>
  </si>
  <si>
    <t>210138 (R)</t>
  </si>
  <si>
    <t>Bateriový modul BATTERY MODULE24 V/12 AH</t>
  </si>
  <si>
    <t>1436976156</t>
  </si>
  <si>
    <t>210139 (R)</t>
  </si>
  <si>
    <t>Relé cívka 230VAC, 1P,6A</t>
  </si>
  <si>
    <t>-1546737368</t>
  </si>
  <si>
    <t>210140 (R)</t>
  </si>
  <si>
    <t>Procesorová jednotka CPU, 100kB pracovní paměti, včetně nosné lišty a paměťové karty</t>
  </si>
  <si>
    <t>-1181692915</t>
  </si>
  <si>
    <t>210141 (R)</t>
  </si>
  <si>
    <t>Operátorský panel 7", 65535 Barev, dotykové ovládání</t>
  </si>
  <si>
    <t>320235527</t>
  </si>
  <si>
    <t>210142 (R)</t>
  </si>
  <si>
    <t>Modul digitálních vstupů 16xDI, 24V DC, včetně svorkovnicového modulu</t>
  </si>
  <si>
    <t>-610069545</t>
  </si>
  <si>
    <t>210143 (R)</t>
  </si>
  <si>
    <t>Modul digitálních výstupů 16xDO, 24V DC, včetně svorkovnicového modulu</t>
  </si>
  <si>
    <t>-309719687</t>
  </si>
  <si>
    <t>210144 (R)</t>
  </si>
  <si>
    <t>Modul analogových vstupů 4xAI, 13bit, 0/4-20mA, 24V DC, včetně svorkovnicového modulu</t>
  </si>
  <si>
    <t>1296029723</t>
  </si>
  <si>
    <t>210145 (R)</t>
  </si>
  <si>
    <t>Frekvenční převodník FM1-D/K</t>
  </si>
  <si>
    <t>-1846472003</t>
  </si>
  <si>
    <t>210146 (R)</t>
  </si>
  <si>
    <t>-544847451</t>
  </si>
  <si>
    <t>210147 (R)</t>
  </si>
  <si>
    <t>1095638295</t>
  </si>
  <si>
    <t>210148 (R)</t>
  </si>
  <si>
    <t>Průmyslový switch 8xRJ45, napájecí napětí 24V DC</t>
  </si>
  <si>
    <t>-424728450</t>
  </si>
  <si>
    <t>210149 (R)</t>
  </si>
  <si>
    <t>Přepěťová ochrana linky ethernet</t>
  </si>
  <si>
    <t>-1169678250</t>
  </si>
  <si>
    <t>210150 (R)</t>
  </si>
  <si>
    <t>Galvanický oddělovač smyčky 0/4-20mA</t>
  </si>
  <si>
    <t>-1924966411</t>
  </si>
  <si>
    <t>210151 (R)</t>
  </si>
  <si>
    <t>-260314883</t>
  </si>
  <si>
    <t>210152 (R)</t>
  </si>
  <si>
    <t>Anténa, svod, přepěťová ochrana, projektové dokumentace a montáž</t>
  </si>
  <si>
    <t>1669442823</t>
  </si>
  <si>
    <t>210153 (R)</t>
  </si>
  <si>
    <t>Výroba rozváděče, vniřní propoje, kontrola, vystavení prohlášení o shodě</t>
  </si>
  <si>
    <t>-1148205177</t>
  </si>
  <si>
    <t>M212</t>
  </si>
  <si>
    <t>Senzory</t>
  </si>
  <si>
    <t>210200 (R)</t>
  </si>
  <si>
    <t>Senzor vodivosti, kabel 5m součástí senzoru</t>
  </si>
  <si>
    <t>75436367</t>
  </si>
  <si>
    <t>210201 (R)</t>
  </si>
  <si>
    <t>Senzor DMP331 pro měření hydrostatického tlaku vodního sloupce, včetně uzavíracího kulového ventilu, těsnění Viton, rozsah 0-60kPa, procesní připojení M20</t>
  </si>
  <si>
    <t>-219591668</t>
  </si>
  <si>
    <t>210202 (R)</t>
  </si>
  <si>
    <t>Kapacitní snímač M18x1mm spínací vzdálenost: 8 mm, nevazební sestava pracovní vzdálenost: 0...6,5 mm připojení: svorky (průchodka pro kabel 4,5...10mm) krytí : IP65 materiál pouzdra: plast - PBT včetně upevňovacího úhelníku (V2A - 1.4301) včetně montáže, připojení a oživení"</t>
  </si>
  <si>
    <t>1822852124</t>
  </si>
  <si>
    <t>M213</t>
  </si>
  <si>
    <t>Sdružovací boxy</t>
  </si>
  <si>
    <t>210300 (R)</t>
  </si>
  <si>
    <t>Sdružovací box MX11</t>
  </si>
  <si>
    <t>212198503</t>
  </si>
  <si>
    <t>210301 (R)</t>
  </si>
  <si>
    <t>Sdružovací box MXL02</t>
  </si>
  <si>
    <t>-1468196771</t>
  </si>
  <si>
    <t>210302 (R)</t>
  </si>
  <si>
    <t>Sdružovací box MXL03</t>
  </si>
  <si>
    <t>-112942020</t>
  </si>
  <si>
    <t>210303 (R)</t>
  </si>
  <si>
    <t>Sdružovací box MXMAX</t>
  </si>
  <si>
    <t>1457085291</t>
  </si>
  <si>
    <t>210304 (R)</t>
  </si>
  <si>
    <t>-1852046069</t>
  </si>
  <si>
    <t>210305 (R)</t>
  </si>
  <si>
    <t>Sdružovací box MXF01</t>
  </si>
  <si>
    <t>1607132656</t>
  </si>
  <si>
    <t>210306 (R)</t>
  </si>
  <si>
    <t>Sdružovací box MXF02</t>
  </si>
  <si>
    <t>1596071610</t>
  </si>
  <si>
    <t>210307 (R)</t>
  </si>
  <si>
    <t>Sdružovací box MXC04</t>
  </si>
  <si>
    <t>1582888011</t>
  </si>
  <si>
    <t>M214</t>
  </si>
  <si>
    <t>Kabely</t>
  </si>
  <si>
    <t>210400 (R)</t>
  </si>
  <si>
    <t>JYTY-O 14x1 mm2</t>
  </si>
  <si>
    <t>757055163</t>
  </si>
  <si>
    <t>210401 (R)</t>
  </si>
  <si>
    <t>Olflex classic 110 CY 4x1.5</t>
  </si>
  <si>
    <t>1861111962</t>
  </si>
  <si>
    <t>210402 (R)</t>
  </si>
  <si>
    <t>YSLY-JZ 5x2.5</t>
  </si>
  <si>
    <t>1886539886</t>
  </si>
  <si>
    <t>210403 (R)</t>
  </si>
  <si>
    <t>531836732</t>
  </si>
  <si>
    <t>210404 (R)</t>
  </si>
  <si>
    <t>-2006379473</t>
  </si>
  <si>
    <t>210405 (R)</t>
  </si>
  <si>
    <t>YSLY-JZ 10x1</t>
  </si>
  <si>
    <t>137317364</t>
  </si>
  <si>
    <t>210406 (R)</t>
  </si>
  <si>
    <t>1100521505</t>
  </si>
  <si>
    <t>210407 (R)</t>
  </si>
  <si>
    <t>-1095021547</t>
  </si>
  <si>
    <t>210408 (R)</t>
  </si>
  <si>
    <t>1219563516</t>
  </si>
  <si>
    <t>210409 (R)</t>
  </si>
  <si>
    <t>CYKY-J, 3x1.5</t>
  </si>
  <si>
    <t>300257495</t>
  </si>
  <si>
    <t>210410 (R)</t>
  </si>
  <si>
    <t>JYTY-O 2x1 mm2</t>
  </si>
  <si>
    <t>-103667026</t>
  </si>
  <si>
    <t>210411 (R)</t>
  </si>
  <si>
    <t>JYTY-O 4x1 mm2</t>
  </si>
  <si>
    <t>-1114485871</t>
  </si>
  <si>
    <t>210412 (R)</t>
  </si>
  <si>
    <t>Patch cord cat 5E, 2m, FTP</t>
  </si>
  <si>
    <t>1825870898</t>
  </si>
  <si>
    <t>210413 (R)</t>
  </si>
  <si>
    <t>Patch cord cat 5E, 3m, FTP</t>
  </si>
  <si>
    <t>-1694368653</t>
  </si>
  <si>
    <t>210414 (R)</t>
  </si>
  <si>
    <t>Patch cord cat 5E, 5m, FTP</t>
  </si>
  <si>
    <t>-1960334022</t>
  </si>
  <si>
    <t>210415 (R)</t>
  </si>
  <si>
    <t>Patch cord cat 5E, 10m, FTP</t>
  </si>
  <si>
    <t>1787537743</t>
  </si>
  <si>
    <t>210416 (R)</t>
  </si>
  <si>
    <t>Patch cord cat 5E, 25m, FTP</t>
  </si>
  <si>
    <t>-419367331</t>
  </si>
  <si>
    <t>210417 (R)</t>
  </si>
  <si>
    <t>-1990673033</t>
  </si>
  <si>
    <t>210418 (R)</t>
  </si>
  <si>
    <t>JYTY-O 7x1 mm2</t>
  </si>
  <si>
    <t>2077157320</t>
  </si>
  <si>
    <t>210419 (R)</t>
  </si>
  <si>
    <t>1919752716</t>
  </si>
  <si>
    <t>210420 (R)</t>
  </si>
  <si>
    <t>-835098761</t>
  </si>
  <si>
    <t>210421 (R)</t>
  </si>
  <si>
    <t>1677701522</t>
  </si>
  <si>
    <t>210422 (R)</t>
  </si>
  <si>
    <t>1814190652</t>
  </si>
  <si>
    <t>210423 (R)</t>
  </si>
  <si>
    <t>FTP (pro přepojení komunikace EZS)</t>
  </si>
  <si>
    <t>45078913</t>
  </si>
  <si>
    <t>210424 (R)</t>
  </si>
  <si>
    <t>FTP (pro připojení PAC3200 v RMS1)</t>
  </si>
  <si>
    <t>1281878720</t>
  </si>
  <si>
    <t>M215</t>
  </si>
  <si>
    <t>Demontážní a montážní práce</t>
  </si>
  <si>
    <t>210500 (R)</t>
  </si>
  <si>
    <t>Demontáže stávajícího RM včetně odpojení kabeláže</t>
  </si>
  <si>
    <t>-1463123201</t>
  </si>
  <si>
    <t>210501 (R)</t>
  </si>
  <si>
    <t>Demontáž PZTS</t>
  </si>
  <si>
    <t>-1330731784</t>
  </si>
  <si>
    <t>210502 (R)</t>
  </si>
  <si>
    <t>Demontáž stávajících kabelových tras</t>
  </si>
  <si>
    <t>-77160251</t>
  </si>
  <si>
    <t>210503 (R)</t>
  </si>
  <si>
    <t>Demontáže stávajících senzorů</t>
  </si>
  <si>
    <t>1699567109</t>
  </si>
  <si>
    <t>210504 (R)</t>
  </si>
  <si>
    <t>Montáž rozvaděče RMS1</t>
  </si>
  <si>
    <t>1505577635</t>
  </si>
  <si>
    <t>210505 (R)</t>
  </si>
  <si>
    <t>Montáž rozvaděč ED</t>
  </si>
  <si>
    <t>-982964457</t>
  </si>
  <si>
    <t>210506 (R)</t>
  </si>
  <si>
    <t>Montáž signálových kabelů</t>
  </si>
  <si>
    <t>-761259185</t>
  </si>
  <si>
    <t>210507 (R)</t>
  </si>
  <si>
    <t>Montáž silových kabelů</t>
  </si>
  <si>
    <t>-1181528612</t>
  </si>
  <si>
    <t>210508 (R)</t>
  </si>
  <si>
    <t>Drobný montážní materiál</t>
  </si>
  <si>
    <t>-1027734584</t>
  </si>
  <si>
    <t>210509 (R)</t>
  </si>
  <si>
    <t>Zapojení vodoměru</t>
  </si>
  <si>
    <t>1396231036</t>
  </si>
  <si>
    <t>210510 (R)</t>
  </si>
  <si>
    <t>Zapojení čerpadla ve studni</t>
  </si>
  <si>
    <t>1887048272</t>
  </si>
  <si>
    <t>210511 (R)</t>
  </si>
  <si>
    <t>Zapojení čerpadel výtlaku</t>
  </si>
  <si>
    <t>2053680400</t>
  </si>
  <si>
    <t>210512 (R)</t>
  </si>
  <si>
    <t>Zapojení kulových ventilů</t>
  </si>
  <si>
    <t>-1242884869</t>
  </si>
  <si>
    <t>210513 (R)</t>
  </si>
  <si>
    <t>Doplnění kabelových tras - materiál</t>
  </si>
  <si>
    <t>-1618707835</t>
  </si>
  <si>
    <t>210514 (R)</t>
  </si>
  <si>
    <t>Doplnění kabelových tras - montážní práce</t>
  </si>
  <si>
    <t>173228965</t>
  </si>
  <si>
    <t>210515 (R)</t>
  </si>
  <si>
    <t>Ekologická likvidace demontovaných částí</t>
  </si>
  <si>
    <t>-1192032986</t>
  </si>
  <si>
    <t>M216</t>
  </si>
  <si>
    <t>SW práce pro řídicí systém</t>
  </si>
  <si>
    <t>210600 (R)</t>
  </si>
  <si>
    <t>SW řídícího systému pro přenos dat</t>
  </si>
  <si>
    <t>sd</t>
  </si>
  <si>
    <t>845441043</t>
  </si>
  <si>
    <t>210601 (R)</t>
  </si>
  <si>
    <t>úprava SW řídícího systému – dispečink</t>
  </si>
  <si>
    <t>806754627</t>
  </si>
  <si>
    <t>210602 (R)</t>
  </si>
  <si>
    <t>úprava vizualizace na dispečinku a pracovištích s oprávněním náhledu</t>
  </si>
  <si>
    <t>337448141</t>
  </si>
  <si>
    <t>201</t>
  </si>
  <si>
    <t>210603 (R)</t>
  </si>
  <si>
    <t>úprava datového zpracování</t>
  </si>
  <si>
    <t>1514551961</t>
  </si>
  <si>
    <t>202</t>
  </si>
  <si>
    <t>210604 (R)</t>
  </si>
  <si>
    <t>Parametrizace jednotky vodoměru</t>
  </si>
  <si>
    <t>-1806838918</t>
  </si>
  <si>
    <t>203</t>
  </si>
  <si>
    <t>210605 (R)</t>
  </si>
  <si>
    <t>Parametrizace jednotky průtokoměru</t>
  </si>
  <si>
    <t>2137604715</t>
  </si>
  <si>
    <t>204</t>
  </si>
  <si>
    <t>210606 (R)</t>
  </si>
  <si>
    <t>Nastavení analyzátoru sítě</t>
  </si>
  <si>
    <t>-1695618438</t>
  </si>
  <si>
    <t>205</t>
  </si>
  <si>
    <t>210607 (R)</t>
  </si>
  <si>
    <t>Oživení měřících bodů</t>
  </si>
  <si>
    <t>1147305436</t>
  </si>
  <si>
    <t>M217</t>
  </si>
  <si>
    <t>Ostatní</t>
  </si>
  <si>
    <t>206</t>
  </si>
  <si>
    <t>210700 (R)</t>
  </si>
  <si>
    <t>Výchozí revize elektrozařízení Dodavatel má ze zákona povinnost provést výchozí revizi. Zařízení může být uvedeno do trvalého provozu až na základě pozitivního výsledku výchozí revize.</t>
  </si>
  <si>
    <t>-184666509</t>
  </si>
  <si>
    <t>207</t>
  </si>
  <si>
    <t>210701 (R)</t>
  </si>
  <si>
    <t>Posouzení instalace TIČR pro zvlášt nebezpečné prostory</t>
  </si>
  <si>
    <t>46805739</t>
  </si>
  <si>
    <t>208</t>
  </si>
  <si>
    <t>210702 (R)</t>
  </si>
  <si>
    <t>Dielektrický koberec před rozváděče</t>
  </si>
  <si>
    <t>-325713568</t>
  </si>
  <si>
    <t>209</t>
  </si>
  <si>
    <t>210703 (R)</t>
  </si>
  <si>
    <t>Projektová dokumentace skutečného provedení</t>
  </si>
  <si>
    <t>-1862226365</t>
  </si>
  <si>
    <t>M218</t>
  </si>
  <si>
    <t>PZTS</t>
  </si>
  <si>
    <t>210</t>
  </si>
  <si>
    <t>210800 (R)</t>
  </si>
  <si>
    <t>Ústředna PZTS + zdroj - OZ - Asset 801Z, SET 8 zón PZL-11 PZL-10i PWR-LML deska vyv. Odporů Kabel propoj. Asset/PZL</t>
  </si>
  <si>
    <t>312573594</t>
  </si>
  <si>
    <t>211</t>
  </si>
  <si>
    <t>210801 (R)</t>
  </si>
  <si>
    <t>LCD klávesnice - KMU 4-N</t>
  </si>
  <si>
    <t>304692976</t>
  </si>
  <si>
    <t>212</t>
  </si>
  <si>
    <t>210802 (R)</t>
  </si>
  <si>
    <t>Saltek DA-275-DF10, přep. cchrana s vf filtrem</t>
  </si>
  <si>
    <t>2092927279</t>
  </si>
  <si>
    <t>213</t>
  </si>
  <si>
    <t>210803 (R)</t>
  </si>
  <si>
    <t>UC232, přepěťová ochrana RS232</t>
  </si>
  <si>
    <t>-350763676</t>
  </si>
  <si>
    <t>214</t>
  </si>
  <si>
    <t>210804 (R)</t>
  </si>
  <si>
    <t>RUT950 router - 2xGSM/LTE, 3xLAN 100BaseT, wifi</t>
  </si>
  <si>
    <t>-689640313</t>
  </si>
  <si>
    <t>215</t>
  </si>
  <si>
    <t>210805 (R)</t>
  </si>
  <si>
    <t>Secron AO-ALTE-MG9S-F Anténa LTE včetně 3m kabelu a konektoru</t>
  </si>
  <si>
    <t>469479779</t>
  </si>
  <si>
    <t>216</t>
  </si>
  <si>
    <t>210806 (R)</t>
  </si>
  <si>
    <t>Magnetický kontakt těžký - DC115</t>
  </si>
  <si>
    <t>-757098571</t>
  </si>
  <si>
    <t>217</t>
  </si>
  <si>
    <t>210807 (R)</t>
  </si>
  <si>
    <t>MCL - MONTÁŽNÍCH KONZOLA TYPU L PRO MC270</t>
  </si>
  <si>
    <t>-19922974</t>
  </si>
  <si>
    <t>218</t>
  </si>
  <si>
    <t>210808 (R)</t>
  </si>
  <si>
    <t>Krabice propojovací povrchová - RKZ111</t>
  </si>
  <si>
    <t>-212546418</t>
  </si>
  <si>
    <t>219</t>
  </si>
  <si>
    <t>210809 (R)</t>
  </si>
  <si>
    <t>Spelsberg 33391601, krabice 130x 85x 37 IP55, bez svorkovnice</t>
  </si>
  <si>
    <t>1405175771</t>
  </si>
  <si>
    <t>220</t>
  </si>
  <si>
    <t>210810 (R)</t>
  </si>
  <si>
    <t>Expander/Interface pro připojení čteček - V ASSET 16.20 PS bez krytu</t>
  </si>
  <si>
    <t>-902864254</t>
  </si>
  <si>
    <t>221</t>
  </si>
  <si>
    <t>210811 (R)</t>
  </si>
  <si>
    <t>Modul 4 rel. výstupů OUT 4R-01-MM</t>
  </si>
  <si>
    <t>-1912665983</t>
  </si>
  <si>
    <t>222</t>
  </si>
  <si>
    <t>210812 (R)</t>
  </si>
  <si>
    <t>Bezkontaktní čtečka - ASR 605 (CEM603+B605)</t>
  </si>
  <si>
    <t>748280761</t>
  </si>
  <si>
    <t>223</t>
  </si>
  <si>
    <t>210813 (R)</t>
  </si>
  <si>
    <t>GJD-360 - venk. duální (PIR+MW) det., det. char. 30 x 20 m, mont. v. 1,5 - 3 m</t>
  </si>
  <si>
    <t>599991715</t>
  </si>
  <si>
    <t>224</t>
  </si>
  <si>
    <t>210814 (R)</t>
  </si>
  <si>
    <t>Piezo sirénka SB-2</t>
  </si>
  <si>
    <t>-2118531147</t>
  </si>
  <si>
    <t>225</t>
  </si>
  <si>
    <t>210815 (R)</t>
  </si>
  <si>
    <t>SB4 Nezálohovaná plastová vnitřní siréna 111dB/1m</t>
  </si>
  <si>
    <t>993453870</t>
  </si>
  <si>
    <t>226</t>
  </si>
  <si>
    <t>210816 (R)</t>
  </si>
  <si>
    <t>AKU 12V/38AH</t>
  </si>
  <si>
    <t>-1313695672</t>
  </si>
  <si>
    <t>227</t>
  </si>
  <si>
    <t>210817 (R)</t>
  </si>
  <si>
    <t>Montáž vnitřní sirény</t>
  </si>
  <si>
    <t>764968605</t>
  </si>
  <si>
    <t>228</t>
  </si>
  <si>
    <t>210818 (R)</t>
  </si>
  <si>
    <t>Montáž ústředny</t>
  </si>
  <si>
    <t>1865000327</t>
  </si>
  <si>
    <t>229</t>
  </si>
  <si>
    <t>210819 (R)</t>
  </si>
  <si>
    <t>Montáž rel. modulu</t>
  </si>
  <si>
    <t>-337804974</t>
  </si>
  <si>
    <t>230</t>
  </si>
  <si>
    <t>210820 (R)</t>
  </si>
  <si>
    <t>Montáž ŘJ čtečky 16.20</t>
  </si>
  <si>
    <t>-623293582</t>
  </si>
  <si>
    <t>231</t>
  </si>
  <si>
    <t>210821 (R)</t>
  </si>
  <si>
    <t>Montáž snímače karet</t>
  </si>
  <si>
    <t>1062058404</t>
  </si>
  <si>
    <t>232</t>
  </si>
  <si>
    <t>210822 (R)</t>
  </si>
  <si>
    <t>Montáž přepěťové ochrany nn rozvodů/galv. Oddělovače</t>
  </si>
  <si>
    <t>1641144868</t>
  </si>
  <si>
    <t>233</t>
  </si>
  <si>
    <t>210823 (R)</t>
  </si>
  <si>
    <t>Montáž LTE routeru, vč vnitřní vnitřní antény</t>
  </si>
  <si>
    <t>28750205</t>
  </si>
  <si>
    <t>234</t>
  </si>
  <si>
    <t>210824 (R)</t>
  </si>
  <si>
    <t>Montáž prostorového detektoru/audiodetektoru</t>
  </si>
  <si>
    <t>1538203085</t>
  </si>
  <si>
    <t>235</t>
  </si>
  <si>
    <t>210825 (R)</t>
  </si>
  <si>
    <t>Montáž magnetického kontaktu</t>
  </si>
  <si>
    <t>43595311</t>
  </si>
  <si>
    <t>236</t>
  </si>
  <si>
    <t>210826 (R)</t>
  </si>
  <si>
    <t>Montáž krabice</t>
  </si>
  <si>
    <t>-1920547813</t>
  </si>
  <si>
    <t>237</t>
  </si>
  <si>
    <t>210827 (R)</t>
  </si>
  <si>
    <t>Montáž krabice propoj. s OK + krabice IP</t>
  </si>
  <si>
    <t>-290482370</t>
  </si>
  <si>
    <t>238</t>
  </si>
  <si>
    <t>210828 (R)</t>
  </si>
  <si>
    <t>Montáž klávesnice</t>
  </si>
  <si>
    <t>246977529</t>
  </si>
  <si>
    <t>239</t>
  </si>
  <si>
    <t>210829 (R)</t>
  </si>
  <si>
    <t>Montáž akumulátoru</t>
  </si>
  <si>
    <t>1343717300</t>
  </si>
  <si>
    <t>240</t>
  </si>
  <si>
    <t>210830 (R)</t>
  </si>
  <si>
    <t>Napojení kabelu MaR na relé ASSETu, naprogramování výstupu (vstup do objektu), zkouška.</t>
  </si>
  <si>
    <t>-937102876</t>
  </si>
  <si>
    <t>241</t>
  </si>
  <si>
    <t>210831 (R)</t>
  </si>
  <si>
    <t>Oživení, nastavení ústředny</t>
  </si>
  <si>
    <t>-92419074</t>
  </si>
  <si>
    <t>242</t>
  </si>
  <si>
    <t>210832 (R)</t>
  </si>
  <si>
    <t>Programování systému PZS + přenos</t>
  </si>
  <si>
    <t>-576343151</t>
  </si>
  <si>
    <t>243</t>
  </si>
  <si>
    <t>210833 (R)</t>
  </si>
  <si>
    <t>Konzultace s policií ČR</t>
  </si>
  <si>
    <t>1966324423</t>
  </si>
  <si>
    <t>244</t>
  </si>
  <si>
    <t>210834 (R)</t>
  </si>
  <si>
    <t>Technická studie + tabulka událostí - PČR i BVaK</t>
  </si>
  <si>
    <t>-695272984</t>
  </si>
  <si>
    <t>245</t>
  </si>
  <si>
    <t>210835 (R)</t>
  </si>
  <si>
    <t>Půdorys v digitální podobě - úprava, vč. vkl. akt. bodů a foto, PČR i BVaK</t>
  </si>
  <si>
    <t>277605863</t>
  </si>
  <si>
    <t>246</t>
  </si>
  <si>
    <t>210836 (R)</t>
  </si>
  <si>
    <t>Měření v systému, předání zakázky</t>
  </si>
  <si>
    <t>1979854800</t>
  </si>
  <si>
    <t>247</t>
  </si>
  <si>
    <t>210837 (R)</t>
  </si>
  <si>
    <t>Patch kabel FTP, 2x RJ 45, l=10m</t>
  </si>
  <si>
    <t>1247261115</t>
  </si>
  <si>
    <t>248</t>
  </si>
  <si>
    <t>210838 (R)</t>
  </si>
  <si>
    <t>Kabel + propojení RS PZL/Morse</t>
  </si>
  <si>
    <t>944052860</t>
  </si>
  <si>
    <t>249</t>
  </si>
  <si>
    <t>210839 (R)</t>
  </si>
  <si>
    <t>Žlab 40x20 LHD</t>
  </si>
  <si>
    <t>1964272089</t>
  </si>
  <si>
    <t>250</t>
  </si>
  <si>
    <t>210840 (R)</t>
  </si>
  <si>
    <t>Žlab 20x20 LHD</t>
  </si>
  <si>
    <t>288954096</t>
  </si>
  <si>
    <t>251</t>
  </si>
  <si>
    <t>210841 (R)</t>
  </si>
  <si>
    <t>Silový kabel 3Cx1,5</t>
  </si>
  <si>
    <t>-845627175</t>
  </si>
  <si>
    <t>252</t>
  </si>
  <si>
    <t>210842 (R)</t>
  </si>
  <si>
    <t>Kabel FTP</t>
  </si>
  <si>
    <t>-645769867</t>
  </si>
  <si>
    <t>253</t>
  </si>
  <si>
    <t>210843 (R)</t>
  </si>
  <si>
    <t>Kabel FTP pro venkovní rozvody</t>
  </si>
  <si>
    <t>-1681841720</t>
  </si>
  <si>
    <t>254</t>
  </si>
  <si>
    <t>210844 (R)</t>
  </si>
  <si>
    <t>Sdělovací kabel 2x0,6 + 4x0,4</t>
  </si>
  <si>
    <t>-789516822</t>
  </si>
  <si>
    <t>255</t>
  </si>
  <si>
    <t>210845 (R)</t>
  </si>
  <si>
    <t>Podružný instalační materiál</t>
  </si>
  <si>
    <t>1219468112</t>
  </si>
  <si>
    <t>256</t>
  </si>
  <si>
    <t>210846 (R)</t>
  </si>
  <si>
    <t>SPACIAL/THALASSA 747/536/300 IP66 /NSY PLM75G/ s mont. plechem NSYMM75 + průchodky</t>
  </si>
  <si>
    <t>-1686094002</t>
  </si>
  <si>
    <t>257</t>
  </si>
  <si>
    <t>210847 (R)</t>
  </si>
  <si>
    <t>Klička se zámkovou vložkou NSY THL1242EPLM</t>
  </si>
  <si>
    <t>-76541005</t>
  </si>
  <si>
    <t>258</t>
  </si>
  <si>
    <t>210848 (R)</t>
  </si>
  <si>
    <t>Ochr. kontakt skříně MAS 303</t>
  </si>
  <si>
    <t>1138549452</t>
  </si>
  <si>
    <t>259</t>
  </si>
  <si>
    <t>210849 (R)</t>
  </si>
  <si>
    <t>Soklová zásuvka ZSE-03 In 16 A, Ue 230 V a.c., s ochranným kolíkem, přívod zespo</t>
  </si>
  <si>
    <t>-1525037021</t>
  </si>
  <si>
    <t>260</t>
  </si>
  <si>
    <t>210850 (R)</t>
  </si>
  <si>
    <t>Jistič 6A/B 1pólový</t>
  </si>
  <si>
    <t>1330091783</t>
  </si>
  <si>
    <t>261</t>
  </si>
  <si>
    <t>210851 (R)</t>
  </si>
  <si>
    <t>Montáž žlabu do 40x20/trubky n.o.</t>
  </si>
  <si>
    <t>942752128</t>
  </si>
  <si>
    <t>262</t>
  </si>
  <si>
    <t>210852 (R)</t>
  </si>
  <si>
    <t>Montáž skříně s přísl.</t>
  </si>
  <si>
    <t>-1183380178</t>
  </si>
  <si>
    <t>263</t>
  </si>
  <si>
    <t>210853 (R)</t>
  </si>
  <si>
    <t>Montáž silového kabelu 3Cx1,5</t>
  </si>
  <si>
    <t>1477296300</t>
  </si>
  <si>
    <t>264</t>
  </si>
  <si>
    <t>210854 (R)</t>
  </si>
  <si>
    <t>Montáž sdělovacího kabelu 2x0,6+4x0,4 a 5x2x0,5</t>
  </si>
  <si>
    <t>101460614</t>
  </si>
  <si>
    <t>265</t>
  </si>
  <si>
    <t>210855 (R)</t>
  </si>
  <si>
    <t>Montáž jističe</t>
  </si>
  <si>
    <t>973747469</t>
  </si>
  <si>
    <t>266</t>
  </si>
  <si>
    <t>210856 (R)</t>
  </si>
  <si>
    <t>Výchozí revize systému</t>
  </si>
  <si>
    <t>-538515672</t>
  </si>
  <si>
    <t>267</t>
  </si>
  <si>
    <t>210857 (R)</t>
  </si>
  <si>
    <t>PD prováděcí</t>
  </si>
  <si>
    <t>1856238028</t>
  </si>
  <si>
    <t>268</t>
  </si>
  <si>
    <t>210858 (R)</t>
  </si>
  <si>
    <t>PD skut. provedení</t>
  </si>
  <si>
    <t>1890762198</t>
  </si>
  <si>
    <t>269</t>
  </si>
  <si>
    <t>210859 (R)</t>
  </si>
  <si>
    <t>Doprava</t>
  </si>
  <si>
    <t>-1849293010</t>
  </si>
  <si>
    <t>270</t>
  </si>
  <si>
    <t>210860 (R)</t>
  </si>
  <si>
    <t>Demontáž</t>
  </si>
  <si>
    <t>1561577073</t>
  </si>
  <si>
    <t>SO90 - Vedlejší a ostatní náklady</t>
  </si>
  <si>
    <t>VRN - Vedlejší rozpočtové náklady</t>
  </si>
  <si>
    <t>VRN</t>
  </si>
  <si>
    <t>Vedlejší rozpočtové náklady</t>
  </si>
  <si>
    <t>1150011VL</t>
  </si>
  <si>
    <t>Provedení rozboru vody z vyčerpaného hydrovrtu, včetně všech souvisejících výkonů</t>
  </si>
  <si>
    <t>1442937659</t>
  </si>
  <si>
    <t>1150012VL</t>
  </si>
  <si>
    <t>Provedení rozboru vody z čerpání, včetně všech souvisejících výkonů</t>
  </si>
  <si>
    <t>-146617121</t>
  </si>
  <si>
    <t>115101201</t>
  </si>
  <si>
    <t>Čerpání vody na dopravní výšku do 10 m s uvažovaným průměrným přítokem do 500 l/min</t>
  </si>
  <si>
    <t>-575471576</t>
  </si>
  <si>
    <t>https://podminky.urs.cz/item/CS_URS_2025_01/115101201</t>
  </si>
  <si>
    <t>"Předpokládaná potřeba čerpání při výkopech pro odpadní potrubí a výtlak:" 15*8</t>
  </si>
  <si>
    <t>115101221</t>
  </si>
  <si>
    <t>Čerpání vody na dopravní výšku přes 10 do 25 m s uvažovaným průměrným přítokem do 500 l/min</t>
  </si>
  <si>
    <t>-939352678</t>
  </si>
  <si>
    <t>https://podminky.urs.cz/item/CS_URS_2025_01/115101221</t>
  </si>
  <si>
    <t>359901211</t>
  </si>
  <si>
    <t>Monitoring stok (kamerový systém) jakékoli výšky nová kanalizace</t>
  </si>
  <si>
    <t>-889638642</t>
  </si>
  <si>
    <t>https://podminky.urs.cz/item/CS_URS_2025_01/359901211</t>
  </si>
  <si>
    <t>"Odpadní potrubí:" 37,6</t>
  </si>
  <si>
    <t>900600001</t>
  </si>
  <si>
    <t>Zpracování PD pro realizaci staveb</t>
  </si>
  <si>
    <t>-180536007</t>
  </si>
  <si>
    <t xml:space="preserve">Poznámka k položce:_x000d_
Dokumentace pro provádění stavby a potřebných   _x000d_
jednání - včetně vyhotovení posudků, výpočtů   _x000d_
či vyhotovení dílenské dokumentace včetně prováděcí dokumentace_x000d_
pažení stavební jámy včetně statického posouzení_x000d_
</t>
  </si>
  <si>
    <t xml:space="preserve">1   </t>
  </si>
  <si>
    <t>900600002</t>
  </si>
  <si>
    <t>Poplatky a náklady na zařízení staveniště</t>
  </si>
  <si>
    <t>1769325905</t>
  </si>
  <si>
    <t>900600003</t>
  </si>
  <si>
    <t>Úhrada místních poplatků za užívaní pozemků stavbou</t>
  </si>
  <si>
    <t>611345614</t>
  </si>
  <si>
    <t>900600011</t>
  </si>
  <si>
    <t>Kacení stromů, keře, zemní práce, naložení, vodorovný přesun, poplatek za spalovnu</t>
  </si>
  <si>
    <t>1183184057</t>
  </si>
  <si>
    <t>900600013</t>
  </si>
  <si>
    <t>Provedení revize kanalizace TV kamerou 2x</t>
  </si>
  <si>
    <t>-833874144</t>
  </si>
  <si>
    <t>"Odpadní potrubí:" 2*37,6</t>
  </si>
  <si>
    <t>900600014</t>
  </si>
  <si>
    <t>Provedení veškerých zkoušek prokazujícíh kvalitu díla např. zkouška zhutnění, zkouška těsnosti včetně nákladů na vodné a stočné</t>
  </si>
  <si>
    <t>-693548134</t>
  </si>
  <si>
    <t>900600016</t>
  </si>
  <si>
    <t>Zpracování dokumentace skutečného provedení stavby</t>
  </si>
  <si>
    <t>172635324</t>
  </si>
  <si>
    <t xml:space="preserve">Poznámka k položce:_x000d_
Včetně všech protokolu, certifikátů o kvalitě díla   _x000d_
a zápisů o zprovoznění ovládní a vizualizaci klapek   _x000d_
na dispečintku TS Brno a ovládání a vizualizace  dispočinku BVK</t>
  </si>
  <si>
    <t>900600017</t>
  </si>
  <si>
    <t>Provedení komplex, zkoušek technologie v délce 72 hodin</t>
  </si>
  <si>
    <t>1672788233</t>
  </si>
  <si>
    <t>900600018</t>
  </si>
  <si>
    <t>Zpracování a projendání návrhu provozního řádu</t>
  </si>
  <si>
    <t>-1386383976</t>
  </si>
  <si>
    <t>900600019</t>
  </si>
  <si>
    <t>Zpracování geodet. zaměření DSPS pro GIS a MMB OTS</t>
  </si>
  <si>
    <t>-298718499</t>
  </si>
  <si>
    <t>900600020</t>
  </si>
  <si>
    <t>Zaměření rozsahu zásahu do komunikace v prog. EZA</t>
  </si>
  <si>
    <t>-258502046</t>
  </si>
  <si>
    <t>900600022</t>
  </si>
  <si>
    <t>Zalévání a pokos trávníku 1 rok pro přejímce dle podmínek</t>
  </si>
  <si>
    <t>-1854811016</t>
  </si>
  <si>
    <t>900600023</t>
  </si>
  <si>
    <t>Uvedení do původního stavu dotčených ploch stavbou</t>
  </si>
  <si>
    <t>-319521299</t>
  </si>
  <si>
    <t>900600024</t>
  </si>
  <si>
    <t>Případné další nespecifikované práce</t>
  </si>
  <si>
    <t>1867840023</t>
  </si>
  <si>
    <t>900600027</t>
  </si>
  <si>
    <t>Provozní vlivy</t>
  </si>
  <si>
    <t>-1647108495</t>
  </si>
  <si>
    <t>https://podminky.urs.cz/item/CS_URS_2025_01/900600027</t>
  </si>
  <si>
    <t>900600029</t>
  </si>
  <si>
    <t>Zajištění vytýčení podzemních sítí dotčených stavbou</t>
  </si>
  <si>
    <t>1364950175</t>
  </si>
  <si>
    <t>900600031</t>
  </si>
  <si>
    <t>Vypracování povodňového plánu, včetně schválení</t>
  </si>
  <si>
    <t>-1196231872</t>
  </si>
  <si>
    <t>900600032</t>
  </si>
  <si>
    <t>Vícetisky projektové dokumentace po potřeby dodavatele stavby</t>
  </si>
  <si>
    <t>1836707153</t>
  </si>
  <si>
    <t>900600112</t>
  </si>
  <si>
    <t>Ochrana stromů bednění - zřízení, odstranění</t>
  </si>
  <si>
    <t>-616361273</t>
  </si>
  <si>
    <t>9045303000</t>
  </si>
  <si>
    <t>Koordinační činnost</t>
  </si>
  <si>
    <t>1479677570</t>
  </si>
  <si>
    <t>https://podminky.urs.cz/item/CS_URS_2025_01/9045303000</t>
  </si>
  <si>
    <t xml:space="preserve">Poznámka k položce:_x000d_
Jednání a šetření na místě stavby s   _x000d_
- Lesy ČR, s. p._x000d_
- EG.D, a.s.   _x000d_
- a všemi příslnými firmami   _x000d_
včetně vyhotovení potřebných pokladů   _x000d_
pro tato jednání a následného zápisu   _x000d_
Všechny práce, která vyplynou z těchto   _x000d_
jednaní jsou započteny v této položce.</t>
  </si>
  <si>
    <t>900001</t>
  </si>
  <si>
    <t>Náklady spojené se zpevněním stávající příjezdové komunikace</t>
  </si>
  <si>
    <t>-144778348</t>
  </si>
  <si>
    <t>900002</t>
  </si>
  <si>
    <t>Náklady spojené dodávkou a montáží a demontáží, odvozem a likvidací provizorního přepojení výtlaku</t>
  </si>
  <si>
    <t>-1758288641</t>
  </si>
  <si>
    <t>900003</t>
  </si>
  <si>
    <t>Rozdělení areálu provizorním oplocením (instalace, 1x přemístění, demontáž, nájemné oplocení)</t>
  </si>
  <si>
    <t>-824677047</t>
  </si>
  <si>
    <t>900004</t>
  </si>
  <si>
    <t>Dezinfekce akumulačních komor po ukončení díla: zhotovitel provede v rámci svojí ceny dle instrukcí provozu BVK celkovou očistu a dezinfekci akumulačních komor</t>
  </si>
  <si>
    <t>-794150842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</si>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</sst>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1"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5101202" TargetMode="External" /><Relationship Id="rId2" Type="http://schemas.openxmlformats.org/officeDocument/2006/relationships/hyperlink" Target="https://podminky.urs.cz/item/CS_URS_2025_01/115101301" TargetMode="External" /><Relationship Id="rId3" Type="http://schemas.openxmlformats.org/officeDocument/2006/relationships/hyperlink" Target="https://podminky.urs.cz/item/CS_URS_2025_01/121111201" TargetMode="External" /><Relationship Id="rId4" Type="http://schemas.openxmlformats.org/officeDocument/2006/relationships/hyperlink" Target="https://podminky.urs.cz/item/CS_URS_2025_01/131251204" TargetMode="External" /><Relationship Id="rId5" Type="http://schemas.openxmlformats.org/officeDocument/2006/relationships/hyperlink" Target="https://podminky.urs.cz/item/CS_URS_2025_01/131351204" TargetMode="External" /><Relationship Id="rId6" Type="http://schemas.openxmlformats.org/officeDocument/2006/relationships/hyperlink" Target="https://podminky.urs.cz/item/CS_URS_2025_01/131451204" TargetMode="External" /><Relationship Id="rId7" Type="http://schemas.openxmlformats.org/officeDocument/2006/relationships/hyperlink" Target="https://podminky.urs.cz/item/CS_URS_2025_01/151711111" TargetMode="External" /><Relationship Id="rId8" Type="http://schemas.openxmlformats.org/officeDocument/2006/relationships/hyperlink" Target="https://podminky.urs.cz/item/CS_URS_2025_01/151711131" TargetMode="External" /><Relationship Id="rId9" Type="http://schemas.openxmlformats.org/officeDocument/2006/relationships/hyperlink" Target="https://podminky.urs.cz/item/CS_URS_2025_01/151712111" TargetMode="External" /><Relationship Id="rId10" Type="http://schemas.openxmlformats.org/officeDocument/2006/relationships/hyperlink" Target="https://podminky.urs.cz/item/CS_URS_2025_01/151712121" TargetMode="External" /><Relationship Id="rId11" Type="http://schemas.openxmlformats.org/officeDocument/2006/relationships/hyperlink" Target="https://podminky.urs.cz/item/CS_URS_2025_01/151721111" TargetMode="External" /><Relationship Id="rId12" Type="http://schemas.openxmlformats.org/officeDocument/2006/relationships/hyperlink" Target="https://podminky.urs.cz/item/CS_URS_2025_01/162201301" TargetMode="External" /><Relationship Id="rId13" Type="http://schemas.openxmlformats.org/officeDocument/2006/relationships/hyperlink" Target="https://podminky.urs.cz/item/CS_URS_2025_01/162251102" TargetMode="External" /><Relationship Id="rId14" Type="http://schemas.openxmlformats.org/officeDocument/2006/relationships/hyperlink" Target="https://podminky.urs.cz/item/CS_URS_2025_01/162751117" TargetMode="External" /><Relationship Id="rId15" Type="http://schemas.openxmlformats.org/officeDocument/2006/relationships/hyperlink" Target="https://podminky.urs.cz/item/CS_URS_2025_01/162751119" TargetMode="External" /><Relationship Id="rId16" Type="http://schemas.openxmlformats.org/officeDocument/2006/relationships/hyperlink" Target="https://podminky.urs.cz/item/CS_URS_2025_01/162751137" TargetMode="External" /><Relationship Id="rId17" Type="http://schemas.openxmlformats.org/officeDocument/2006/relationships/hyperlink" Target="https://podminky.urs.cz/item/CS_URS_2025_01/162751139" TargetMode="External" /><Relationship Id="rId18" Type="http://schemas.openxmlformats.org/officeDocument/2006/relationships/hyperlink" Target="https://podminky.urs.cz/item/CS_URS_2025_01/167151111" TargetMode="External" /><Relationship Id="rId19" Type="http://schemas.openxmlformats.org/officeDocument/2006/relationships/hyperlink" Target="https://podminky.urs.cz/item/CS_URS_2025_01/171201231" TargetMode="External" /><Relationship Id="rId20" Type="http://schemas.openxmlformats.org/officeDocument/2006/relationships/hyperlink" Target="https://podminky.urs.cz/item/CS_URS_2025_01/171251201" TargetMode="External" /><Relationship Id="rId21" Type="http://schemas.openxmlformats.org/officeDocument/2006/relationships/hyperlink" Target="https://podminky.urs.cz/item/CS_URS_2025_01/174151101" TargetMode="External" /><Relationship Id="rId22" Type="http://schemas.openxmlformats.org/officeDocument/2006/relationships/hyperlink" Target="https://podminky.urs.cz/item/CS_URS_2025_01/181351103" TargetMode="External" /><Relationship Id="rId23" Type="http://schemas.openxmlformats.org/officeDocument/2006/relationships/hyperlink" Target="https://podminky.urs.cz/item/CS_URS_2025_01/181951116" TargetMode="External" /><Relationship Id="rId24" Type="http://schemas.openxmlformats.org/officeDocument/2006/relationships/hyperlink" Target="https://podminky.urs.cz/item/CS_URS_2025_01/212572111" TargetMode="External" /><Relationship Id="rId25" Type="http://schemas.openxmlformats.org/officeDocument/2006/relationships/hyperlink" Target="https://podminky.urs.cz/item/CS_URS_2025_01/212755214" TargetMode="External" /><Relationship Id="rId26" Type="http://schemas.openxmlformats.org/officeDocument/2006/relationships/hyperlink" Target="https://podminky.urs.cz/item/CS_URS_2025_01/226211214" TargetMode="External" /><Relationship Id="rId27" Type="http://schemas.openxmlformats.org/officeDocument/2006/relationships/hyperlink" Target="https://podminky.urs.cz/item/CS_URS_2025_01/231211311" TargetMode="External" /><Relationship Id="rId28" Type="http://schemas.openxmlformats.org/officeDocument/2006/relationships/hyperlink" Target="https://podminky.urs.cz/item/CS_URS_2025_01/271542211" TargetMode="External" /><Relationship Id="rId29" Type="http://schemas.openxmlformats.org/officeDocument/2006/relationships/hyperlink" Target="https://podminky.urs.cz/item/CS_URS_2025_01/273313711" TargetMode="External" /><Relationship Id="rId30" Type="http://schemas.openxmlformats.org/officeDocument/2006/relationships/hyperlink" Target="https://podminky.urs.cz/item/CS_URS_2025_01/273351121" TargetMode="External" /><Relationship Id="rId31" Type="http://schemas.openxmlformats.org/officeDocument/2006/relationships/hyperlink" Target="https://podminky.urs.cz/item/CS_URS_2025_01/273351122" TargetMode="External" /><Relationship Id="rId32" Type="http://schemas.openxmlformats.org/officeDocument/2006/relationships/hyperlink" Target="https://podminky.urs.cz/item/CS_URS_2025_01/311351911" TargetMode="External" /><Relationship Id="rId33" Type="http://schemas.openxmlformats.org/officeDocument/2006/relationships/hyperlink" Target="https://podminky.urs.cz/item/CS_URS_2025_01/380326341" TargetMode="External" /><Relationship Id="rId34" Type="http://schemas.openxmlformats.org/officeDocument/2006/relationships/hyperlink" Target="https://podminky.urs.cz/item/CS_URS_2025_01/380326342" TargetMode="External" /><Relationship Id="rId35" Type="http://schemas.openxmlformats.org/officeDocument/2006/relationships/hyperlink" Target="https://podminky.urs.cz/item/CS_URS_2025_01/380356231" TargetMode="External" /><Relationship Id="rId36" Type="http://schemas.openxmlformats.org/officeDocument/2006/relationships/hyperlink" Target="https://podminky.urs.cz/item/CS_URS_2025_01/380356232" TargetMode="External" /><Relationship Id="rId37" Type="http://schemas.openxmlformats.org/officeDocument/2006/relationships/hyperlink" Target="https://podminky.urs.cz/item/CS_URS_2025_01/380361006" TargetMode="External" /><Relationship Id="rId38" Type="http://schemas.openxmlformats.org/officeDocument/2006/relationships/hyperlink" Target="https://podminky.urs.cz/item/CS_URS_2025_01/411354333" TargetMode="External" /><Relationship Id="rId39" Type="http://schemas.openxmlformats.org/officeDocument/2006/relationships/hyperlink" Target="https://podminky.urs.cz/item/CS_URS_2025_01/411354334" TargetMode="External" /><Relationship Id="rId40" Type="http://schemas.openxmlformats.org/officeDocument/2006/relationships/hyperlink" Target="https://podminky.urs.cz/item/CS_URS_2025_01/622151031" TargetMode="External" /><Relationship Id="rId41" Type="http://schemas.openxmlformats.org/officeDocument/2006/relationships/hyperlink" Target="https://podminky.urs.cz/item/CS_URS_2025_01/622211021" TargetMode="External" /><Relationship Id="rId42" Type="http://schemas.openxmlformats.org/officeDocument/2006/relationships/hyperlink" Target="https://podminky.urs.cz/item/CS_URS_2025_01/622221131" TargetMode="External" /><Relationship Id="rId43" Type="http://schemas.openxmlformats.org/officeDocument/2006/relationships/hyperlink" Target="https://podminky.urs.cz/item/CS_URS_2025_01/622251101" TargetMode="External" /><Relationship Id="rId44" Type="http://schemas.openxmlformats.org/officeDocument/2006/relationships/hyperlink" Target="https://podminky.urs.cz/item/CS_URS_2025_01/622251105" TargetMode="External" /><Relationship Id="rId45" Type="http://schemas.openxmlformats.org/officeDocument/2006/relationships/hyperlink" Target="https://podminky.urs.cz/item/CS_URS_2025_01/622252001" TargetMode="External" /><Relationship Id="rId46" Type="http://schemas.openxmlformats.org/officeDocument/2006/relationships/hyperlink" Target="https://podminky.urs.cz/item/CS_URS_2025_01/622252002" TargetMode="External" /><Relationship Id="rId47" Type="http://schemas.openxmlformats.org/officeDocument/2006/relationships/hyperlink" Target="https://podminky.urs.cz/item/CS_URS_2025_01/622531022" TargetMode="External" /><Relationship Id="rId48" Type="http://schemas.openxmlformats.org/officeDocument/2006/relationships/hyperlink" Target="https://podminky.urs.cz/item/CS_URS_2025_01/631311115" TargetMode="External" /><Relationship Id="rId49" Type="http://schemas.openxmlformats.org/officeDocument/2006/relationships/hyperlink" Target="https://podminky.urs.cz/item/CS_URS_2025_01/631311234" TargetMode="External" /><Relationship Id="rId50" Type="http://schemas.openxmlformats.org/officeDocument/2006/relationships/hyperlink" Target="https://podminky.urs.cz/item/CS_URS_2025_01/631319011" TargetMode="External" /><Relationship Id="rId51" Type="http://schemas.openxmlformats.org/officeDocument/2006/relationships/hyperlink" Target="https://podminky.urs.cz/item/CS_URS_2025_01/631319013" TargetMode="External" /><Relationship Id="rId52" Type="http://schemas.openxmlformats.org/officeDocument/2006/relationships/hyperlink" Target="https://podminky.urs.cz/item/CS_URS_2025_01/631319111" TargetMode="External" /><Relationship Id="rId53" Type="http://schemas.openxmlformats.org/officeDocument/2006/relationships/hyperlink" Target="https://podminky.urs.cz/item/CS_URS_2025_01/631341132" TargetMode="External" /><Relationship Id="rId54" Type="http://schemas.openxmlformats.org/officeDocument/2006/relationships/hyperlink" Target="https://podminky.urs.cz/item/CS_URS_2025_01/631351101" TargetMode="External" /><Relationship Id="rId55" Type="http://schemas.openxmlformats.org/officeDocument/2006/relationships/hyperlink" Target="https://podminky.urs.cz/item/CS_URS_2025_01/631351102" TargetMode="External" /><Relationship Id="rId56" Type="http://schemas.openxmlformats.org/officeDocument/2006/relationships/hyperlink" Target="https://podminky.urs.cz/item/CS_URS_2025_01/894812312" TargetMode="External" /><Relationship Id="rId57" Type="http://schemas.openxmlformats.org/officeDocument/2006/relationships/hyperlink" Target="https://podminky.urs.cz/item/CS_URS_2025_01/894812331" TargetMode="External" /><Relationship Id="rId58" Type="http://schemas.openxmlformats.org/officeDocument/2006/relationships/hyperlink" Target="https://podminky.urs.cz/item/CS_URS_2025_01/941211111" TargetMode="External" /><Relationship Id="rId59" Type="http://schemas.openxmlformats.org/officeDocument/2006/relationships/hyperlink" Target="https://podminky.urs.cz/item/CS_URS_2025_01/941211211" TargetMode="External" /><Relationship Id="rId60" Type="http://schemas.openxmlformats.org/officeDocument/2006/relationships/hyperlink" Target="https://podminky.urs.cz/item/CS_URS_2025_01/941211811" TargetMode="External" /><Relationship Id="rId61" Type="http://schemas.openxmlformats.org/officeDocument/2006/relationships/hyperlink" Target="https://podminky.urs.cz/item/CS_URS_2025_01/949101112" TargetMode="External" /><Relationship Id="rId62" Type="http://schemas.openxmlformats.org/officeDocument/2006/relationships/hyperlink" Target="https://podminky.urs.cz/item/CS_URS_2025_01/952901411" TargetMode="External" /><Relationship Id="rId63" Type="http://schemas.openxmlformats.org/officeDocument/2006/relationships/hyperlink" Target="https://podminky.urs.cz/item/CS_URS_2025_01/953334121" TargetMode="External" /><Relationship Id="rId64" Type="http://schemas.openxmlformats.org/officeDocument/2006/relationships/hyperlink" Target="https://podminky.urs.cz/item/CS_URS_2025_01/953334443" TargetMode="External" /><Relationship Id="rId65" Type="http://schemas.openxmlformats.org/officeDocument/2006/relationships/hyperlink" Target="https://podminky.urs.cz/item/CS_URS_2025_01/953961115" TargetMode="External" /><Relationship Id="rId66" Type="http://schemas.openxmlformats.org/officeDocument/2006/relationships/hyperlink" Target="https://podminky.urs.cz/item/CS_URS_2025_01/977151113" TargetMode="External" /><Relationship Id="rId67" Type="http://schemas.openxmlformats.org/officeDocument/2006/relationships/hyperlink" Target="https://podminky.urs.cz/item/CS_URS_2025_01/977151123" TargetMode="External" /><Relationship Id="rId68" Type="http://schemas.openxmlformats.org/officeDocument/2006/relationships/hyperlink" Target="https://podminky.urs.cz/item/CS_URS_2025_01/977151125" TargetMode="External" /><Relationship Id="rId69" Type="http://schemas.openxmlformats.org/officeDocument/2006/relationships/hyperlink" Target="https://podminky.urs.cz/item/CS_URS_2025_01/977151128" TargetMode="External" /><Relationship Id="rId70" Type="http://schemas.openxmlformats.org/officeDocument/2006/relationships/hyperlink" Target="https://podminky.urs.cz/item/CS_URS_2025_01/998271301" TargetMode="External" /><Relationship Id="rId71" Type="http://schemas.openxmlformats.org/officeDocument/2006/relationships/hyperlink" Target="https://podminky.urs.cz/item/CS_URS_2025_01/711111001" TargetMode="External" /><Relationship Id="rId72" Type="http://schemas.openxmlformats.org/officeDocument/2006/relationships/hyperlink" Target="https://podminky.urs.cz/item/CS_URS_2025_01/711112001" TargetMode="External" /><Relationship Id="rId73" Type="http://schemas.openxmlformats.org/officeDocument/2006/relationships/hyperlink" Target="https://podminky.urs.cz/item/CS_URS_2025_01/711161115" TargetMode="External" /><Relationship Id="rId74" Type="http://schemas.openxmlformats.org/officeDocument/2006/relationships/hyperlink" Target="https://podminky.urs.cz/item/CS_URS_2025_01/711161212" TargetMode="External" /><Relationship Id="rId75" Type="http://schemas.openxmlformats.org/officeDocument/2006/relationships/hyperlink" Target="https://podminky.urs.cz/item/CS_URS_2025_01/711161215" TargetMode="External" /><Relationship Id="rId76" Type="http://schemas.openxmlformats.org/officeDocument/2006/relationships/hyperlink" Target="https://podminky.urs.cz/item/CS_URS_2025_01/711161384" TargetMode="External" /><Relationship Id="rId77" Type="http://schemas.openxmlformats.org/officeDocument/2006/relationships/hyperlink" Target="https://podminky.urs.cz/item/CS_URS_2025_01/711471051" TargetMode="External" /><Relationship Id="rId78" Type="http://schemas.openxmlformats.org/officeDocument/2006/relationships/hyperlink" Target="https://podminky.urs.cz/item/CS_URS_2025_01/711472051" TargetMode="External" /><Relationship Id="rId79" Type="http://schemas.openxmlformats.org/officeDocument/2006/relationships/hyperlink" Target="https://podminky.urs.cz/item/CS_URS_2025_01/711491171" TargetMode="External" /><Relationship Id="rId80" Type="http://schemas.openxmlformats.org/officeDocument/2006/relationships/hyperlink" Target="https://podminky.urs.cz/item/CS_URS_2025_01/711491172" TargetMode="External" /><Relationship Id="rId81" Type="http://schemas.openxmlformats.org/officeDocument/2006/relationships/hyperlink" Target="https://podminky.urs.cz/item/CS_URS_2025_01/711491271" TargetMode="External" /><Relationship Id="rId82" Type="http://schemas.openxmlformats.org/officeDocument/2006/relationships/hyperlink" Target="https://podminky.urs.cz/item/CS_URS_2025_01/711491272" TargetMode="External" /><Relationship Id="rId83" Type="http://schemas.openxmlformats.org/officeDocument/2006/relationships/hyperlink" Target="https://podminky.urs.cz/item/CS_URS_2025_01/998711101" TargetMode="External" /><Relationship Id="rId84" Type="http://schemas.openxmlformats.org/officeDocument/2006/relationships/hyperlink" Target="https://podminky.urs.cz/item/CS_URS_2025_01/713121111" TargetMode="External" /><Relationship Id="rId85" Type="http://schemas.openxmlformats.org/officeDocument/2006/relationships/hyperlink" Target="https://podminky.urs.cz/item/CS_URS_2025_01/713121211" TargetMode="External" /><Relationship Id="rId86" Type="http://schemas.openxmlformats.org/officeDocument/2006/relationships/hyperlink" Target="https://podminky.urs.cz/item/CS_URS_2025_01/713131141" TargetMode="External" /><Relationship Id="rId87" Type="http://schemas.openxmlformats.org/officeDocument/2006/relationships/hyperlink" Target="https://podminky.urs.cz/item/CS_URS_2025_01/713151111" TargetMode="External" /><Relationship Id="rId88" Type="http://schemas.openxmlformats.org/officeDocument/2006/relationships/hyperlink" Target="https://podminky.urs.cz/item/CS_URS_2025_01/998713101" TargetMode="External" /><Relationship Id="rId89" Type="http://schemas.openxmlformats.org/officeDocument/2006/relationships/hyperlink" Target="https://podminky.urs.cz/item/CS_URS_2025_01/721174005" TargetMode="External" /><Relationship Id="rId90" Type="http://schemas.openxmlformats.org/officeDocument/2006/relationships/hyperlink" Target="https://podminky.urs.cz/item/CS_URS_2025_01/721174042" TargetMode="External" /><Relationship Id="rId91" Type="http://schemas.openxmlformats.org/officeDocument/2006/relationships/hyperlink" Target="https://podminky.urs.cz/item/CS_URS_2025_01/721174043" TargetMode="External" /><Relationship Id="rId92" Type="http://schemas.openxmlformats.org/officeDocument/2006/relationships/hyperlink" Target="https://podminky.urs.cz/item/CS_URS_2025_01/721194109" TargetMode="External" /><Relationship Id="rId93" Type="http://schemas.openxmlformats.org/officeDocument/2006/relationships/hyperlink" Target="https://podminky.urs.cz/item/CS_URS_2025_01/721242105" TargetMode="External" /><Relationship Id="rId94" Type="http://schemas.openxmlformats.org/officeDocument/2006/relationships/hyperlink" Target="https://podminky.urs.cz/item/CS_URS_2025_01/721290111" TargetMode="External" /><Relationship Id="rId95" Type="http://schemas.openxmlformats.org/officeDocument/2006/relationships/hyperlink" Target="https://podminky.urs.cz/item/CS_URS_2025_01/998721101" TargetMode="External" /><Relationship Id="rId96" Type="http://schemas.openxmlformats.org/officeDocument/2006/relationships/hyperlink" Target="https://podminky.urs.cz/item/CS_URS_2025_01/722174001" TargetMode="External" /><Relationship Id="rId97" Type="http://schemas.openxmlformats.org/officeDocument/2006/relationships/hyperlink" Target="https://podminky.urs.cz/item/CS_URS_2025_01/722179191" TargetMode="External" /><Relationship Id="rId98" Type="http://schemas.openxmlformats.org/officeDocument/2006/relationships/hyperlink" Target="https://podminky.urs.cz/item/CS_URS_2025_01/722181211" TargetMode="External" /><Relationship Id="rId99" Type="http://schemas.openxmlformats.org/officeDocument/2006/relationships/hyperlink" Target="https://podminky.urs.cz/item/CS_URS_2025_01/722190401" TargetMode="External" /><Relationship Id="rId100" Type="http://schemas.openxmlformats.org/officeDocument/2006/relationships/hyperlink" Target="https://podminky.urs.cz/item/CS_URS_2025_01/998722101" TargetMode="External" /><Relationship Id="rId101" Type="http://schemas.openxmlformats.org/officeDocument/2006/relationships/hyperlink" Target="https://podminky.urs.cz/item/CS_URS_2025_01/725311121" TargetMode="External" /><Relationship Id="rId102" Type="http://schemas.openxmlformats.org/officeDocument/2006/relationships/hyperlink" Target="https://podminky.urs.cz/item/CS_URS_2025_01/725821316" TargetMode="External" /><Relationship Id="rId103" Type="http://schemas.openxmlformats.org/officeDocument/2006/relationships/hyperlink" Target="https://podminky.urs.cz/item/CS_URS_2025_01/998725101" TargetMode="External" /><Relationship Id="rId104" Type="http://schemas.openxmlformats.org/officeDocument/2006/relationships/hyperlink" Target="https://podminky.urs.cz/item/CS_URS_2025_01/762082230" TargetMode="External" /><Relationship Id="rId105" Type="http://schemas.openxmlformats.org/officeDocument/2006/relationships/hyperlink" Target="https://podminky.urs.cz/item/CS_URS_2025_01/762083121" TargetMode="External" /><Relationship Id="rId106" Type="http://schemas.openxmlformats.org/officeDocument/2006/relationships/hyperlink" Target="https://podminky.urs.cz/item/CS_URS_2025_01/762085103" TargetMode="External" /><Relationship Id="rId107" Type="http://schemas.openxmlformats.org/officeDocument/2006/relationships/hyperlink" Target="https://podminky.urs.cz/item/CS_URS_2025_01/762332132" TargetMode="External" /><Relationship Id="rId108" Type="http://schemas.openxmlformats.org/officeDocument/2006/relationships/hyperlink" Target="https://podminky.urs.cz/item/CS_URS_2025_01/762341210" TargetMode="External" /><Relationship Id="rId109" Type="http://schemas.openxmlformats.org/officeDocument/2006/relationships/hyperlink" Target="https://podminky.urs.cz/item/CS_URS_2025_01/762342511" TargetMode="External" /><Relationship Id="rId110" Type="http://schemas.openxmlformats.org/officeDocument/2006/relationships/hyperlink" Target="https://podminky.urs.cz/item/CS_URS_2025_01/762395000" TargetMode="External" /><Relationship Id="rId111" Type="http://schemas.openxmlformats.org/officeDocument/2006/relationships/hyperlink" Target="https://podminky.urs.cz/item/CS_URS_2025_01/762429001" TargetMode="External" /><Relationship Id="rId112" Type="http://schemas.openxmlformats.org/officeDocument/2006/relationships/hyperlink" Target="https://podminky.urs.cz/item/CS_URS_2025_01/762841310" TargetMode="External" /><Relationship Id="rId113" Type="http://schemas.openxmlformats.org/officeDocument/2006/relationships/hyperlink" Target="https://podminky.urs.cz/item/CS_URS_2025_01/762842231" TargetMode="External" /><Relationship Id="rId114" Type="http://schemas.openxmlformats.org/officeDocument/2006/relationships/hyperlink" Target="https://podminky.urs.cz/item/CS_URS_2025_01/762895000" TargetMode="External" /><Relationship Id="rId115" Type="http://schemas.openxmlformats.org/officeDocument/2006/relationships/hyperlink" Target="https://podminky.urs.cz/item/CS_URS_2025_01/998762101" TargetMode="External" /><Relationship Id="rId116" Type="http://schemas.openxmlformats.org/officeDocument/2006/relationships/hyperlink" Target="https://podminky.urs.cz/item/CS_URS_2025_01/763131751" TargetMode="External" /><Relationship Id="rId117" Type="http://schemas.openxmlformats.org/officeDocument/2006/relationships/hyperlink" Target="https://podminky.urs.cz/item/CS_URS_2025_01/998763301" TargetMode="External" /><Relationship Id="rId118" Type="http://schemas.openxmlformats.org/officeDocument/2006/relationships/hyperlink" Target="https://podminky.urs.cz/item/CS_URS_2025_01/764111641" TargetMode="External" /><Relationship Id="rId119" Type="http://schemas.openxmlformats.org/officeDocument/2006/relationships/hyperlink" Target="https://podminky.urs.cz/item/CS_URS_2025_01/764211614" TargetMode="External" /><Relationship Id="rId120" Type="http://schemas.openxmlformats.org/officeDocument/2006/relationships/hyperlink" Target="https://podminky.urs.cz/item/CS_URS_2025_01/764212633" TargetMode="External" /><Relationship Id="rId121" Type="http://schemas.openxmlformats.org/officeDocument/2006/relationships/hyperlink" Target="https://podminky.urs.cz/item/CS_URS_2025_01/764212661" TargetMode="External" /><Relationship Id="rId122" Type="http://schemas.openxmlformats.org/officeDocument/2006/relationships/hyperlink" Target="https://podminky.urs.cz/item/CS_URS_2025_01/764212664" TargetMode="External" /><Relationship Id="rId123" Type="http://schemas.openxmlformats.org/officeDocument/2006/relationships/hyperlink" Target="https://podminky.urs.cz/item/CS_URS_2025_01/764315633" TargetMode="External" /><Relationship Id="rId124" Type="http://schemas.openxmlformats.org/officeDocument/2006/relationships/hyperlink" Target="https://podminky.urs.cz/item/CS_URS_2025_01/764511602" TargetMode="External" /><Relationship Id="rId125" Type="http://schemas.openxmlformats.org/officeDocument/2006/relationships/hyperlink" Target="https://podminky.urs.cz/item/CS_URS_2025_01/764511642" TargetMode="External" /><Relationship Id="rId126" Type="http://schemas.openxmlformats.org/officeDocument/2006/relationships/hyperlink" Target="https://podminky.urs.cz/item/CS_URS_2025_01/764518622" TargetMode="External" /><Relationship Id="rId127" Type="http://schemas.openxmlformats.org/officeDocument/2006/relationships/hyperlink" Target="https://podminky.urs.cz/item/CS_URS_2025_01/998764101" TargetMode="External" /><Relationship Id="rId128" Type="http://schemas.openxmlformats.org/officeDocument/2006/relationships/hyperlink" Target="https://podminky.urs.cz/item/CS_URS_2025_01/765113121" TargetMode="External" /><Relationship Id="rId129" Type="http://schemas.openxmlformats.org/officeDocument/2006/relationships/hyperlink" Target="https://podminky.urs.cz/item/CS_URS_2025_01/765191021" TargetMode="External" /><Relationship Id="rId130" Type="http://schemas.openxmlformats.org/officeDocument/2006/relationships/hyperlink" Target="https://podminky.urs.cz/item/CS_URS_2025_01/765191031" TargetMode="External" /><Relationship Id="rId131" Type="http://schemas.openxmlformats.org/officeDocument/2006/relationships/hyperlink" Target="https://podminky.urs.cz/item/CS_URS_2025_01/998765101" TargetMode="External" /><Relationship Id="rId132" Type="http://schemas.openxmlformats.org/officeDocument/2006/relationships/hyperlink" Target="https://podminky.urs.cz/item/CS_URS_2025_01/771111011" TargetMode="External" /><Relationship Id="rId133" Type="http://schemas.openxmlformats.org/officeDocument/2006/relationships/hyperlink" Target="https://podminky.urs.cz/item/CS_URS_2025_01/771121011" TargetMode="External" /><Relationship Id="rId134" Type="http://schemas.openxmlformats.org/officeDocument/2006/relationships/hyperlink" Target="https://podminky.urs.cz/item/CS_URS_2025_01/771474112" TargetMode="External" /><Relationship Id="rId135" Type="http://schemas.openxmlformats.org/officeDocument/2006/relationships/hyperlink" Target="https://podminky.urs.cz/item/CS_URS_2023_01/771574263" TargetMode="External" /><Relationship Id="rId136" Type="http://schemas.openxmlformats.org/officeDocument/2006/relationships/hyperlink" Target="https://podminky.urs.cz/item/CS_URS_2025_01/771591112" TargetMode="External" /><Relationship Id="rId137" Type="http://schemas.openxmlformats.org/officeDocument/2006/relationships/hyperlink" Target="https://podminky.urs.cz/item/CS_URS_2025_01/771591241" TargetMode="External" /><Relationship Id="rId138" Type="http://schemas.openxmlformats.org/officeDocument/2006/relationships/hyperlink" Target="https://podminky.urs.cz/item/CS_URS_2025_01/771591242" TargetMode="External" /><Relationship Id="rId139" Type="http://schemas.openxmlformats.org/officeDocument/2006/relationships/hyperlink" Target="https://podminky.urs.cz/item/CS_URS_2025_01/771591264" TargetMode="External" /><Relationship Id="rId140" Type="http://schemas.openxmlformats.org/officeDocument/2006/relationships/hyperlink" Target="https://podminky.urs.cz/item/CS_URS_2025_01/998771101" TargetMode="External" /><Relationship Id="rId141" Type="http://schemas.openxmlformats.org/officeDocument/2006/relationships/hyperlink" Target="https://podminky.urs.cz/item/CS_URS_2025_01/781121011" TargetMode="External" /><Relationship Id="rId142" Type="http://schemas.openxmlformats.org/officeDocument/2006/relationships/hyperlink" Target="https://podminky.urs.cz/item/CS_URS_2025_01/781734111" TargetMode="External" /><Relationship Id="rId143" Type="http://schemas.openxmlformats.org/officeDocument/2006/relationships/hyperlink" Target="https://podminky.urs.cz/item/CS_URS_2025_01/998781101" TargetMode="External" /><Relationship Id="rId144" Type="http://schemas.openxmlformats.org/officeDocument/2006/relationships/hyperlink" Target="https://podminky.urs.cz/item/CS_URS_2025_01/783201403" TargetMode="External" /><Relationship Id="rId145" Type="http://schemas.openxmlformats.org/officeDocument/2006/relationships/hyperlink" Target="https://podminky.urs.cz/item/CS_URS_2025_01/783263101" TargetMode="External" /><Relationship Id="rId14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132254204" TargetMode="External" /><Relationship Id="rId2" Type="http://schemas.openxmlformats.org/officeDocument/2006/relationships/hyperlink" Target="https://podminky.urs.cz/item/CS_URS_2025_01/132354204" TargetMode="External" /><Relationship Id="rId3" Type="http://schemas.openxmlformats.org/officeDocument/2006/relationships/hyperlink" Target="https://podminky.urs.cz/item/CS_URS_2025_01/132454204" TargetMode="External" /><Relationship Id="rId4" Type="http://schemas.openxmlformats.org/officeDocument/2006/relationships/hyperlink" Target="https://podminky.urs.cz/item/CS_URS_2025_01/151101101" TargetMode="External" /><Relationship Id="rId5" Type="http://schemas.openxmlformats.org/officeDocument/2006/relationships/hyperlink" Target="https://podminky.urs.cz/item/CS_URS_2025_01/151101111" TargetMode="External" /><Relationship Id="rId6" Type="http://schemas.openxmlformats.org/officeDocument/2006/relationships/hyperlink" Target="https://podminky.urs.cz/item/CS_URS_2025_01/162251102" TargetMode="External" /><Relationship Id="rId7" Type="http://schemas.openxmlformats.org/officeDocument/2006/relationships/hyperlink" Target="https://podminky.urs.cz/item/CS_URS_2025_01/162751137" TargetMode="External" /><Relationship Id="rId8" Type="http://schemas.openxmlformats.org/officeDocument/2006/relationships/hyperlink" Target="https://podminky.urs.cz/item/CS_URS_2025_01/162751139"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71251201" TargetMode="External" /><Relationship Id="rId12" Type="http://schemas.openxmlformats.org/officeDocument/2006/relationships/hyperlink" Target="https://podminky.urs.cz/item/CS_URS_2025_01/174101101" TargetMode="External" /><Relationship Id="rId13" Type="http://schemas.openxmlformats.org/officeDocument/2006/relationships/hyperlink" Target="https://podminky.urs.cz/item/CS_URS_2025_01/175151101" TargetMode="External" /><Relationship Id="rId14" Type="http://schemas.openxmlformats.org/officeDocument/2006/relationships/hyperlink" Target="https://podminky.urs.cz/item/CS_URS_2025_01/212532111" TargetMode="External" /><Relationship Id="rId15" Type="http://schemas.openxmlformats.org/officeDocument/2006/relationships/hyperlink" Target="https://podminky.urs.cz/item/CS_URS_2025_01/212755214" TargetMode="External" /><Relationship Id="rId16" Type="http://schemas.openxmlformats.org/officeDocument/2006/relationships/hyperlink" Target="https://podminky.urs.cz/item/CS_URS_2025_01/451573111" TargetMode="External" /><Relationship Id="rId17" Type="http://schemas.openxmlformats.org/officeDocument/2006/relationships/hyperlink" Target="https://podminky.urs.cz/item/CS_URS_2025_01/857242122" TargetMode="External" /><Relationship Id="rId18" Type="http://schemas.openxmlformats.org/officeDocument/2006/relationships/hyperlink" Target="https://podminky.urs.cz/item/CS_URS_2025_01/871211211" TargetMode="External" /><Relationship Id="rId19" Type="http://schemas.openxmlformats.org/officeDocument/2006/relationships/hyperlink" Target="https://podminky.urs.cz/item/CS_URS_2025_01/877211101" TargetMode="External" /><Relationship Id="rId20" Type="http://schemas.openxmlformats.org/officeDocument/2006/relationships/hyperlink" Target="https://podminky.urs.cz/item/CS_URS_2025_01/892233122" TargetMode="External" /><Relationship Id="rId21" Type="http://schemas.openxmlformats.org/officeDocument/2006/relationships/hyperlink" Target="https://podminky.urs.cz/item/CS_URS_2025_01/892241111" TargetMode="External" /><Relationship Id="rId22" Type="http://schemas.openxmlformats.org/officeDocument/2006/relationships/hyperlink" Target="https://podminky.urs.cz/item/CS_URS_2025_01/892372111" TargetMode="External" /><Relationship Id="rId23" Type="http://schemas.openxmlformats.org/officeDocument/2006/relationships/hyperlink" Target="https://podminky.urs.cz/item/CS_URS_2025_01/899722113" TargetMode="External" /><Relationship Id="rId24" Type="http://schemas.openxmlformats.org/officeDocument/2006/relationships/hyperlink" Target="https://podminky.urs.cz/item/CS_URS_2025_01/919726123" TargetMode="External" /><Relationship Id="rId25" Type="http://schemas.openxmlformats.org/officeDocument/2006/relationships/hyperlink" Target="https://podminky.urs.cz/item/CS_URS_2025_01/998276101" TargetMode="External" /><Relationship Id="rId2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132254204" TargetMode="External" /><Relationship Id="rId2" Type="http://schemas.openxmlformats.org/officeDocument/2006/relationships/hyperlink" Target="https://podminky.urs.cz/item/CS_URS_2025_01/132351401" TargetMode="External" /><Relationship Id="rId3" Type="http://schemas.openxmlformats.org/officeDocument/2006/relationships/hyperlink" Target="https://podminky.urs.cz/item/CS_URS_2025_01/132354204" TargetMode="External" /><Relationship Id="rId4" Type="http://schemas.openxmlformats.org/officeDocument/2006/relationships/hyperlink" Target="https://podminky.urs.cz/item/CS_URS_2025_01/132454204" TargetMode="External" /><Relationship Id="rId5" Type="http://schemas.openxmlformats.org/officeDocument/2006/relationships/hyperlink" Target="https://podminky.urs.cz/item/CS_URS_2025_01/151101102" TargetMode="External" /><Relationship Id="rId6" Type="http://schemas.openxmlformats.org/officeDocument/2006/relationships/hyperlink" Target="https://podminky.urs.cz/item/CS_URS_2025_01/151101112" TargetMode="External" /><Relationship Id="rId7" Type="http://schemas.openxmlformats.org/officeDocument/2006/relationships/hyperlink" Target="https://podminky.urs.cz/item/CS_URS_2025_01/161151113" TargetMode="External" /><Relationship Id="rId8" Type="http://schemas.openxmlformats.org/officeDocument/2006/relationships/hyperlink" Target="https://podminky.urs.cz/item/CS_URS_2025_01/162251102" TargetMode="External" /><Relationship Id="rId9" Type="http://schemas.openxmlformats.org/officeDocument/2006/relationships/hyperlink" Target="https://podminky.urs.cz/item/CS_URS_2025_01/162751137" TargetMode="External" /><Relationship Id="rId10" Type="http://schemas.openxmlformats.org/officeDocument/2006/relationships/hyperlink" Target="https://podminky.urs.cz/item/CS_URS_2025_01/162751139" TargetMode="External" /><Relationship Id="rId11" Type="http://schemas.openxmlformats.org/officeDocument/2006/relationships/hyperlink" Target="https://podminky.urs.cz/item/CS_URS_2025_01/167151111" TargetMode="External" /><Relationship Id="rId12" Type="http://schemas.openxmlformats.org/officeDocument/2006/relationships/hyperlink" Target="https://podminky.urs.cz/item/CS_URS_2025_01/171201231" TargetMode="External" /><Relationship Id="rId13" Type="http://schemas.openxmlformats.org/officeDocument/2006/relationships/hyperlink" Target="https://podminky.urs.cz/item/CS_URS_2025_01/171251201" TargetMode="External" /><Relationship Id="rId14" Type="http://schemas.openxmlformats.org/officeDocument/2006/relationships/hyperlink" Target="https://podminky.urs.cz/item/CS_URS_2025_01/174101101" TargetMode="External" /><Relationship Id="rId15" Type="http://schemas.openxmlformats.org/officeDocument/2006/relationships/hyperlink" Target="https://podminky.urs.cz/item/CS_URS_2025_01/174101101" TargetMode="External" /><Relationship Id="rId16" Type="http://schemas.openxmlformats.org/officeDocument/2006/relationships/hyperlink" Target="https://podminky.urs.cz/item/CS_URS_2025_01/175151101" TargetMode="External" /><Relationship Id="rId17" Type="http://schemas.openxmlformats.org/officeDocument/2006/relationships/hyperlink" Target="https://podminky.urs.cz/item/CS_URS_2025_01/212532111" TargetMode="External" /><Relationship Id="rId18" Type="http://schemas.openxmlformats.org/officeDocument/2006/relationships/hyperlink" Target="https://podminky.urs.cz/item/CS_URS_2025_01/212755214" TargetMode="External" /><Relationship Id="rId19" Type="http://schemas.openxmlformats.org/officeDocument/2006/relationships/hyperlink" Target="https://podminky.urs.cz/item/CS_URS_2025_01/273313711" TargetMode="External" /><Relationship Id="rId20" Type="http://schemas.openxmlformats.org/officeDocument/2006/relationships/hyperlink" Target="https://podminky.urs.cz/item/CS_URS_2025_01/273351121" TargetMode="External" /><Relationship Id="rId21" Type="http://schemas.openxmlformats.org/officeDocument/2006/relationships/hyperlink" Target="https://podminky.urs.cz/item/CS_URS_2025_01/273351122" TargetMode="External" /><Relationship Id="rId22" Type="http://schemas.openxmlformats.org/officeDocument/2006/relationships/hyperlink" Target="https://podminky.urs.cz/item/CS_URS_2025_01/321311116" TargetMode="External" /><Relationship Id="rId23" Type="http://schemas.openxmlformats.org/officeDocument/2006/relationships/hyperlink" Target="https://podminky.urs.cz/item/CS_URS_2025_01/321351010" TargetMode="External" /><Relationship Id="rId24" Type="http://schemas.openxmlformats.org/officeDocument/2006/relationships/hyperlink" Target="https://podminky.urs.cz/item/CS_URS_2025_01/321352010" TargetMode="External" /><Relationship Id="rId25" Type="http://schemas.openxmlformats.org/officeDocument/2006/relationships/hyperlink" Target="https://podminky.urs.cz/item/CS_URS_2025_01/321368211" TargetMode="External" /><Relationship Id="rId26" Type="http://schemas.openxmlformats.org/officeDocument/2006/relationships/hyperlink" Target="https://podminky.urs.cz/item/CS_URS_2025_01/451573111" TargetMode="External" /><Relationship Id="rId27" Type="http://schemas.openxmlformats.org/officeDocument/2006/relationships/hyperlink" Target="https://podminky.urs.cz/item/CS_URS_2025_01/452311131" TargetMode="External" /><Relationship Id="rId28" Type="http://schemas.openxmlformats.org/officeDocument/2006/relationships/hyperlink" Target="https://podminky.urs.cz/item/CS_URS_2023_01/452351101" TargetMode="External" /><Relationship Id="rId29" Type="http://schemas.openxmlformats.org/officeDocument/2006/relationships/hyperlink" Target="https://podminky.urs.cz/item/CS_URS_2025_01/463212121" TargetMode="External" /><Relationship Id="rId30" Type="http://schemas.openxmlformats.org/officeDocument/2006/relationships/hyperlink" Target="https://podminky.urs.cz/item/CS_URS_2025_01/871260310" TargetMode="External" /><Relationship Id="rId31" Type="http://schemas.openxmlformats.org/officeDocument/2006/relationships/hyperlink" Target="https://podminky.urs.cz/item/CS_URS_2025_01/871310310" TargetMode="External" /><Relationship Id="rId32" Type="http://schemas.openxmlformats.org/officeDocument/2006/relationships/hyperlink" Target="https://podminky.urs.cz/item/CS_URS_2025_01/871350310" TargetMode="External" /><Relationship Id="rId33" Type="http://schemas.openxmlformats.org/officeDocument/2006/relationships/hyperlink" Target="https://podminky.urs.cz/item/CS_URS_2025_01/877260310" TargetMode="External" /><Relationship Id="rId34" Type="http://schemas.openxmlformats.org/officeDocument/2006/relationships/hyperlink" Target="https://podminky.urs.cz/item/CS_URS_2025_01/877260320" TargetMode="External" /><Relationship Id="rId35" Type="http://schemas.openxmlformats.org/officeDocument/2006/relationships/hyperlink" Target="https://podminky.urs.cz/item/CS_URS_2025_01/877310310" TargetMode="External" /><Relationship Id="rId36" Type="http://schemas.openxmlformats.org/officeDocument/2006/relationships/hyperlink" Target="https://podminky.urs.cz/item/CS_URS_2025_01/877350320" TargetMode="External" /><Relationship Id="rId37" Type="http://schemas.openxmlformats.org/officeDocument/2006/relationships/hyperlink" Target="https://podminky.urs.cz/item/CS_URS_2025_01/891355111" TargetMode="External" /><Relationship Id="rId38" Type="http://schemas.openxmlformats.org/officeDocument/2006/relationships/hyperlink" Target="https://podminky.urs.cz/item/CS_URS_2025_01/892271111" TargetMode="External" /><Relationship Id="rId39" Type="http://schemas.openxmlformats.org/officeDocument/2006/relationships/hyperlink" Target="https://podminky.urs.cz/item/CS_URS_2025_01/892351111" TargetMode="External" /><Relationship Id="rId40" Type="http://schemas.openxmlformats.org/officeDocument/2006/relationships/hyperlink" Target="https://podminky.urs.cz/item/CS_URS_2025_01/892372111" TargetMode="External" /><Relationship Id="rId41" Type="http://schemas.openxmlformats.org/officeDocument/2006/relationships/hyperlink" Target="https://podminky.urs.cz/item/CS_URS_2025_01/894812205" TargetMode="External" /><Relationship Id="rId42" Type="http://schemas.openxmlformats.org/officeDocument/2006/relationships/hyperlink" Target="https://podminky.urs.cz/item/CS_URS_2025_01/894812206" TargetMode="External" /><Relationship Id="rId43" Type="http://schemas.openxmlformats.org/officeDocument/2006/relationships/hyperlink" Target="https://podminky.urs.cz/item/CS_URS_2025_01/894812207" TargetMode="External" /><Relationship Id="rId44" Type="http://schemas.openxmlformats.org/officeDocument/2006/relationships/hyperlink" Target="https://podminky.urs.cz/item/CS_URS_2025_01/894812231" TargetMode="External" /><Relationship Id="rId45" Type="http://schemas.openxmlformats.org/officeDocument/2006/relationships/hyperlink" Target="https://podminky.urs.cz/item/CS_URS_2025_01/894812232" TargetMode="External" /><Relationship Id="rId46" Type="http://schemas.openxmlformats.org/officeDocument/2006/relationships/hyperlink" Target="https://podminky.urs.cz/item/CS_URS_2025_01/894812233" TargetMode="External" /><Relationship Id="rId47" Type="http://schemas.openxmlformats.org/officeDocument/2006/relationships/hyperlink" Target="https://podminky.urs.cz/item/CS_URS_2025_01/894812249" TargetMode="External" /><Relationship Id="rId48" Type="http://schemas.openxmlformats.org/officeDocument/2006/relationships/hyperlink" Target="https://podminky.urs.cz/item/CS_URS_2025_01/894812257" TargetMode="External" /><Relationship Id="rId49" Type="http://schemas.openxmlformats.org/officeDocument/2006/relationships/hyperlink" Target="https://podminky.urs.cz/item/CS_URS_2025_01/953334315" TargetMode="External" /><Relationship Id="rId50" Type="http://schemas.openxmlformats.org/officeDocument/2006/relationships/hyperlink" Target="https://podminky.urs.cz/item/CS_URS_2025_01/916111123" TargetMode="External" /><Relationship Id="rId51" Type="http://schemas.openxmlformats.org/officeDocument/2006/relationships/hyperlink" Target="https://podminky.urs.cz/item/CS_URS_2025_01/919726123" TargetMode="External" /><Relationship Id="rId52" Type="http://schemas.openxmlformats.org/officeDocument/2006/relationships/hyperlink" Target="https://podminky.urs.cz/item/CS_URS_2025_01/998276101" TargetMode="External" /><Relationship Id="rId5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162251102" TargetMode="External" /><Relationship Id="rId2" Type="http://schemas.openxmlformats.org/officeDocument/2006/relationships/hyperlink" Target="https://podminky.urs.cz/item/CS_URS_2025_01/167151101" TargetMode="External" /><Relationship Id="rId3" Type="http://schemas.openxmlformats.org/officeDocument/2006/relationships/hyperlink" Target="https://podminky.urs.cz/item/CS_URS_2025_01/174111101" TargetMode="External" /><Relationship Id="rId4" Type="http://schemas.openxmlformats.org/officeDocument/2006/relationships/hyperlink" Target="https://podminky.urs.cz/item/CS_URS_2025_01/181351103" TargetMode="External" /><Relationship Id="rId5" Type="http://schemas.openxmlformats.org/officeDocument/2006/relationships/hyperlink" Target="https://podminky.urs.cz/item/CS_URS_2025_01/181411121" TargetMode="External" /><Relationship Id="rId6" Type="http://schemas.openxmlformats.org/officeDocument/2006/relationships/hyperlink" Target="https://podminky.urs.cz/item/CS_URS_2025_01/181951112" TargetMode="External" /><Relationship Id="rId7" Type="http://schemas.openxmlformats.org/officeDocument/2006/relationships/hyperlink" Target="https://podminky.urs.cz/item/CS_URS_2025_01/182111111" TargetMode="External" /><Relationship Id="rId8" Type="http://schemas.openxmlformats.org/officeDocument/2006/relationships/hyperlink" Target="https://podminky.urs.cz/item/CS_URS_2025_01/184211122" TargetMode="External" /><Relationship Id="rId9" Type="http://schemas.openxmlformats.org/officeDocument/2006/relationships/hyperlink" Target="https://podminky.urs.cz/item/CS_URS_2025_01/271572211" TargetMode="External" /><Relationship Id="rId10" Type="http://schemas.openxmlformats.org/officeDocument/2006/relationships/hyperlink" Target="https://podminky.urs.cz/item/CS_URS_2025_01/339921113" TargetMode="External" /><Relationship Id="rId11" Type="http://schemas.openxmlformats.org/officeDocument/2006/relationships/hyperlink" Target="https://podminky.urs.cz/item/CS_URS_2025_01/430321616" TargetMode="External" /><Relationship Id="rId12" Type="http://schemas.openxmlformats.org/officeDocument/2006/relationships/hyperlink" Target="https://podminky.urs.cz/item/CS_URS_2025_01/430361821" TargetMode="External" /><Relationship Id="rId13" Type="http://schemas.openxmlformats.org/officeDocument/2006/relationships/hyperlink" Target="https://podminky.urs.cz/item/CS_URS_2025_01/430362021" TargetMode="External" /><Relationship Id="rId14" Type="http://schemas.openxmlformats.org/officeDocument/2006/relationships/hyperlink" Target="https://podminky.urs.cz/item/CS_URS_2025_01/431351121" TargetMode="External" /><Relationship Id="rId15" Type="http://schemas.openxmlformats.org/officeDocument/2006/relationships/hyperlink" Target="https://podminky.urs.cz/item/CS_URS_2025_01/431351122" TargetMode="External" /><Relationship Id="rId16" Type="http://schemas.openxmlformats.org/officeDocument/2006/relationships/hyperlink" Target="https://podminky.urs.cz/item/CS_URS_2025_01/564851011" TargetMode="External" /><Relationship Id="rId17" Type="http://schemas.openxmlformats.org/officeDocument/2006/relationships/hyperlink" Target="https://podminky.urs.cz/item/CS_URS_2025_01/567132115" TargetMode="External" /><Relationship Id="rId18" Type="http://schemas.openxmlformats.org/officeDocument/2006/relationships/hyperlink" Target="https://podminky.urs.cz/item/CS_URS_2025_01/573111112" TargetMode="External" /><Relationship Id="rId19" Type="http://schemas.openxmlformats.org/officeDocument/2006/relationships/hyperlink" Target="https://podminky.urs.cz/item/CS_URS_2025_01/573211108" TargetMode="External" /><Relationship Id="rId20" Type="http://schemas.openxmlformats.org/officeDocument/2006/relationships/hyperlink" Target="https://podminky.urs.cz/item/CS_URS_2025_01/573211109" TargetMode="External" /><Relationship Id="rId21" Type="http://schemas.openxmlformats.org/officeDocument/2006/relationships/hyperlink" Target="https://podminky.urs.cz/item/CS_URS_2025_01/577144111" TargetMode="External" /><Relationship Id="rId22" Type="http://schemas.openxmlformats.org/officeDocument/2006/relationships/hyperlink" Target="https://podminky.urs.cz/item/CS_URS_2025_01/577165112" TargetMode="External" /><Relationship Id="rId23" Type="http://schemas.openxmlformats.org/officeDocument/2006/relationships/hyperlink" Target="https://podminky.urs.cz/item/CS_URS_2025_01/577175112" TargetMode="External" /><Relationship Id="rId24" Type="http://schemas.openxmlformats.org/officeDocument/2006/relationships/hyperlink" Target="https://podminky.urs.cz/item/CS_URS_2025_01/596811120" TargetMode="External" /><Relationship Id="rId25" Type="http://schemas.openxmlformats.org/officeDocument/2006/relationships/hyperlink" Target="https://podminky.urs.cz/item/CS_URS_2025_01/633111111" TargetMode="External" /><Relationship Id="rId26" Type="http://schemas.openxmlformats.org/officeDocument/2006/relationships/hyperlink" Target="https://podminky.urs.cz/item/CS_URS_2025_01/637211134" TargetMode="External" /><Relationship Id="rId27" Type="http://schemas.openxmlformats.org/officeDocument/2006/relationships/hyperlink" Target="https://podminky.urs.cz/item/CS_URS_2025_01/916131113" TargetMode="External" /><Relationship Id="rId28" Type="http://schemas.openxmlformats.org/officeDocument/2006/relationships/hyperlink" Target="https://podminky.urs.cz/item/CS_URS_2025_01/916131213" TargetMode="External" /><Relationship Id="rId29" Type="http://schemas.openxmlformats.org/officeDocument/2006/relationships/hyperlink" Target="https://podminky.urs.cz/item/CS_URS_2025_01/916231213" TargetMode="External" /><Relationship Id="rId30" Type="http://schemas.openxmlformats.org/officeDocument/2006/relationships/hyperlink" Target="https://podminky.urs.cz/item/CS_URS_2025_01/919112114" TargetMode="External" /><Relationship Id="rId31" Type="http://schemas.openxmlformats.org/officeDocument/2006/relationships/hyperlink" Target="https://podminky.urs.cz/item/CS_URS_2025_01/919121132" TargetMode="External" /><Relationship Id="rId32" Type="http://schemas.openxmlformats.org/officeDocument/2006/relationships/hyperlink" Target="https://podminky.urs.cz/item/CS_URS_2025_01/935922211" TargetMode="External" /><Relationship Id="rId33" Type="http://schemas.openxmlformats.org/officeDocument/2006/relationships/hyperlink" Target="https://podminky.urs.cz/item/CS_URS_2025_01/935922212" TargetMode="External" /><Relationship Id="rId34" Type="http://schemas.openxmlformats.org/officeDocument/2006/relationships/hyperlink" Target="https://podminky.urs.cz/item/CS_URS_2025_01/935922218" TargetMode="External" /><Relationship Id="rId35" Type="http://schemas.openxmlformats.org/officeDocument/2006/relationships/hyperlink" Target="https://podminky.urs.cz/item/CS_URS_2025_01/998225111" TargetMode="External" /><Relationship Id="rId36" Type="http://schemas.openxmlformats.org/officeDocument/2006/relationships/hyperlink" Target="https://podminky.urs.cz/item/CS_URS_2025_01/711161212" TargetMode="External" /><Relationship Id="rId37" Type="http://schemas.openxmlformats.org/officeDocument/2006/relationships/hyperlink" Target="https://podminky.urs.cz/item/CS_URS_2025_01/998711101" TargetMode="External" /><Relationship Id="rId38" Type="http://schemas.openxmlformats.org/officeDocument/2006/relationships/hyperlink" Target="https://podminky.urs.cz/item/CS_URS_2025_01/713131151" TargetMode="External" /><Relationship Id="rId39" Type="http://schemas.openxmlformats.org/officeDocument/2006/relationships/hyperlink" Target="https://podminky.urs.cz/item/CS_URS_2025_01/998713101" TargetMode="External" /><Relationship Id="rId40"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133212811" TargetMode="External" /><Relationship Id="rId2" Type="http://schemas.openxmlformats.org/officeDocument/2006/relationships/hyperlink" Target="https://podminky.urs.cz/item/CS_URS_2025_01/162211311" TargetMode="External" /><Relationship Id="rId3" Type="http://schemas.openxmlformats.org/officeDocument/2006/relationships/hyperlink" Target="https://podminky.urs.cz/item/CS_URS_2025_01/174111101" TargetMode="External" /><Relationship Id="rId4" Type="http://schemas.openxmlformats.org/officeDocument/2006/relationships/hyperlink" Target="https://podminky.urs.cz/item/CS_URS_2025_01/274313711" TargetMode="External" /><Relationship Id="rId5" Type="http://schemas.openxmlformats.org/officeDocument/2006/relationships/hyperlink" Target="https://podminky.urs.cz/item/CS_URS_2025_01/274351121" TargetMode="External" /><Relationship Id="rId6" Type="http://schemas.openxmlformats.org/officeDocument/2006/relationships/hyperlink" Target="https://podminky.urs.cz/item/CS_URS_2025_01/274351122" TargetMode="External" /><Relationship Id="rId7" Type="http://schemas.openxmlformats.org/officeDocument/2006/relationships/hyperlink" Target="https://podminky.urs.cz/item/CS_URS_2025_01/338171123" TargetMode="External" /><Relationship Id="rId8" Type="http://schemas.openxmlformats.org/officeDocument/2006/relationships/hyperlink" Target="https://podminky.urs.cz/item/CS_URS_2025_01/348101250" TargetMode="External" /><Relationship Id="rId9" Type="http://schemas.openxmlformats.org/officeDocument/2006/relationships/hyperlink" Target="https://podminky.urs.cz/item/CS_URS_2025_01/348121221" TargetMode="External" /><Relationship Id="rId10" Type="http://schemas.openxmlformats.org/officeDocument/2006/relationships/hyperlink" Target="https://podminky.urs.cz/item/CS_URS_2025_01/348401130" TargetMode="External" /><Relationship Id="rId11" Type="http://schemas.openxmlformats.org/officeDocument/2006/relationships/hyperlink" Target="https://podminky.urs.cz/item/CS_URS_2025_01/348401350" TargetMode="External" /><Relationship Id="rId12" Type="http://schemas.openxmlformats.org/officeDocument/2006/relationships/hyperlink" Target="https://podminky.urs.cz/item/CS_URS_2025_01/348401360" TargetMode="External" /><Relationship Id="rId13" Type="http://schemas.openxmlformats.org/officeDocument/2006/relationships/hyperlink" Target="https://podminky.urs.cz/item/CS_URS_2025_01/998232110" TargetMode="External" /><Relationship Id="rId1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981011416" TargetMode="External" /><Relationship Id="rId2" Type="http://schemas.openxmlformats.org/officeDocument/2006/relationships/hyperlink" Target="https://podminky.urs.cz/item/CS_URS_2025_01/997013112" TargetMode="External" /><Relationship Id="rId3" Type="http://schemas.openxmlformats.org/officeDocument/2006/relationships/hyperlink" Target="https://podminky.urs.cz/item/CS_URS_2025_01/997013501" TargetMode="External" /><Relationship Id="rId4" Type="http://schemas.openxmlformats.org/officeDocument/2006/relationships/hyperlink" Target="https://podminky.urs.cz/item/CS_URS_2025_01/997013509" TargetMode="External" /><Relationship Id="rId5" Type="http://schemas.openxmlformats.org/officeDocument/2006/relationships/hyperlink" Target="https://podminky.urs.cz/item/CS_URS_2025_01/997013804" TargetMode="External" /><Relationship Id="rId6" Type="http://schemas.openxmlformats.org/officeDocument/2006/relationships/hyperlink" Target="https://podminky.urs.cz/item/CS_URS_2025_01/997013814" TargetMode="External" /><Relationship Id="rId7" Type="http://schemas.openxmlformats.org/officeDocument/2006/relationships/hyperlink" Target="https://podminky.urs.cz/item/CS_URS_2025_01/997013862" TargetMode="External" /><Relationship Id="rId8" Type="http://schemas.openxmlformats.org/officeDocument/2006/relationships/hyperlink" Target="https://podminky.urs.cz/item/CS_URS_2025_01/997013863" TargetMode="External" /><Relationship Id="rId9"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5101201" TargetMode="External" /><Relationship Id="rId2" Type="http://schemas.openxmlformats.org/officeDocument/2006/relationships/hyperlink" Target="https://podminky.urs.cz/item/CS_URS_2025_01/115101221" TargetMode="External" /><Relationship Id="rId3" Type="http://schemas.openxmlformats.org/officeDocument/2006/relationships/hyperlink" Target="https://podminky.urs.cz/item/CS_URS_2025_01/359901211" TargetMode="External" /><Relationship Id="rId4" Type="http://schemas.openxmlformats.org/officeDocument/2006/relationships/hyperlink" Target="https://podminky.urs.cz/item/CS_URS_2025_01/900600027" TargetMode="External" /><Relationship Id="rId5" Type="http://schemas.openxmlformats.org/officeDocument/2006/relationships/hyperlink" Target="https://podminky.urs.cz/item/CS_URS_2025_01/9045303000" TargetMode="External" /><Relationship Id="rId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37</v>
      </c>
      <c r="M28" s="48"/>
      <c r="N28" s="48"/>
      <c r="O28" s="48"/>
      <c r="P28" s="48"/>
      <c r="Q28" s="43"/>
      <c r="R28" s="43"/>
      <c r="S28" s="43"/>
      <c r="T28" s="43"/>
      <c r="U28" s="43"/>
      <c r="V28" s="43"/>
      <c r="W28" s="48" t="s">
        <v>38</v>
      </c>
      <c r="X28" s="48"/>
      <c r="Y28" s="48"/>
      <c r="Z28" s="48"/>
      <c r="AA28" s="48"/>
      <c r="AB28" s="48"/>
      <c r="AC28" s="48"/>
      <c r="AD28" s="48"/>
      <c r="AE28" s="48"/>
      <c r="AF28" s="43"/>
      <c r="AG28" s="43"/>
      <c r="AH28" s="43"/>
      <c r="AI28" s="43"/>
      <c r="AJ28" s="43"/>
      <c r="AK28" s="48" t="s">
        <v>39</v>
      </c>
      <c r="AL28" s="48"/>
      <c r="AM28" s="48"/>
      <c r="AN28" s="48"/>
      <c r="AO28" s="48"/>
      <c r="AP28" s="43"/>
      <c r="AQ28" s="43"/>
      <c r="AR28" s="47"/>
      <c r="BE28" s="34"/>
    </row>
    <row r="29" s="3" customFormat="1" ht="14.4" customHeight="1">
      <c r="A29" s="3"/>
      <c r="B29" s="49"/>
      <c r="C29" s="50"/>
      <c r="D29" s="35" t="s">
        <v>40</v>
      </c>
      <c r="E29" s="50"/>
      <c r="F29" s="35" t="s">
        <v>41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46</v>
      </c>
      <c r="E35" s="57"/>
      <c r="F35" s="57"/>
      <c r="G35" s="57"/>
      <c r="H35" s="57"/>
      <c r="I35" s="57"/>
      <c r="J35" s="57"/>
      <c r="K35" s="57"/>
      <c r="L35" s="57"/>
      <c r="M35" s="57"/>
      <c r="N35" s="57"/>
      <c r="O35" s="57"/>
      <c r="P35" s="57"/>
      <c r="Q35" s="57"/>
      <c r="R35" s="57"/>
      <c r="S35" s="57"/>
      <c r="T35" s="58" t="s">
        <v>47</v>
      </c>
      <c r="U35" s="57"/>
      <c r="V35" s="57"/>
      <c r="W35" s="57"/>
      <c r="X35" s="59" t="s">
        <v>48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2023/025a</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BRNO, BYSTRC - REKONSTRUKCE ČS CHOCHOLA (CÚ I/2025)</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Brno</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50</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51</v>
      </c>
      <c r="D52" s="90"/>
      <c r="E52" s="90"/>
      <c r="F52" s="90"/>
      <c r="G52" s="90"/>
      <c r="H52" s="91"/>
      <c r="I52" s="92" t="s">
        <v>52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53</v>
      </c>
      <c r="AH52" s="90"/>
      <c r="AI52" s="90"/>
      <c r="AJ52" s="90"/>
      <c r="AK52" s="90"/>
      <c r="AL52" s="90"/>
      <c r="AM52" s="90"/>
      <c r="AN52" s="92" t="s">
        <v>54</v>
      </c>
      <c r="AO52" s="90"/>
      <c r="AP52" s="90"/>
      <c r="AQ52" s="94" t="s">
        <v>55</v>
      </c>
      <c r="AR52" s="47"/>
      <c r="AS52" s="95" t="s">
        <v>56</v>
      </c>
      <c r="AT52" s="96" t="s">
        <v>57</v>
      </c>
      <c r="AU52" s="96" t="s">
        <v>58</v>
      </c>
      <c r="AV52" s="96" t="s">
        <v>59</v>
      </c>
      <c r="AW52" s="96" t="s">
        <v>60</v>
      </c>
      <c r="AX52" s="96" t="s">
        <v>61</v>
      </c>
      <c r="AY52" s="96" t="s">
        <v>62</v>
      </c>
      <c r="AZ52" s="96" t="s">
        <v>63</v>
      </c>
      <c r="BA52" s="96" t="s">
        <v>64</v>
      </c>
      <c r="BB52" s="96" t="s">
        <v>65</v>
      </c>
      <c r="BC52" s="96" t="s">
        <v>66</v>
      </c>
      <c r="BD52" s="97" t="s">
        <v>67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ROUND(AG55+SUM(AG58:AG67),2)</f>
        <v>0</v>
      </c>
      <c r="AH54" s="104"/>
      <c r="AI54" s="104"/>
      <c r="AJ54" s="104"/>
      <c r="AK54" s="104"/>
      <c r="AL54" s="104"/>
      <c r="AM54" s="104"/>
      <c r="AN54" s="105">
        <f>SUM(AG54,AT54)</f>
        <v>0</v>
      </c>
      <c r="AO54" s="105"/>
      <c r="AP54" s="105"/>
      <c r="AQ54" s="106" t="s">
        <v>19</v>
      </c>
      <c r="AR54" s="107"/>
      <c r="AS54" s="108">
        <f>ROUND(AS55+SUM(AS58:AS67),2)</f>
        <v>0</v>
      </c>
      <c r="AT54" s="109">
        <f>ROUND(SUM(AV54:AW54),2)</f>
        <v>0</v>
      </c>
      <c r="AU54" s="110">
        <f>ROUND(AU55+SUM(AU58:AU67),5)</f>
        <v>0</v>
      </c>
      <c r="AV54" s="109">
        <f>ROUND(AZ54*L29,2)</f>
        <v>0</v>
      </c>
      <c r="AW54" s="109">
        <f>ROUND(BA54*L30,2)</f>
        <v>0</v>
      </c>
      <c r="AX54" s="109">
        <f>ROUND(BB54*L29,2)</f>
        <v>0</v>
      </c>
      <c r="AY54" s="109">
        <f>ROUND(BC54*L30,2)</f>
        <v>0</v>
      </c>
      <c r="AZ54" s="109">
        <f>ROUND(AZ55+SUM(AZ58:AZ67),2)</f>
        <v>0</v>
      </c>
      <c r="BA54" s="109">
        <f>ROUND(BA55+SUM(BA58:BA67),2)</f>
        <v>0</v>
      </c>
      <c r="BB54" s="109">
        <f>ROUND(BB55+SUM(BB58:BB67),2)</f>
        <v>0</v>
      </c>
      <c r="BC54" s="109">
        <f>ROUND(BC55+SUM(BC58:BC67),2)</f>
        <v>0</v>
      </c>
      <c r="BD54" s="111">
        <f>ROUND(BD55+SUM(BD58:BD67),2)</f>
        <v>0</v>
      </c>
      <c r="BE54" s="6"/>
      <c r="BS54" s="112" t="s">
        <v>69</v>
      </c>
      <c r="BT54" s="112" t="s">
        <v>70</v>
      </c>
      <c r="BU54" s="113" t="s">
        <v>71</v>
      </c>
      <c r="BV54" s="112" t="s">
        <v>72</v>
      </c>
      <c r="BW54" s="112" t="s">
        <v>5</v>
      </c>
      <c r="BX54" s="112" t="s">
        <v>73</v>
      </c>
      <c r="CL54" s="112" t="s">
        <v>19</v>
      </c>
    </row>
    <row r="55" s="7" customFormat="1" ht="16.5" customHeight="1">
      <c r="A55" s="7"/>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76</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69</v>
      </c>
      <c r="BT55" s="126" t="s">
        <v>77</v>
      </c>
      <c r="BU55" s="126" t="s">
        <v>71</v>
      </c>
      <c r="BV55" s="126" t="s">
        <v>72</v>
      </c>
      <c r="BW55" s="126" t="s">
        <v>78</v>
      </c>
      <c r="BX55" s="126" t="s">
        <v>5</v>
      </c>
      <c r="CL55" s="126" t="s">
        <v>19</v>
      </c>
      <c r="CM55" s="126" t="s">
        <v>79</v>
      </c>
    </row>
    <row r="56" s="4" customFormat="1" ht="23.25" customHeight="1">
      <c r="A56" s="127" t="s">
        <v>80</v>
      </c>
      <c r="B56" s="66"/>
      <c r="C56" s="128"/>
      <c r="D56" s="128"/>
      <c r="E56" s="129" t="s">
        <v>81</v>
      </c>
      <c r="F56" s="129"/>
      <c r="G56" s="129"/>
      <c r="H56" s="129"/>
      <c r="I56" s="129"/>
      <c r="J56" s="128"/>
      <c r="K56" s="129" t="s">
        <v>82</v>
      </c>
      <c r="L56" s="129"/>
      <c r="M56" s="129"/>
      <c r="N56" s="129"/>
      <c r="O56" s="129"/>
      <c r="P56" s="129"/>
      <c r="Q56" s="129"/>
      <c r="R56" s="129"/>
      <c r="S56" s="129"/>
      <c r="T56" s="129"/>
      <c r="U56" s="129"/>
      <c r="V56" s="129"/>
      <c r="W56" s="129"/>
      <c r="X56" s="129"/>
      <c r="Y56" s="129"/>
      <c r="Z56" s="129"/>
      <c r="AA56" s="129"/>
      <c r="AB56" s="129"/>
      <c r="AC56" s="129"/>
      <c r="AD56" s="129"/>
      <c r="AE56" s="129"/>
      <c r="AF56" s="129"/>
      <c r="AG56" s="130">
        <f>'SO01.001 - Architektonick...'!J32</f>
        <v>0</v>
      </c>
      <c r="AH56" s="128"/>
      <c r="AI56" s="128"/>
      <c r="AJ56" s="128"/>
      <c r="AK56" s="128"/>
      <c r="AL56" s="128"/>
      <c r="AM56" s="128"/>
      <c r="AN56" s="130">
        <f>SUM(AG56,AT56)</f>
        <v>0</v>
      </c>
      <c r="AO56" s="128"/>
      <c r="AP56" s="128"/>
      <c r="AQ56" s="131" t="s">
        <v>83</v>
      </c>
      <c r="AR56" s="68"/>
      <c r="AS56" s="132">
        <v>0</v>
      </c>
      <c r="AT56" s="133">
        <f>ROUND(SUM(AV56:AW56),2)</f>
        <v>0</v>
      </c>
      <c r="AU56" s="134">
        <f>'SO01.001 - Architektonick...'!P108</f>
        <v>0</v>
      </c>
      <c r="AV56" s="133">
        <f>'SO01.001 - Architektonick...'!J35</f>
        <v>0</v>
      </c>
      <c r="AW56" s="133">
        <f>'SO01.001 - Architektonick...'!J36</f>
        <v>0</v>
      </c>
      <c r="AX56" s="133">
        <f>'SO01.001 - Architektonick...'!J37</f>
        <v>0</v>
      </c>
      <c r="AY56" s="133">
        <f>'SO01.001 - Architektonick...'!J38</f>
        <v>0</v>
      </c>
      <c r="AZ56" s="133">
        <f>'SO01.001 - Architektonick...'!F35</f>
        <v>0</v>
      </c>
      <c r="BA56" s="133">
        <f>'SO01.001 - Architektonick...'!F36</f>
        <v>0</v>
      </c>
      <c r="BB56" s="133">
        <f>'SO01.001 - Architektonick...'!F37</f>
        <v>0</v>
      </c>
      <c r="BC56" s="133">
        <f>'SO01.001 - Architektonick...'!F38</f>
        <v>0</v>
      </c>
      <c r="BD56" s="135">
        <f>'SO01.001 - Architektonick...'!F39</f>
        <v>0</v>
      </c>
      <c r="BE56" s="4"/>
      <c r="BT56" s="136" t="s">
        <v>79</v>
      </c>
      <c r="BV56" s="136" t="s">
        <v>72</v>
      </c>
      <c r="BW56" s="136" t="s">
        <v>84</v>
      </c>
      <c r="BX56" s="136" t="s">
        <v>78</v>
      </c>
      <c r="CL56" s="136" t="s">
        <v>19</v>
      </c>
    </row>
    <row r="57" s="4" customFormat="1" ht="16.5" customHeight="1">
      <c r="A57" s="127" t="s">
        <v>80</v>
      </c>
      <c r="B57" s="66"/>
      <c r="C57" s="128"/>
      <c r="D57" s="128"/>
      <c r="E57" s="129" t="s">
        <v>85</v>
      </c>
      <c r="F57" s="129"/>
      <c r="G57" s="129"/>
      <c r="H57" s="129"/>
      <c r="I57" s="129"/>
      <c r="J57" s="128"/>
      <c r="K57" s="129" t="s">
        <v>86</v>
      </c>
      <c r="L57" s="129"/>
      <c r="M57" s="129"/>
      <c r="N57" s="129"/>
      <c r="O57" s="129"/>
      <c r="P57" s="129"/>
      <c r="Q57" s="129"/>
      <c r="R57" s="129"/>
      <c r="S57" s="129"/>
      <c r="T57" s="129"/>
      <c r="U57" s="129"/>
      <c r="V57" s="129"/>
      <c r="W57" s="129"/>
      <c r="X57" s="129"/>
      <c r="Y57" s="129"/>
      <c r="Z57" s="129"/>
      <c r="AA57" s="129"/>
      <c r="AB57" s="129"/>
      <c r="AC57" s="129"/>
      <c r="AD57" s="129"/>
      <c r="AE57" s="129"/>
      <c r="AF57" s="129"/>
      <c r="AG57" s="130">
        <f>'SO01.002 - Stavební elekt...'!J32</f>
        <v>0</v>
      </c>
      <c r="AH57" s="128"/>
      <c r="AI57" s="128"/>
      <c r="AJ57" s="128"/>
      <c r="AK57" s="128"/>
      <c r="AL57" s="128"/>
      <c r="AM57" s="128"/>
      <c r="AN57" s="130">
        <f>SUM(AG57,AT57)</f>
        <v>0</v>
      </c>
      <c r="AO57" s="128"/>
      <c r="AP57" s="128"/>
      <c r="AQ57" s="131" t="s">
        <v>83</v>
      </c>
      <c r="AR57" s="68"/>
      <c r="AS57" s="132">
        <v>0</v>
      </c>
      <c r="AT57" s="133">
        <f>ROUND(SUM(AV57:AW57),2)</f>
        <v>0</v>
      </c>
      <c r="AU57" s="134">
        <f>'SO01.002 - Stavební elekt...'!P87</f>
        <v>0</v>
      </c>
      <c r="AV57" s="133">
        <f>'SO01.002 - Stavební elekt...'!J35</f>
        <v>0</v>
      </c>
      <c r="AW57" s="133">
        <f>'SO01.002 - Stavební elekt...'!J36</f>
        <v>0</v>
      </c>
      <c r="AX57" s="133">
        <f>'SO01.002 - Stavební elekt...'!J37</f>
        <v>0</v>
      </c>
      <c r="AY57" s="133">
        <f>'SO01.002 - Stavební elekt...'!J38</f>
        <v>0</v>
      </c>
      <c r="AZ57" s="133">
        <f>'SO01.002 - Stavební elekt...'!F35</f>
        <v>0</v>
      </c>
      <c r="BA57" s="133">
        <f>'SO01.002 - Stavební elekt...'!F36</f>
        <v>0</v>
      </c>
      <c r="BB57" s="133">
        <f>'SO01.002 - Stavební elekt...'!F37</f>
        <v>0</v>
      </c>
      <c r="BC57" s="133">
        <f>'SO01.002 - Stavební elekt...'!F38</f>
        <v>0</v>
      </c>
      <c r="BD57" s="135">
        <f>'SO01.002 - Stavební elekt...'!F39</f>
        <v>0</v>
      </c>
      <c r="BE57" s="4"/>
      <c r="BT57" s="136" t="s">
        <v>79</v>
      </c>
      <c r="BV57" s="136" t="s">
        <v>72</v>
      </c>
      <c r="BW57" s="136" t="s">
        <v>87</v>
      </c>
      <c r="BX57" s="136" t="s">
        <v>78</v>
      </c>
      <c r="CL57" s="136" t="s">
        <v>19</v>
      </c>
    </row>
    <row r="58" s="7" customFormat="1" ht="16.5" customHeight="1">
      <c r="A58" s="127" t="s">
        <v>80</v>
      </c>
      <c r="B58" s="114"/>
      <c r="C58" s="115"/>
      <c r="D58" s="116" t="s">
        <v>88</v>
      </c>
      <c r="E58" s="116"/>
      <c r="F58" s="116"/>
      <c r="G58" s="116"/>
      <c r="H58" s="116"/>
      <c r="I58" s="117"/>
      <c r="J58" s="116" t="s">
        <v>89</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9">
        <f>'SO02 - Výtlačné potrubí d...'!J30</f>
        <v>0</v>
      </c>
      <c r="AH58" s="117"/>
      <c r="AI58" s="117"/>
      <c r="AJ58" s="117"/>
      <c r="AK58" s="117"/>
      <c r="AL58" s="117"/>
      <c r="AM58" s="117"/>
      <c r="AN58" s="119">
        <f>SUM(AG58,AT58)</f>
        <v>0</v>
      </c>
      <c r="AO58" s="117"/>
      <c r="AP58" s="117"/>
      <c r="AQ58" s="120" t="s">
        <v>76</v>
      </c>
      <c r="AR58" s="121"/>
      <c r="AS58" s="122">
        <v>0</v>
      </c>
      <c r="AT58" s="123">
        <f>ROUND(SUM(AV58:AW58),2)</f>
        <v>0</v>
      </c>
      <c r="AU58" s="124">
        <f>'SO02 - Výtlačné potrubí d...'!P88</f>
        <v>0</v>
      </c>
      <c r="AV58" s="123">
        <f>'SO02 - Výtlačné potrubí d...'!J33</f>
        <v>0</v>
      </c>
      <c r="AW58" s="123">
        <f>'SO02 - Výtlačné potrubí d...'!J34</f>
        <v>0</v>
      </c>
      <c r="AX58" s="123">
        <f>'SO02 - Výtlačné potrubí d...'!J35</f>
        <v>0</v>
      </c>
      <c r="AY58" s="123">
        <f>'SO02 - Výtlačné potrubí d...'!J36</f>
        <v>0</v>
      </c>
      <c r="AZ58" s="123">
        <f>'SO02 - Výtlačné potrubí d...'!F33</f>
        <v>0</v>
      </c>
      <c r="BA58" s="123">
        <f>'SO02 - Výtlačné potrubí d...'!F34</f>
        <v>0</v>
      </c>
      <c r="BB58" s="123">
        <f>'SO02 - Výtlačné potrubí d...'!F35</f>
        <v>0</v>
      </c>
      <c r="BC58" s="123">
        <f>'SO02 - Výtlačné potrubí d...'!F36</f>
        <v>0</v>
      </c>
      <c r="BD58" s="125">
        <f>'SO02 - Výtlačné potrubí d...'!F37</f>
        <v>0</v>
      </c>
      <c r="BE58" s="7"/>
      <c r="BT58" s="126" t="s">
        <v>77</v>
      </c>
      <c r="BV58" s="126" t="s">
        <v>72</v>
      </c>
      <c r="BW58" s="126" t="s">
        <v>90</v>
      </c>
      <c r="BX58" s="126" t="s">
        <v>5</v>
      </c>
      <c r="CL58" s="126" t="s">
        <v>19</v>
      </c>
      <c r="CM58" s="126" t="s">
        <v>79</v>
      </c>
    </row>
    <row r="59" s="7" customFormat="1" ht="16.5" customHeight="1">
      <c r="A59" s="127" t="s">
        <v>80</v>
      </c>
      <c r="B59" s="114"/>
      <c r="C59" s="115"/>
      <c r="D59" s="116" t="s">
        <v>91</v>
      </c>
      <c r="E59" s="116"/>
      <c r="F59" s="116"/>
      <c r="G59" s="116"/>
      <c r="H59" s="116"/>
      <c r="I59" s="117"/>
      <c r="J59" s="116" t="s">
        <v>92</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9">
        <f>'SO03 - Odpadní potrubí'!J30</f>
        <v>0</v>
      </c>
      <c r="AH59" s="117"/>
      <c r="AI59" s="117"/>
      <c r="AJ59" s="117"/>
      <c r="AK59" s="117"/>
      <c r="AL59" s="117"/>
      <c r="AM59" s="117"/>
      <c r="AN59" s="119">
        <f>SUM(AG59,AT59)</f>
        <v>0</v>
      </c>
      <c r="AO59" s="117"/>
      <c r="AP59" s="117"/>
      <c r="AQ59" s="120" t="s">
        <v>76</v>
      </c>
      <c r="AR59" s="121"/>
      <c r="AS59" s="122">
        <v>0</v>
      </c>
      <c r="AT59" s="123">
        <f>ROUND(SUM(AV59:AW59),2)</f>
        <v>0</v>
      </c>
      <c r="AU59" s="124">
        <f>'SO03 - Odpadní potrubí'!P87</f>
        <v>0</v>
      </c>
      <c r="AV59" s="123">
        <f>'SO03 - Odpadní potrubí'!J33</f>
        <v>0</v>
      </c>
      <c r="AW59" s="123">
        <f>'SO03 - Odpadní potrubí'!J34</f>
        <v>0</v>
      </c>
      <c r="AX59" s="123">
        <f>'SO03 - Odpadní potrubí'!J35</f>
        <v>0</v>
      </c>
      <c r="AY59" s="123">
        <f>'SO03 - Odpadní potrubí'!J36</f>
        <v>0</v>
      </c>
      <c r="AZ59" s="123">
        <f>'SO03 - Odpadní potrubí'!F33</f>
        <v>0</v>
      </c>
      <c r="BA59" s="123">
        <f>'SO03 - Odpadní potrubí'!F34</f>
        <v>0</v>
      </c>
      <c r="BB59" s="123">
        <f>'SO03 - Odpadní potrubí'!F35</f>
        <v>0</v>
      </c>
      <c r="BC59" s="123">
        <f>'SO03 - Odpadní potrubí'!F36</f>
        <v>0</v>
      </c>
      <c r="BD59" s="125">
        <f>'SO03 - Odpadní potrubí'!F37</f>
        <v>0</v>
      </c>
      <c r="BE59" s="7"/>
      <c r="BT59" s="126" t="s">
        <v>77</v>
      </c>
      <c r="BV59" s="126" t="s">
        <v>72</v>
      </c>
      <c r="BW59" s="126" t="s">
        <v>93</v>
      </c>
      <c r="BX59" s="126" t="s">
        <v>5</v>
      </c>
      <c r="CL59" s="126" t="s">
        <v>19</v>
      </c>
      <c r="CM59" s="126" t="s">
        <v>79</v>
      </c>
    </row>
    <row r="60" s="7" customFormat="1" ht="16.5" customHeight="1">
      <c r="A60" s="127" t="s">
        <v>80</v>
      </c>
      <c r="B60" s="114"/>
      <c r="C60" s="115"/>
      <c r="D60" s="116" t="s">
        <v>94</v>
      </c>
      <c r="E60" s="116"/>
      <c r="F60" s="116"/>
      <c r="G60" s="116"/>
      <c r="H60" s="116"/>
      <c r="I60" s="117"/>
      <c r="J60" s="116" t="s">
        <v>95</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9">
        <f>'SO04 - Areálový rozvod NN'!J30</f>
        <v>0</v>
      </c>
      <c r="AH60" s="117"/>
      <c r="AI60" s="117"/>
      <c r="AJ60" s="117"/>
      <c r="AK60" s="117"/>
      <c r="AL60" s="117"/>
      <c r="AM60" s="117"/>
      <c r="AN60" s="119">
        <f>SUM(AG60,AT60)</f>
        <v>0</v>
      </c>
      <c r="AO60" s="117"/>
      <c r="AP60" s="117"/>
      <c r="AQ60" s="120" t="s">
        <v>76</v>
      </c>
      <c r="AR60" s="121"/>
      <c r="AS60" s="122">
        <v>0</v>
      </c>
      <c r="AT60" s="123">
        <f>ROUND(SUM(AV60:AW60),2)</f>
        <v>0</v>
      </c>
      <c r="AU60" s="124">
        <f>'SO04 - Areálový rozvod NN'!P81</f>
        <v>0</v>
      </c>
      <c r="AV60" s="123">
        <f>'SO04 - Areálový rozvod NN'!J33</f>
        <v>0</v>
      </c>
      <c r="AW60" s="123">
        <f>'SO04 - Areálový rozvod NN'!J34</f>
        <v>0</v>
      </c>
      <c r="AX60" s="123">
        <f>'SO04 - Areálový rozvod NN'!J35</f>
        <v>0</v>
      </c>
      <c r="AY60" s="123">
        <f>'SO04 - Areálový rozvod NN'!J36</f>
        <v>0</v>
      </c>
      <c r="AZ60" s="123">
        <f>'SO04 - Areálový rozvod NN'!F33</f>
        <v>0</v>
      </c>
      <c r="BA60" s="123">
        <f>'SO04 - Areálový rozvod NN'!F34</f>
        <v>0</v>
      </c>
      <c r="BB60" s="123">
        <f>'SO04 - Areálový rozvod NN'!F35</f>
        <v>0</v>
      </c>
      <c r="BC60" s="123">
        <f>'SO04 - Areálový rozvod NN'!F36</f>
        <v>0</v>
      </c>
      <c r="BD60" s="125">
        <f>'SO04 - Areálový rozvod NN'!F37</f>
        <v>0</v>
      </c>
      <c r="BE60" s="7"/>
      <c r="BT60" s="126" t="s">
        <v>77</v>
      </c>
      <c r="BV60" s="126" t="s">
        <v>72</v>
      </c>
      <c r="BW60" s="126" t="s">
        <v>96</v>
      </c>
      <c r="BX60" s="126" t="s">
        <v>5</v>
      </c>
      <c r="CL60" s="126" t="s">
        <v>19</v>
      </c>
      <c r="CM60" s="126" t="s">
        <v>79</v>
      </c>
    </row>
    <row r="61" s="7" customFormat="1" ht="16.5" customHeight="1">
      <c r="A61" s="127" t="s">
        <v>80</v>
      </c>
      <c r="B61" s="114"/>
      <c r="C61" s="115"/>
      <c r="D61" s="116" t="s">
        <v>97</v>
      </c>
      <c r="E61" s="116"/>
      <c r="F61" s="116"/>
      <c r="G61" s="116"/>
      <c r="H61" s="116"/>
      <c r="I61" s="117"/>
      <c r="J61" s="116" t="s">
        <v>98</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9">
        <f>'SO05 - Zpevněné plochy'!J30</f>
        <v>0</v>
      </c>
      <c r="AH61" s="117"/>
      <c r="AI61" s="117"/>
      <c r="AJ61" s="117"/>
      <c r="AK61" s="117"/>
      <c r="AL61" s="117"/>
      <c r="AM61" s="117"/>
      <c r="AN61" s="119">
        <f>SUM(AG61,AT61)</f>
        <v>0</v>
      </c>
      <c r="AO61" s="117"/>
      <c r="AP61" s="117"/>
      <c r="AQ61" s="120" t="s">
        <v>76</v>
      </c>
      <c r="AR61" s="121"/>
      <c r="AS61" s="122">
        <v>0</v>
      </c>
      <c r="AT61" s="123">
        <f>ROUND(SUM(AV61:AW61),2)</f>
        <v>0</v>
      </c>
      <c r="AU61" s="124">
        <f>'SO05 - Zpevněné plochy'!P91</f>
        <v>0</v>
      </c>
      <c r="AV61" s="123">
        <f>'SO05 - Zpevněné plochy'!J33</f>
        <v>0</v>
      </c>
      <c r="AW61" s="123">
        <f>'SO05 - Zpevněné plochy'!J34</f>
        <v>0</v>
      </c>
      <c r="AX61" s="123">
        <f>'SO05 - Zpevněné plochy'!J35</f>
        <v>0</v>
      </c>
      <c r="AY61" s="123">
        <f>'SO05 - Zpevněné plochy'!J36</f>
        <v>0</v>
      </c>
      <c r="AZ61" s="123">
        <f>'SO05 - Zpevněné plochy'!F33</f>
        <v>0</v>
      </c>
      <c r="BA61" s="123">
        <f>'SO05 - Zpevněné plochy'!F34</f>
        <v>0</v>
      </c>
      <c r="BB61" s="123">
        <f>'SO05 - Zpevněné plochy'!F35</f>
        <v>0</v>
      </c>
      <c r="BC61" s="123">
        <f>'SO05 - Zpevněné plochy'!F36</f>
        <v>0</v>
      </c>
      <c r="BD61" s="125">
        <f>'SO05 - Zpevněné plochy'!F37</f>
        <v>0</v>
      </c>
      <c r="BE61" s="7"/>
      <c r="BT61" s="126" t="s">
        <v>77</v>
      </c>
      <c r="BV61" s="126" t="s">
        <v>72</v>
      </c>
      <c r="BW61" s="126" t="s">
        <v>99</v>
      </c>
      <c r="BX61" s="126" t="s">
        <v>5</v>
      </c>
      <c r="CL61" s="126" t="s">
        <v>19</v>
      </c>
      <c r="CM61" s="126" t="s">
        <v>79</v>
      </c>
    </row>
    <row r="62" s="7" customFormat="1" ht="16.5" customHeight="1">
      <c r="A62" s="127" t="s">
        <v>80</v>
      </c>
      <c r="B62" s="114"/>
      <c r="C62" s="115"/>
      <c r="D62" s="116" t="s">
        <v>100</v>
      </c>
      <c r="E62" s="116"/>
      <c r="F62" s="116"/>
      <c r="G62" s="116"/>
      <c r="H62" s="116"/>
      <c r="I62" s="117"/>
      <c r="J62" s="116" t="s">
        <v>101</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9">
        <f>'SO06 - Oplocení'!J30</f>
        <v>0</v>
      </c>
      <c r="AH62" s="117"/>
      <c r="AI62" s="117"/>
      <c r="AJ62" s="117"/>
      <c r="AK62" s="117"/>
      <c r="AL62" s="117"/>
      <c r="AM62" s="117"/>
      <c r="AN62" s="119">
        <f>SUM(AG62,AT62)</f>
        <v>0</v>
      </c>
      <c r="AO62" s="117"/>
      <c r="AP62" s="117"/>
      <c r="AQ62" s="120" t="s">
        <v>76</v>
      </c>
      <c r="AR62" s="121"/>
      <c r="AS62" s="122">
        <v>0</v>
      </c>
      <c r="AT62" s="123">
        <f>ROUND(SUM(AV62:AW62),2)</f>
        <v>0</v>
      </c>
      <c r="AU62" s="124">
        <f>'SO06 - Oplocení'!P85</f>
        <v>0</v>
      </c>
      <c r="AV62" s="123">
        <f>'SO06 - Oplocení'!J33</f>
        <v>0</v>
      </c>
      <c r="AW62" s="123">
        <f>'SO06 - Oplocení'!J34</f>
        <v>0</v>
      </c>
      <c r="AX62" s="123">
        <f>'SO06 - Oplocení'!J35</f>
        <v>0</v>
      </c>
      <c r="AY62" s="123">
        <f>'SO06 - Oplocení'!J36</f>
        <v>0</v>
      </c>
      <c r="AZ62" s="123">
        <f>'SO06 - Oplocení'!F33</f>
        <v>0</v>
      </c>
      <c r="BA62" s="123">
        <f>'SO06 - Oplocení'!F34</f>
        <v>0</v>
      </c>
      <c r="BB62" s="123">
        <f>'SO06 - Oplocení'!F35</f>
        <v>0</v>
      </c>
      <c r="BC62" s="123">
        <f>'SO06 - Oplocení'!F36</f>
        <v>0</v>
      </c>
      <c r="BD62" s="125">
        <f>'SO06 - Oplocení'!F37</f>
        <v>0</v>
      </c>
      <c r="BE62" s="7"/>
      <c r="BT62" s="126" t="s">
        <v>77</v>
      </c>
      <c r="BV62" s="126" t="s">
        <v>72</v>
      </c>
      <c r="BW62" s="126" t="s">
        <v>102</v>
      </c>
      <c r="BX62" s="126" t="s">
        <v>5</v>
      </c>
      <c r="CL62" s="126" t="s">
        <v>19</v>
      </c>
      <c r="CM62" s="126" t="s">
        <v>79</v>
      </c>
    </row>
    <row r="63" s="7" customFormat="1" ht="16.5" customHeight="1">
      <c r="A63" s="127" t="s">
        <v>80</v>
      </c>
      <c r="B63" s="114"/>
      <c r="C63" s="115"/>
      <c r="D63" s="116" t="s">
        <v>103</v>
      </c>
      <c r="E63" s="116"/>
      <c r="F63" s="116"/>
      <c r="G63" s="116"/>
      <c r="H63" s="116"/>
      <c r="I63" s="117"/>
      <c r="J63" s="116" t="s">
        <v>104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9">
        <f>'SO07 - Demolice stávající...'!J30</f>
        <v>0</v>
      </c>
      <c r="AH63" s="117"/>
      <c r="AI63" s="117"/>
      <c r="AJ63" s="117"/>
      <c r="AK63" s="117"/>
      <c r="AL63" s="117"/>
      <c r="AM63" s="117"/>
      <c r="AN63" s="119">
        <f>SUM(AG63,AT63)</f>
        <v>0</v>
      </c>
      <c r="AO63" s="117"/>
      <c r="AP63" s="117"/>
      <c r="AQ63" s="120" t="s">
        <v>76</v>
      </c>
      <c r="AR63" s="121"/>
      <c r="AS63" s="122">
        <v>0</v>
      </c>
      <c r="AT63" s="123">
        <f>ROUND(SUM(AV63:AW63),2)</f>
        <v>0</v>
      </c>
      <c r="AU63" s="124">
        <f>'SO07 - Demolice stávající...'!P82</f>
        <v>0</v>
      </c>
      <c r="AV63" s="123">
        <f>'SO07 - Demolice stávající...'!J33</f>
        <v>0</v>
      </c>
      <c r="AW63" s="123">
        <f>'SO07 - Demolice stávající...'!J34</f>
        <v>0</v>
      </c>
      <c r="AX63" s="123">
        <f>'SO07 - Demolice stávající...'!J35</f>
        <v>0</v>
      </c>
      <c r="AY63" s="123">
        <f>'SO07 - Demolice stávající...'!J36</f>
        <v>0</v>
      </c>
      <c r="AZ63" s="123">
        <f>'SO07 - Demolice stávající...'!F33</f>
        <v>0</v>
      </c>
      <c r="BA63" s="123">
        <f>'SO07 - Demolice stávající...'!F34</f>
        <v>0</v>
      </c>
      <c r="BB63" s="123">
        <f>'SO07 - Demolice stávající...'!F35</f>
        <v>0</v>
      </c>
      <c r="BC63" s="123">
        <f>'SO07 - Demolice stávající...'!F36</f>
        <v>0</v>
      </c>
      <c r="BD63" s="125">
        <f>'SO07 - Demolice stávající...'!F37</f>
        <v>0</v>
      </c>
      <c r="BE63" s="7"/>
      <c r="BT63" s="126" t="s">
        <v>77</v>
      </c>
      <c r="BV63" s="126" t="s">
        <v>72</v>
      </c>
      <c r="BW63" s="126" t="s">
        <v>105</v>
      </c>
      <c r="BX63" s="126" t="s">
        <v>5</v>
      </c>
      <c r="CL63" s="126" t="s">
        <v>19</v>
      </c>
      <c r="CM63" s="126" t="s">
        <v>79</v>
      </c>
    </row>
    <row r="64" s="7" customFormat="1" ht="16.5" customHeight="1">
      <c r="A64" s="127" t="s">
        <v>80</v>
      </c>
      <c r="B64" s="114"/>
      <c r="C64" s="115"/>
      <c r="D64" s="116" t="s">
        <v>106</v>
      </c>
      <c r="E64" s="116"/>
      <c r="F64" s="116"/>
      <c r="G64" s="116"/>
      <c r="H64" s="116"/>
      <c r="I64" s="117"/>
      <c r="J64" s="116" t="s">
        <v>107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9">
        <f>'SO08 - Zrušení stávající ...'!J30</f>
        <v>0</v>
      </c>
      <c r="AH64" s="117"/>
      <c r="AI64" s="117"/>
      <c r="AJ64" s="117"/>
      <c r="AK64" s="117"/>
      <c r="AL64" s="117"/>
      <c r="AM64" s="117"/>
      <c r="AN64" s="119">
        <f>SUM(AG64,AT64)</f>
        <v>0</v>
      </c>
      <c r="AO64" s="117"/>
      <c r="AP64" s="117"/>
      <c r="AQ64" s="120" t="s">
        <v>76</v>
      </c>
      <c r="AR64" s="121"/>
      <c r="AS64" s="122">
        <v>0</v>
      </c>
      <c r="AT64" s="123">
        <f>ROUND(SUM(AV64:AW64),2)</f>
        <v>0</v>
      </c>
      <c r="AU64" s="124">
        <f>'SO08 - Zrušení stávající ...'!P81</f>
        <v>0</v>
      </c>
      <c r="AV64" s="123">
        <f>'SO08 - Zrušení stávající ...'!J33</f>
        <v>0</v>
      </c>
      <c r="AW64" s="123">
        <f>'SO08 - Zrušení stávající ...'!J34</f>
        <v>0</v>
      </c>
      <c r="AX64" s="123">
        <f>'SO08 - Zrušení stávající ...'!J35</f>
        <v>0</v>
      </c>
      <c r="AY64" s="123">
        <f>'SO08 - Zrušení stávající ...'!J36</f>
        <v>0</v>
      </c>
      <c r="AZ64" s="123">
        <f>'SO08 - Zrušení stávající ...'!F33</f>
        <v>0</v>
      </c>
      <c r="BA64" s="123">
        <f>'SO08 - Zrušení stávající ...'!F34</f>
        <v>0</v>
      </c>
      <c r="BB64" s="123">
        <f>'SO08 - Zrušení stávající ...'!F35</f>
        <v>0</v>
      </c>
      <c r="BC64" s="123">
        <f>'SO08 - Zrušení stávající ...'!F36</f>
        <v>0</v>
      </c>
      <c r="BD64" s="125">
        <f>'SO08 - Zrušení stávající ...'!F37</f>
        <v>0</v>
      </c>
      <c r="BE64" s="7"/>
      <c r="BT64" s="126" t="s">
        <v>77</v>
      </c>
      <c r="BV64" s="126" t="s">
        <v>72</v>
      </c>
      <c r="BW64" s="126" t="s">
        <v>108</v>
      </c>
      <c r="BX64" s="126" t="s">
        <v>5</v>
      </c>
      <c r="CL64" s="126" t="s">
        <v>19</v>
      </c>
      <c r="CM64" s="126" t="s">
        <v>79</v>
      </c>
    </row>
    <row r="65" s="7" customFormat="1" ht="16.5" customHeight="1">
      <c r="A65" s="127" t="s">
        <v>80</v>
      </c>
      <c r="B65" s="114"/>
      <c r="C65" s="115"/>
      <c r="D65" s="116" t="s">
        <v>109</v>
      </c>
      <c r="E65" s="116"/>
      <c r="F65" s="116"/>
      <c r="G65" s="116"/>
      <c r="H65" s="116"/>
      <c r="I65" s="117"/>
      <c r="J65" s="116" t="s">
        <v>110</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9">
        <f>'PS01 - Strojně technologi...'!J30</f>
        <v>0</v>
      </c>
      <c r="AH65" s="117"/>
      <c r="AI65" s="117"/>
      <c r="AJ65" s="117"/>
      <c r="AK65" s="117"/>
      <c r="AL65" s="117"/>
      <c r="AM65" s="117"/>
      <c r="AN65" s="119">
        <f>SUM(AG65,AT65)</f>
        <v>0</v>
      </c>
      <c r="AO65" s="117"/>
      <c r="AP65" s="117"/>
      <c r="AQ65" s="120" t="s">
        <v>76</v>
      </c>
      <c r="AR65" s="121"/>
      <c r="AS65" s="122">
        <v>0</v>
      </c>
      <c r="AT65" s="123">
        <f>ROUND(SUM(AV65:AW65),2)</f>
        <v>0</v>
      </c>
      <c r="AU65" s="124">
        <f>'PS01 - Strojně technologi...'!P86</f>
        <v>0</v>
      </c>
      <c r="AV65" s="123">
        <f>'PS01 - Strojně technologi...'!J33</f>
        <v>0</v>
      </c>
      <c r="AW65" s="123">
        <f>'PS01 - Strojně technologi...'!J34</f>
        <v>0</v>
      </c>
      <c r="AX65" s="123">
        <f>'PS01 - Strojně technologi...'!J35</f>
        <v>0</v>
      </c>
      <c r="AY65" s="123">
        <f>'PS01 - Strojně technologi...'!J36</f>
        <v>0</v>
      </c>
      <c r="AZ65" s="123">
        <f>'PS01 - Strojně technologi...'!F33</f>
        <v>0</v>
      </c>
      <c r="BA65" s="123">
        <f>'PS01 - Strojně technologi...'!F34</f>
        <v>0</v>
      </c>
      <c r="BB65" s="123">
        <f>'PS01 - Strojně technologi...'!F35</f>
        <v>0</v>
      </c>
      <c r="BC65" s="123">
        <f>'PS01 - Strojně technologi...'!F36</f>
        <v>0</v>
      </c>
      <c r="BD65" s="125">
        <f>'PS01 - Strojně technologi...'!F37</f>
        <v>0</v>
      </c>
      <c r="BE65" s="7"/>
      <c r="BT65" s="126" t="s">
        <v>77</v>
      </c>
      <c r="BV65" s="126" t="s">
        <v>72</v>
      </c>
      <c r="BW65" s="126" t="s">
        <v>111</v>
      </c>
      <c r="BX65" s="126" t="s">
        <v>5</v>
      </c>
      <c r="CL65" s="126" t="s">
        <v>19</v>
      </c>
      <c r="CM65" s="126" t="s">
        <v>79</v>
      </c>
    </row>
    <row r="66" s="7" customFormat="1" ht="16.5" customHeight="1">
      <c r="A66" s="127" t="s">
        <v>80</v>
      </c>
      <c r="B66" s="114"/>
      <c r="C66" s="115"/>
      <c r="D66" s="116" t="s">
        <v>112</v>
      </c>
      <c r="E66" s="116"/>
      <c r="F66" s="116"/>
      <c r="G66" s="116"/>
      <c r="H66" s="116"/>
      <c r="I66" s="117"/>
      <c r="J66" s="116" t="s">
        <v>113</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9">
        <f>'PS02 - Elektroinstalace a...'!J30</f>
        <v>0</v>
      </c>
      <c r="AH66" s="117"/>
      <c r="AI66" s="117"/>
      <c r="AJ66" s="117"/>
      <c r="AK66" s="117"/>
      <c r="AL66" s="117"/>
      <c r="AM66" s="117"/>
      <c r="AN66" s="119">
        <f>SUM(AG66,AT66)</f>
        <v>0</v>
      </c>
      <c r="AO66" s="117"/>
      <c r="AP66" s="117"/>
      <c r="AQ66" s="120" t="s">
        <v>76</v>
      </c>
      <c r="AR66" s="121"/>
      <c r="AS66" s="122">
        <v>0</v>
      </c>
      <c r="AT66" s="123">
        <f>ROUND(SUM(AV66:AW66),2)</f>
        <v>0</v>
      </c>
      <c r="AU66" s="124">
        <f>'PS02 - Elektroinstalace a...'!P88</f>
        <v>0</v>
      </c>
      <c r="AV66" s="123">
        <f>'PS02 - Elektroinstalace a...'!J33</f>
        <v>0</v>
      </c>
      <c r="AW66" s="123">
        <f>'PS02 - Elektroinstalace a...'!J34</f>
        <v>0</v>
      </c>
      <c r="AX66" s="123">
        <f>'PS02 - Elektroinstalace a...'!J35</f>
        <v>0</v>
      </c>
      <c r="AY66" s="123">
        <f>'PS02 - Elektroinstalace a...'!J36</f>
        <v>0</v>
      </c>
      <c r="AZ66" s="123">
        <f>'PS02 - Elektroinstalace a...'!F33</f>
        <v>0</v>
      </c>
      <c r="BA66" s="123">
        <f>'PS02 - Elektroinstalace a...'!F34</f>
        <v>0</v>
      </c>
      <c r="BB66" s="123">
        <f>'PS02 - Elektroinstalace a...'!F35</f>
        <v>0</v>
      </c>
      <c r="BC66" s="123">
        <f>'PS02 - Elektroinstalace a...'!F36</f>
        <v>0</v>
      </c>
      <c r="BD66" s="125">
        <f>'PS02 - Elektroinstalace a...'!F37</f>
        <v>0</v>
      </c>
      <c r="BE66" s="7"/>
      <c r="BT66" s="126" t="s">
        <v>77</v>
      </c>
      <c r="BV66" s="126" t="s">
        <v>72</v>
      </c>
      <c r="BW66" s="126" t="s">
        <v>114</v>
      </c>
      <c r="BX66" s="126" t="s">
        <v>5</v>
      </c>
      <c r="CL66" s="126" t="s">
        <v>19</v>
      </c>
      <c r="CM66" s="126" t="s">
        <v>79</v>
      </c>
    </row>
    <row r="67" s="7" customFormat="1" ht="16.5" customHeight="1">
      <c r="A67" s="127" t="s">
        <v>80</v>
      </c>
      <c r="B67" s="114"/>
      <c r="C67" s="115"/>
      <c r="D67" s="116" t="s">
        <v>115</v>
      </c>
      <c r="E67" s="116"/>
      <c r="F67" s="116"/>
      <c r="G67" s="116"/>
      <c r="H67" s="116"/>
      <c r="I67" s="117"/>
      <c r="J67" s="116" t="s">
        <v>116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9">
        <f>'SO90 - Vedlejší a ostatní...'!J30</f>
        <v>0</v>
      </c>
      <c r="AH67" s="117"/>
      <c r="AI67" s="117"/>
      <c r="AJ67" s="117"/>
      <c r="AK67" s="117"/>
      <c r="AL67" s="117"/>
      <c r="AM67" s="117"/>
      <c r="AN67" s="119">
        <f>SUM(AG67,AT67)</f>
        <v>0</v>
      </c>
      <c r="AO67" s="117"/>
      <c r="AP67" s="117"/>
      <c r="AQ67" s="120" t="s">
        <v>76</v>
      </c>
      <c r="AR67" s="121"/>
      <c r="AS67" s="137">
        <v>0</v>
      </c>
      <c r="AT67" s="138">
        <f>ROUND(SUM(AV67:AW67),2)</f>
        <v>0</v>
      </c>
      <c r="AU67" s="139">
        <f>'SO90 - Vedlejší a ostatní...'!P80</f>
        <v>0</v>
      </c>
      <c r="AV67" s="138">
        <f>'SO90 - Vedlejší a ostatní...'!J33</f>
        <v>0</v>
      </c>
      <c r="AW67" s="138">
        <f>'SO90 - Vedlejší a ostatní...'!J34</f>
        <v>0</v>
      </c>
      <c r="AX67" s="138">
        <f>'SO90 - Vedlejší a ostatní...'!J35</f>
        <v>0</v>
      </c>
      <c r="AY67" s="138">
        <f>'SO90 - Vedlejší a ostatní...'!J36</f>
        <v>0</v>
      </c>
      <c r="AZ67" s="138">
        <f>'SO90 - Vedlejší a ostatní...'!F33</f>
        <v>0</v>
      </c>
      <c r="BA67" s="138">
        <f>'SO90 - Vedlejší a ostatní...'!F34</f>
        <v>0</v>
      </c>
      <c r="BB67" s="138">
        <f>'SO90 - Vedlejší a ostatní...'!F35</f>
        <v>0</v>
      </c>
      <c r="BC67" s="138">
        <f>'SO90 - Vedlejší a ostatní...'!F36</f>
        <v>0</v>
      </c>
      <c r="BD67" s="140">
        <f>'SO90 - Vedlejší a ostatní...'!F37</f>
        <v>0</v>
      </c>
      <c r="BE67" s="7"/>
      <c r="BT67" s="126" t="s">
        <v>77</v>
      </c>
      <c r="BV67" s="126" t="s">
        <v>72</v>
      </c>
      <c r="BW67" s="126" t="s">
        <v>117</v>
      </c>
      <c r="BX67" s="126" t="s">
        <v>5</v>
      </c>
      <c r="CL67" s="126" t="s">
        <v>19</v>
      </c>
      <c r="CM67" s="126" t="s">
        <v>79</v>
      </c>
    </row>
    <row r="68" s="2" customFormat="1" ht="30" customHeight="1">
      <c r="A68" s="41"/>
      <c r="B68" s="4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7"/>
      <c r="AS68" s="41"/>
      <c r="AT68" s="41"/>
      <c r="AU68" s="41"/>
      <c r="AV68" s="41"/>
      <c r="AW68" s="41"/>
      <c r="AX68" s="41"/>
      <c r="AY68" s="41"/>
      <c r="AZ68" s="41"/>
      <c r="BA68" s="41"/>
      <c r="BB68" s="41"/>
      <c r="BC68" s="41"/>
      <c r="BD68" s="41"/>
      <c r="BE68" s="41"/>
    </row>
    <row r="69" s="2" customFormat="1" ht="6.96" customHeight="1">
      <c r="A69" s="41"/>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47"/>
      <c r="AS69" s="41"/>
      <c r="AT69" s="41"/>
      <c r="AU69" s="41"/>
      <c r="AV69" s="41"/>
      <c r="AW69" s="41"/>
      <c r="AX69" s="41"/>
      <c r="AY69" s="41"/>
      <c r="AZ69" s="41"/>
      <c r="BA69" s="41"/>
      <c r="BB69" s="41"/>
      <c r="BC69" s="41"/>
      <c r="BD69" s="41"/>
      <c r="BE69" s="41"/>
    </row>
  </sheetData>
  <sheetProtection sheet="1" formatColumns="0" formatRows="0" objects="1" scenarios="1" spinCount="100000" saltValue="Sgh5lzMv/CwPjoa/VFNZquMBBHe814abQK2vvCDQBXTBUHQ2tk62VrM04tjFy6TOVJxoUevBH6063I0Ox+EPag==" hashValue="K1JxiHcV3B7fqMQRcfTlUx5a5vhME/Fe+KaoPQgG1D5l9YzLItBEjJUms5qiRpsAcbG7R3MSPXDCb0YA/dui4Q==" algorithmName="SHA-512" password="CC51"/>
  <mergeCells count="90">
    <mergeCell ref="C52:G52"/>
    <mergeCell ref="D58:H58"/>
    <mergeCell ref="D63:H63"/>
    <mergeCell ref="D62:H62"/>
    <mergeCell ref="D61:H61"/>
    <mergeCell ref="D60:H60"/>
    <mergeCell ref="D59:H59"/>
    <mergeCell ref="D55:H55"/>
    <mergeCell ref="D64:H64"/>
    <mergeCell ref="E57:I57"/>
    <mergeCell ref="E56:I56"/>
    <mergeCell ref="I52:AF52"/>
    <mergeCell ref="J61:AF61"/>
    <mergeCell ref="J59:AF59"/>
    <mergeCell ref="J60:AF60"/>
    <mergeCell ref="J58:AF58"/>
    <mergeCell ref="J55:AF55"/>
    <mergeCell ref="J63:AF63"/>
    <mergeCell ref="J64:AF64"/>
    <mergeCell ref="J62:AF62"/>
    <mergeCell ref="K56:AF56"/>
    <mergeCell ref="K57:AF57"/>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2:AM62"/>
    <mergeCell ref="AG61:AM61"/>
    <mergeCell ref="AG60:AM60"/>
    <mergeCell ref="AG63:AM63"/>
    <mergeCell ref="AG59:AM59"/>
    <mergeCell ref="AG64:AM64"/>
    <mergeCell ref="AG58:AM58"/>
    <mergeCell ref="AG57:AM57"/>
    <mergeCell ref="AG52:AM52"/>
    <mergeCell ref="AG55:AM55"/>
    <mergeCell ref="AG56:AM56"/>
    <mergeCell ref="AM50:AP50"/>
    <mergeCell ref="AM47:AN47"/>
    <mergeCell ref="AM49:AP49"/>
    <mergeCell ref="AN59:AP59"/>
    <mergeCell ref="AN64:AP64"/>
    <mergeCell ref="AN63:AP63"/>
    <mergeCell ref="AN55:AP55"/>
    <mergeCell ref="AN62:AP62"/>
    <mergeCell ref="AN52:AP52"/>
    <mergeCell ref="AN56:AP56"/>
    <mergeCell ref="AN61:AP61"/>
    <mergeCell ref="AN57:AP57"/>
    <mergeCell ref="AN60:AP60"/>
    <mergeCell ref="AN58:AP58"/>
    <mergeCell ref="AS49:AT51"/>
    <mergeCell ref="AN65:AP65"/>
    <mergeCell ref="AG65:AM65"/>
    <mergeCell ref="AN66:AP66"/>
    <mergeCell ref="AG66:AM66"/>
    <mergeCell ref="AN67:AP67"/>
    <mergeCell ref="AG67:AM67"/>
    <mergeCell ref="AN54:AP54"/>
  </mergeCells>
  <hyperlinks>
    <hyperlink ref="A56" location="'SO01.001 - Architektonick...'!C2" display="/"/>
    <hyperlink ref="A57" location="'SO01.002 - Stavební elekt...'!C2" display="/"/>
    <hyperlink ref="A58" location="'SO02 - Výtlačné potrubí d...'!C2" display="/"/>
    <hyperlink ref="A59" location="'SO03 - Odpadní potrubí'!C2" display="/"/>
    <hyperlink ref="A60" location="'SO04 - Areálový rozvod NN'!C2" display="/"/>
    <hyperlink ref="A61" location="'SO05 - Zpevněné plochy'!C2" display="/"/>
    <hyperlink ref="A62" location="'SO06 - Oplocení'!C2" display="/"/>
    <hyperlink ref="A63" location="'SO07 - Demolice stávající...'!C2" display="/"/>
    <hyperlink ref="A64" location="'SO08 - Zrušení stávající ...'!C2" display="/"/>
    <hyperlink ref="A65" location="'PS01 - Strojně technologi...'!C2" display="/"/>
    <hyperlink ref="A66" location="'PS02 - Elektroinstalace a...'!C2" display="/"/>
    <hyperlink ref="A67" location="'SO90 - Vedlejší a ostatní...'!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1" customFormat="1" ht="12" customHeight="1">
      <c r="B8" s="23"/>
      <c r="D8" s="145" t="s">
        <v>119</v>
      </c>
      <c r="L8" s="23"/>
    </row>
    <row r="9" s="2" customFormat="1" ht="16.5" customHeight="1">
      <c r="A9" s="41"/>
      <c r="B9" s="47"/>
      <c r="C9" s="41"/>
      <c r="D9" s="41"/>
      <c r="E9" s="146" t="s">
        <v>120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121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122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33</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34</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36</v>
      </c>
      <c r="E32" s="41"/>
      <c r="F32" s="41"/>
      <c r="G32" s="41"/>
      <c r="H32" s="41"/>
      <c r="I32" s="41"/>
      <c r="J32" s="156">
        <f>ROUND(J108,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38</v>
      </c>
      <c r="G34" s="41"/>
      <c r="H34" s="41"/>
      <c r="I34" s="157" t="s">
        <v>37</v>
      </c>
      <c r="J34" s="157" t="s">
        <v>39</v>
      </c>
      <c r="K34" s="41"/>
      <c r="L34" s="147"/>
      <c r="S34" s="41"/>
      <c r="T34" s="41"/>
      <c r="U34" s="41"/>
      <c r="V34" s="41"/>
      <c r="W34" s="41"/>
      <c r="X34" s="41"/>
      <c r="Y34" s="41"/>
      <c r="Z34" s="41"/>
      <c r="AA34" s="41"/>
      <c r="AB34" s="41"/>
      <c r="AC34" s="41"/>
      <c r="AD34" s="41"/>
      <c r="AE34" s="41"/>
    </row>
    <row r="35" s="2" customFormat="1" ht="14.4" customHeight="1">
      <c r="A35" s="41"/>
      <c r="B35" s="47"/>
      <c r="C35" s="41"/>
      <c r="D35" s="158" t="s">
        <v>40</v>
      </c>
      <c r="E35" s="145" t="s">
        <v>41</v>
      </c>
      <c r="F35" s="159">
        <f>ROUND((SUM(BE108:BE910)),  2)</f>
        <v>0</v>
      </c>
      <c r="G35" s="41"/>
      <c r="H35" s="41"/>
      <c r="I35" s="160">
        <v>0.20999999999999999</v>
      </c>
      <c r="J35" s="159">
        <f>ROUND(((SUM(BE108:BE910))*I35),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42</v>
      </c>
      <c r="F36" s="159">
        <f>ROUND((SUM(BF108:BF910)),  2)</f>
        <v>0</v>
      </c>
      <c r="G36" s="41"/>
      <c r="H36" s="41"/>
      <c r="I36" s="160">
        <v>0.14999999999999999</v>
      </c>
      <c r="J36" s="159">
        <f>ROUND(((SUM(BF108:BF910))*I36),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43</v>
      </c>
      <c r="F37" s="159">
        <f>ROUND((SUM(BG108:BG910)),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44</v>
      </c>
      <c r="F38" s="159">
        <f>ROUND((SUM(BH108:BH910)),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45</v>
      </c>
      <c r="F39" s="159">
        <f>ROUND((SUM(BI108:BI910)),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46</v>
      </c>
      <c r="E41" s="163"/>
      <c r="F41" s="163"/>
      <c r="G41" s="164" t="s">
        <v>47</v>
      </c>
      <c r="H41" s="165" t="s">
        <v>48</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123</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BRNO, BYSTRC - REKONSTRUKCE ČS CHOCHOLA (CÚ I/2025)</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119</v>
      </c>
      <c r="D51" s="25"/>
      <c r="E51" s="25"/>
      <c r="F51" s="25"/>
      <c r="G51" s="25"/>
      <c r="H51" s="25"/>
      <c r="I51" s="25"/>
      <c r="J51" s="25"/>
      <c r="K51" s="25"/>
      <c r="L51" s="23"/>
    </row>
    <row r="52" s="2" customFormat="1" ht="16.5" customHeight="1">
      <c r="A52" s="41"/>
      <c r="B52" s="42"/>
      <c r="C52" s="43"/>
      <c r="D52" s="43"/>
      <c r="E52" s="172" t="s">
        <v>120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121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SO01.001 - Architektonické a stavebně technické řešení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Brno</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124</v>
      </c>
      <c r="D61" s="174"/>
      <c r="E61" s="174"/>
      <c r="F61" s="174"/>
      <c r="G61" s="174"/>
      <c r="H61" s="174"/>
      <c r="I61" s="174"/>
      <c r="J61" s="175" t="s">
        <v>125</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68</v>
      </c>
      <c r="D63" s="43"/>
      <c r="E63" s="43"/>
      <c r="F63" s="43"/>
      <c r="G63" s="43"/>
      <c r="H63" s="43"/>
      <c r="I63" s="43"/>
      <c r="J63" s="105">
        <f>J108</f>
        <v>0</v>
      </c>
      <c r="K63" s="43"/>
      <c r="L63" s="147"/>
      <c r="S63" s="41"/>
      <c r="T63" s="41"/>
      <c r="U63" s="41"/>
      <c r="V63" s="41"/>
      <c r="W63" s="41"/>
      <c r="X63" s="41"/>
      <c r="Y63" s="41"/>
      <c r="Z63" s="41"/>
      <c r="AA63" s="41"/>
      <c r="AB63" s="41"/>
      <c r="AC63" s="41"/>
      <c r="AD63" s="41"/>
      <c r="AE63" s="41"/>
      <c r="AU63" s="20" t="s">
        <v>126</v>
      </c>
    </row>
    <row r="64" s="9" customFormat="1" ht="24.96" customHeight="1">
      <c r="A64" s="9"/>
      <c r="B64" s="177"/>
      <c r="C64" s="178"/>
      <c r="D64" s="179" t="s">
        <v>127</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8"/>
      <c r="D65" s="184" t="s">
        <v>128</v>
      </c>
      <c r="E65" s="185"/>
      <c r="F65" s="185"/>
      <c r="G65" s="185"/>
      <c r="H65" s="185"/>
      <c r="I65" s="185"/>
      <c r="J65" s="186">
        <f>J110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129</v>
      </c>
      <c r="E66" s="185"/>
      <c r="F66" s="185"/>
      <c r="G66" s="185"/>
      <c r="H66" s="185"/>
      <c r="I66" s="185"/>
      <c r="J66" s="186">
        <f>J249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130</v>
      </c>
      <c r="E67" s="185"/>
      <c r="F67" s="185"/>
      <c r="G67" s="185"/>
      <c r="H67" s="185"/>
      <c r="I67" s="185"/>
      <c r="J67" s="186">
        <f>J284</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131</v>
      </c>
      <c r="E68" s="185"/>
      <c r="F68" s="185"/>
      <c r="G68" s="185"/>
      <c r="H68" s="185"/>
      <c r="I68" s="185"/>
      <c r="J68" s="186">
        <f>J322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132</v>
      </c>
      <c r="E69" s="185"/>
      <c r="F69" s="185"/>
      <c r="G69" s="185"/>
      <c r="H69" s="185"/>
      <c r="I69" s="185"/>
      <c r="J69" s="186">
        <f>J329</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133</v>
      </c>
      <c r="E70" s="185"/>
      <c r="F70" s="185"/>
      <c r="G70" s="185"/>
      <c r="H70" s="185"/>
      <c r="I70" s="185"/>
      <c r="J70" s="186">
        <f>J420</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134</v>
      </c>
      <c r="E71" s="185"/>
      <c r="F71" s="185"/>
      <c r="G71" s="185"/>
      <c r="H71" s="185"/>
      <c r="I71" s="185"/>
      <c r="J71" s="186">
        <f>J427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135</v>
      </c>
      <c r="E72" s="185"/>
      <c r="F72" s="185"/>
      <c r="G72" s="185"/>
      <c r="H72" s="185"/>
      <c r="I72" s="185"/>
      <c r="J72" s="186">
        <f>J502</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136</v>
      </c>
      <c r="E73" s="180"/>
      <c r="F73" s="180"/>
      <c r="G73" s="180"/>
      <c r="H73" s="180"/>
      <c r="I73" s="180"/>
      <c r="J73" s="181">
        <f>J505</f>
        <v>0</v>
      </c>
      <c r="K73" s="178"/>
      <c r="L73" s="182"/>
      <c r="S73" s="9"/>
      <c r="T73" s="9"/>
      <c r="U73" s="9"/>
      <c r="V73" s="9"/>
      <c r="W73" s="9"/>
      <c r="X73" s="9"/>
      <c r="Y73" s="9"/>
      <c r="Z73" s="9"/>
      <c r="AA73" s="9"/>
      <c r="AB73" s="9"/>
      <c r="AC73" s="9"/>
      <c r="AD73" s="9"/>
      <c r="AE73" s="9"/>
    </row>
    <row r="74" s="10" customFormat="1" ht="19.92" customHeight="1">
      <c r="A74" s="10"/>
      <c r="B74" s="183"/>
      <c r="C74" s="128"/>
      <c r="D74" s="184" t="s">
        <v>137</v>
      </c>
      <c r="E74" s="185"/>
      <c r="F74" s="185"/>
      <c r="G74" s="185"/>
      <c r="H74" s="185"/>
      <c r="I74" s="185"/>
      <c r="J74" s="186">
        <f>J506</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138</v>
      </c>
      <c r="E75" s="185"/>
      <c r="F75" s="185"/>
      <c r="G75" s="185"/>
      <c r="H75" s="185"/>
      <c r="I75" s="185"/>
      <c r="J75" s="186">
        <f>J577</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139</v>
      </c>
      <c r="E76" s="185"/>
      <c r="F76" s="185"/>
      <c r="G76" s="185"/>
      <c r="H76" s="185"/>
      <c r="I76" s="185"/>
      <c r="J76" s="186">
        <f>J612</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140</v>
      </c>
      <c r="E77" s="185"/>
      <c r="F77" s="185"/>
      <c r="G77" s="185"/>
      <c r="H77" s="185"/>
      <c r="I77" s="185"/>
      <c r="J77" s="186">
        <f>J640</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141</v>
      </c>
      <c r="E78" s="185"/>
      <c r="F78" s="185"/>
      <c r="G78" s="185"/>
      <c r="H78" s="185"/>
      <c r="I78" s="185"/>
      <c r="J78" s="186">
        <f>J655</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142</v>
      </c>
      <c r="E79" s="185"/>
      <c r="F79" s="185"/>
      <c r="G79" s="185"/>
      <c r="H79" s="185"/>
      <c r="I79" s="185"/>
      <c r="J79" s="186">
        <f>J662</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143</v>
      </c>
      <c r="E80" s="185"/>
      <c r="F80" s="185"/>
      <c r="G80" s="185"/>
      <c r="H80" s="185"/>
      <c r="I80" s="185"/>
      <c r="J80" s="186">
        <f>J756</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144</v>
      </c>
      <c r="E81" s="185"/>
      <c r="F81" s="185"/>
      <c r="G81" s="185"/>
      <c r="H81" s="185"/>
      <c r="I81" s="185"/>
      <c r="J81" s="186">
        <f>J765</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145</v>
      </c>
      <c r="E82" s="185"/>
      <c r="F82" s="185"/>
      <c r="G82" s="185"/>
      <c r="H82" s="185"/>
      <c r="I82" s="185"/>
      <c r="J82" s="186">
        <f>J804</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146</v>
      </c>
      <c r="E83" s="185"/>
      <c r="F83" s="185"/>
      <c r="G83" s="185"/>
      <c r="H83" s="185"/>
      <c r="I83" s="185"/>
      <c r="J83" s="186">
        <f>J824</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147</v>
      </c>
      <c r="E84" s="185"/>
      <c r="F84" s="185"/>
      <c r="G84" s="185"/>
      <c r="H84" s="185"/>
      <c r="I84" s="185"/>
      <c r="J84" s="186">
        <f>J853</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148</v>
      </c>
      <c r="E85" s="185"/>
      <c r="F85" s="185"/>
      <c r="G85" s="185"/>
      <c r="H85" s="185"/>
      <c r="I85" s="185"/>
      <c r="J85" s="186">
        <f>J891</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149</v>
      </c>
      <c r="E86" s="185"/>
      <c r="F86" s="185"/>
      <c r="G86" s="185"/>
      <c r="H86" s="185"/>
      <c r="I86" s="185"/>
      <c r="J86" s="186">
        <f>J902</f>
        <v>0</v>
      </c>
      <c r="K86" s="128"/>
      <c r="L86" s="187"/>
      <c r="S86" s="10"/>
      <c r="T86" s="10"/>
      <c r="U86" s="10"/>
      <c r="V86" s="10"/>
      <c r="W86" s="10"/>
      <c r="X86" s="10"/>
      <c r="Y86" s="10"/>
      <c r="Z86" s="10"/>
      <c r="AA86" s="10"/>
      <c r="AB86" s="10"/>
      <c r="AC86" s="10"/>
      <c r="AD86" s="10"/>
      <c r="AE86" s="10"/>
    </row>
    <row r="87" s="2" customFormat="1" ht="21.84"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62"/>
      <c r="C88" s="63"/>
      <c r="D88" s="63"/>
      <c r="E88" s="63"/>
      <c r="F88" s="63"/>
      <c r="G88" s="63"/>
      <c r="H88" s="63"/>
      <c r="I88" s="63"/>
      <c r="J88" s="63"/>
      <c r="K88" s="63"/>
      <c r="L88" s="147"/>
      <c r="S88" s="41"/>
      <c r="T88" s="41"/>
      <c r="U88" s="41"/>
      <c r="V88" s="41"/>
      <c r="W88" s="41"/>
      <c r="X88" s="41"/>
      <c r="Y88" s="41"/>
      <c r="Z88" s="41"/>
      <c r="AA88" s="41"/>
      <c r="AB88" s="41"/>
      <c r="AC88" s="41"/>
      <c r="AD88" s="41"/>
      <c r="AE88" s="41"/>
    </row>
    <row r="92" s="2" customFormat="1" ht="6.96" customHeight="1">
      <c r="A92" s="41"/>
      <c r="B92" s="64"/>
      <c r="C92" s="65"/>
      <c r="D92" s="65"/>
      <c r="E92" s="65"/>
      <c r="F92" s="65"/>
      <c r="G92" s="65"/>
      <c r="H92" s="65"/>
      <c r="I92" s="65"/>
      <c r="J92" s="65"/>
      <c r="K92" s="65"/>
      <c r="L92" s="147"/>
      <c r="S92" s="41"/>
      <c r="T92" s="41"/>
      <c r="U92" s="41"/>
      <c r="V92" s="41"/>
      <c r="W92" s="41"/>
      <c r="X92" s="41"/>
      <c r="Y92" s="41"/>
      <c r="Z92" s="41"/>
      <c r="AA92" s="41"/>
      <c r="AB92" s="41"/>
      <c r="AC92" s="41"/>
      <c r="AD92" s="41"/>
      <c r="AE92" s="41"/>
    </row>
    <row r="93" s="2" customFormat="1" ht="24.96" customHeight="1">
      <c r="A93" s="41"/>
      <c r="B93" s="42"/>
      <c r="C93" s="26" t="s">
        <v>150</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2" customHeight="1">
      <c r="A95" s="41"/>
      <c r="B95" s="42"/>
      <c r="C95" s="35" t="s">
        <v>16</v>
      </c>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6.5" customHeight="1">
      <c r="A96" s="41"/>
      <c r="B96" s="42"/>
      <c r="C96" s="43"/>
      <c r="D96" s="43"/>
      <c r="E96" s="172" t="str">
        <f>E7</f>
        <v>BRNO, BYSTRC - REKONSTRUKCE ČS CHOCHOLA (CÚ I/2025)</v>
      </c>
      <c r="F96" s="35"/>
      <c r="G96" s="35"/>
      <c r="H96" s="35"/>
      <c r="I96" s="43"/>
      <c r="J96" s="43"/>
      <c r="K96" s="43"/>
      <c r="L96" s="147"/>
      <c r="S96" s="41"/>
      <c r="T96" s="41"/>
      <c r="U96" s="41"/>
      <c r="V96" s="41"/>
      <c r="W96" s="41"/>
      <c r="X96" s="41"/>
      <c r="Y96" s="41"/>
      <c r="Z96" s="41"/>
      <c r="AA96" s="41"/>
      <c r="AB96" s="41"/>
      <c r="AC96" s="41"/>
      <c r="AD96" s="41"/>
      <c r="AE96" s="41"/>
    </row>
    <row r="97" s="1" customFormat="1" ht="12" customHeight="1">
      <c r="B97" s="24"/>
      <c r="C97" s="35" t="s">
        <v>119</v>
      </c>
      <c r="D97" s="25"/>
      <c r="E97" s="25"/>
      <c r="F97" s="25"/>
      <c r="G97" s="25"/>
      <c r="H97" s="25"/>
      <c r="I97" s="25"/>
      <c r="J97" s="25"/>
      <c r="K97" s="25"/>
      <c r="L97" s="23"/>
    </row>
    <row r="98" s="2" customFormat="1" ht="16.5" customHeight="1">
      <c r="A98" s="41"/>
      <c r="B98" s="42"/>
      <c r="C98" s="43"/>
      <c r="D98" s="43"/>
      <c r="E98" s="172" t="s">
        <v>120</v>
      </c>
      <c r="F98" s="43"/>
      <c r="G98" s="43"/>
      <c r="H98" s="43"/>
      <c r="I98" s="43"/>
      <c r="J98" s="43"/>
      <c r="K98" s="43"/>
      <c r="L98" s="147"/>
      <c r="S98" s="41"/>
      <c r="T98" s="41"/>
      <c r="U98" s="41"/>
      <c r="V98" s="41"/>
      <c r="W98" s="41"/>
      <c r="X98" s="41"/>
      <c r="Y98" s="41"/>
      <c r="Z98" s="41"/>
      <c r="AA98" s="41"/>
      <c r="AB98" s="41"/>
      <c r="AC98" s="41"/>
      <c r="AD98" s="41"/>
      <c r="AE98" s="41"/>
    </row>
    <row r="99" s="2" customFormat="1" ht="12" customHeight="1">
      <c r="A99" s="41"/>
      <c r="B99" s="42"/>
      <c r="C99" s="35" t="s">
        <v>121</v>
      </c>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6.5" customHeight="1">
      <c r="A100" s="41"/>
      <c r="B100" s="42"/>
      <c r="C100" s="43"/>
      <c r="D100" s="43"/>
      <c r="E100" s="72" t="str">
        <f>E11</f>
        <v>SO01.001 - Architektonické a stavebně technické řešení</v>
      </c>
      <c r="F100" s="43"/>
      <c r="G100" s="43"/>
      <c r="H100" s="43"/>
      <c r="I100" s="43"/>
      <c r="J100" s="43"/>
      <c r="K100" s="43"/>
      <c r="L100" s="14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12" customHeight="1">
      <c r="A102" s="41"/>
      <c r="B102" s="42"/>
      <c r="C102" s="35" t="s">
        <v>21</v>
      </c>
      <c r="D102" s="43"/>
      <c r="E102" s="43"/>
      <c r="F102" s="30" t="str">
        <f>F14</f>
        <v>Brno</v>
      </c>
      <c r="G102" s="43"/>
      <c r="H102" s="43"/>
      <c r="I102" s="35" t="s">
        <v>23</v>
      </c>
      <c r="J102" s="75" t="str">
        <f>IF(J14="","",J14)</f>
        <v>10. 5. 2023</v>
      </c>
      <c r="K102" s="43"/>
      <c r="L102" s="147"/>
      <c r="S102" s="41"/>
      <c r="T102" s="41"/>
      <c r="U102" s="41"/>
      <c r="V102" s="41"/>
      <c r="W102" s="41"/>
      <c r="X102" s="41"/>
      <c r="Y102" s="41"/>
      <c r="Z102" s="41"/>
      <c r="AA102" s="41"/>
      <c r="AB102" s="41"/>
      <c r="AC102" s="41"/>
      <c r="AD102" s="41"/>
      <c r="AE102" s="41"/>
    </row>
    <row r="103" s="2" customFormat="1" ht="6.96" customHeight="1">
      <c r="A103" s="41"/>
      <c r="B103" s="42"/>
      <c r="C103" s="43"/>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5.15" customHeight="1">
      <c r="A104" s="41"/>
      <c r="B104" s="42"/>
      <c r="C104" s="35" t="s">
        <v>25</v>
      </c>
      <c r="D104" s="43"/>
      <c r="E104" s="43"/>
      <c r="F104" s="30" t="str">
        <f>E17</f>
        <v xml:space="preserve"> </v>
      </c>
      <c r="G104" s="43"/>
      <c r="H104" s="43"/>
      <c r="I104" s="35" t="s">
        <v>31</v>
      </c>
      <c r="J104" s="39" t="str">
        <f>E23</f>
        <v xml:space="preserve"> </v>
      </c>
      <c r="K104" s="43"/>
      <c r="L104" s="147"/>
      <c r="S104" s="41"/>
      <c r="T104" s="41"/>
      <c r="U104" s="41"/>
      <c r="V104" s="41"/>
      <c r="W104" s="41"/>
      <c r="X104" s="41"/>
      <c r="Y104" s="41"/>
      <c r="Z104" s="41"/>
      <c r="AA104" s="41"/>
      <c r="AB104" s="41"/>
      <c r="AC104" s="41"/>
      <c r="AD104" s="41"/>
      <c r="AE104" s="41"/>
    </row>
    <row r="105" s="2" customFormat="1" ht="15.15" customHeight="1">
      <c r="A105" s="41"/>
      <c r="B105" s="42"/>
      <c r="C105" s="35" t="s">
        <v>29</v>
      </c>
      <c r="D105" s="43"/>
      <c r="E105" s="43"/>
      <c r="F105" s="30" t="str">
        <f>IF(E20="","",E20)</f>
        <v>Vyplň údaj</v>
      </c>
      <c r="G105" s="43"/>
      <c r="H105" s="43"/>
      <c r="I105" s="35" t="s">
        <v>33</v>
      </c>
      <c r="J105" s="39" t="str">
        <f>E26</f>
        <v xml:space="preserve"> </v>
      </c>
      <c r="K105" s="43"/>
      <c r="L105" s="147"/>
      <c r="S105" s="41"/>
      <c r="T105" s="41"/>
      <c r="U105" s="41"/>
      <c r="V105" s="41"/>
      <c r="W105" s="41"/>
      <c r="X105" s="41"/>
      <c r="Y105" s="41"/>
      <c r="Z105" s="41"/>
      <c r="AA105" s="41"/>
      <c r="AB105" s="41"/>
      <c r="AC105" s="41"/>
      <c r="AD105" s="41"/>
      <c r="AE105" s="41"/>
    </row>
    <row r="106" s="2" customFormat="1" ht="10.32"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11" customFormat="1" ht="29.28" customHeight="1">
      <c r="A107" s="188"/>
      <c r="B107" s="189"/>
      <c r="C107" s="190" t="s">
        <v>151</v>
      </c>
      <c r="D107" s="191" t="s">
        <v>55</v>
      </c>
      <c r="E107" s="191" t="s">
        <v>51</v>
      </c>
      <c r="F107" s="191" t="s">
        <v>52</v>
      </c>
      <c r="G107" s="191" t="s">
        <v>152</v>
      </c>
      <c r="H107" s="191" t="s">
        <v>153</v>
      </c>
      <c r="I107" s="191" t="s">
        <v>154</v>
      </c>
      <c r="J107" s="191" t="s">
        <v>125</v>
      </c>
      <c r="K107" s="192" t="s">
        <v>155</v>
      </c>
      <c r="L107" s="193"/>
      <c r="M107" s="95" t="s">
        <v>19</v>
      </c>
      <c r="N107" s="96" t="s">
        <v>40</v>
      </c>
      <c r="O107" s="96" t="s">
        <v>156</v>
      </c>
      <c r="P107" s="96" t="s">
        <v>157</v>
      </c>
      <c r="Q107" s="96" t="s">
        <v>158</v>
      </c>
      <c r="R107" s="96" t="s">
        <v>159</v>
      </c>
      <c r="S107" s="96" t="s">
        <v>160</v>
      </c>
      <c r="T107" s="97" t="s">
        <v>161</v>
      </c>
      <c r="U107" s="188"/>
      <c r="V107" s="188"/>
      <c r="W107" s="188"/>
      <c r="X107" s="188"/>
      <c r="Y107" s="188"/>
      <c r="Z107" s="188"/>
      <c r="AA107" s="188"/>
      <c r="AB107" s="188"/>
      <c r="AC107" s="188"/>
      <c r="AD107" s="188"/>
      <c r="AE107" s="188"/>
    </row>
    <row r="108" s="2" customFormat="1" ht="22.8" customHeight="1">
      <c r="A108" s="41"/>
      <c r="B108" s="42"/>
      <c r="C108" s="102" t="s">
        <v>162</v>
      </c>
      <c r="D108" s="43"/>
      <c r="E108" s="43"/>
      <c r="F108" s="43"/>
      <c r="G108" s="43"/>
      <c r="H108" s="43"/>
      <c r="I108" s="43"/>
      <c r="J108" s="194">
        <f>BK108</f>
        <v>0</v>
      </c>
      <c r="K108" s="43"/>
      <c r="L108" s="47"/>
      <c r="M108" s="98"/>
      <c r="N108" s="195"/>
      <c r="O108" s="99"/>
      <c r="P108" s="196">
        <f>P109+P505</f>
        <v>0</v>
      </c>
      <c r="Q108" s="99"/>
      <c r="R108" s="196">
        <f>R109+R505</f>
        <v>218.055148440588</v>
      </c>
      <c r="S108" s="99"/>
      <c r="T108" s="197">
        <f>T109+T505</f>
        <v>0.085290000000000005</v>
      </c>
      <c r="U108" s="41"/>
      <c r="V108" s="41"/>
      <c r="W108" s="41"/>
      <c r="X108" s="41"/>
      <c r="Y108" s="41"/>
      <c r="Z108" s="41"/>
      <c r="AA108" s="41"/>
      <c r="AB108" s="41"/>
      <c r="AC108" s="41"/>
      <c r="AD108" s="41"/>
      <c r="AE108" s="41"/>
      <c r="AT108" s="20" t="s">
        <v>69</v>
      </c>
      <c r="AU108" s="20" t="s">
        <v>126</v>
      </c>
      <c r="BK108" s="198">
        <f>BK109+BK505</f>
        <v>0</v>
      </c>
    </row>
    <row r="109" s="12" customFormat="1" ht="25.92" customHeight="1">
      <c r="A109" s="12"/>
      <c r="B109" s="199"/>
      <c r="C109" s="200"/>
      <c r="D109" s="201" t="s">
        <v>69</v>
      </c>
      <c r="E109" s="202" t="s">
        <v>163</v>
      </c>
      <c r="F109" s="202" t="s">
        <v>164</v>
      </c>
      <c r="G109" s="200"/>
      <c r="H109" s="200"/>
      <c r="I109" s="203"/>
      <c r="J109" s="204">
        <f>BK109</f>
        <v>0</v>
      </c>
      <c r="K109" s="200"/>
      <c r="L109" s="205"/>
      <c r="M109" s="206"/>
      <c r="N109" s="207"/>
      <c r="O109" s="207"/>
      <c r="P109" s="208">
        <f>P110+P249+P284+P322+P329+P420+P427+P502</f>
        <v>0</v>
      </c>
      <c r="Q109" s="207"/>
      <c r="R109" s="208">
        <f>R110+R249+R284+R322+R329+R420+R427+R502</f>
        <v>213.74563154338</v>
      </c>
      <c r="S109" s="207"/>
      <c r="T109" s="209">
        <f>T110+T249+T284+T322+T329+T420+T427+T502</f>
        <v>0.085290000000000005</v>
      </c>
      <c r="U109" s="12"/>
      <c r="V109" s="12"/>
      <c r="W109" s="12"/>
      <c r="X109" s="12"/>
      <c r="Y109" s="12"/>
      <c r="Z109" s="12"/>
      <c r="AA109" s="12"/>
      <c r="AB109" s="12"/>
      <c r="AC109" s="12"/>
      <c r="AD109" s="12"/>
      <c r="AE109" s="12"/>
      <c r="AR109" s="210" t="s">
        <v>77</v>
      </c>
      <c r="AT109" s="211" t="s">
        <v>69</v>
      </c>
      <c r="AU109" s="211" t="s">
        <v>70</v>
      </c>
      <c r="AY109" s="210" t="s">
        <v>165</v>
      </c>
      <c r="BK109" s="212">
        <f>BK110+BK249+BK284+BK322+BK329+BK420+BK427+BK502</f>
        <v>0</v>
      </c>
    </row>
    <row r="110" s="12" customFormat="1" ht="22.8" customHeight="1">
      <c r="A110" s="12"/>
      <c r="B110" s="199"/>
      <c r="C110" s="200"/>
      <c r="D110" s="201" t="s">
        <v>69</v>
      </c>
      <c r="E110" s="213" t="s">
        <v>77</v>
      </c>
      <c r="F110" s="213" t="s">
        <v>166</v>
      </c>
      <c r="G110" s="200"/>
      <c r="H110" s="200"/>
      <c r="I110" s="203"/>
      <c r="J110" s="214">
        <f>BK110</f>
        <v>0</v>
      </c>
      <c r="K110" s="200"/>
      <c r="L110" s="205"/>
      <c r="M110" s="206"/>
      <c r="N110" s="207"/>
      <c r="O110" s="207"/>
      <c r="P110" s="208">
        <f>SUM(P111:P248)</f>
        <v>0</v>
      </c>
      <c r="Q110" s="207"/>
      <c r="R110" s="208">
        <f>SUM(R111:R248)</f>
        <v>10.2283269128</v>
      </c>
      <c r="S110" s="207"/>
      <c r="T110" s="209">
        <f>SUM(T111:T248)</f>
        <v>0</v>
      </c>
      <c r="U110" s="12"/>
      <c r="V110" s="12"/>
      <c r="W110" s="12"/>
      <c r="X110" s="12"/>
      <c r="Y110" s="12"/>
      <c r="Z110" s="12"/>
      <c r="AA110" s="12"/>
      <c r="AB110" s="12"/>
      <c r="AC110" s="12"/>
      <c r="AD110" s="12"/>
      <c r="AE110" s="12"/>
      <c r="AR110" s="210" t="s">
        <v>77</v>
      </c>
      <c r="AT110" s="211" t="s">
        <v>69</v>
      </c>
      <c r="AU110" s="211" t="s">
        <v>77</v>
      </c>
      <c r="AY110" s="210" t="s">
        <v>165</v>
      </c>
      <c r="BK110" s="212">
        <f>SUM(BK111:BK248)</f>
        <v>0</v>
      </c>
    </row>
    <row r="111" s="2" customFormat="1" ht="21.75" customHeight="1">
      <c r="A111" s="41"/>
      <c r="B111" s="42"/>
      <c r="C111" s="215" t="s">
        <v>77</v>
      </c>
      <c r="D111" s="215" t="s">
        <v>167</v>
      </c>
      <c r="E111" s="216" t="s">
        <v>168</v>
      </c>
      <c r="F111" s="217" t="s">
        <v>169</v>
      </c>
      <c r="G111" s="218" t="s">
        <v>170</v>
      </c>
      <c r="H111" s="219">
        <v>720</v>
      </c>
      <c r="I111" s="220"/>
      <c r="J111" s="221">
        <f>ROUND(I111*H111,2)</f>
        <v>0</v>
      </c>
      <c r="K111" s="217" t="s">
        <v>171</v>
      </c>
      <c r="L111" s="47"/>
      <c r="M111" s="222" t="s">
        <v>19</v>
      </c>
      <c r="N111" s="223" t="s">
        <v>41</v>
      </c>
      <c r="O111" s="87"/>
      <c r="P111" s="224">
        <f>O111*H111</f>
        <v>0</v>
      </c>
      <c r="Q111" s="224">
        <v>4.07925E-05</v>
      </c>
      <c r="R111" s="224">
        <f>Q111*H111</f>
        <v>0.0293706</v>
      </c>
      <c r="S111" s="224">
        <v>0</v>
      </c>
      <c r="T111" s="225">
        <f>S111*H111</f>
        <v>0</v>
      </c>
      <c r="U111" s="41"/>
      <c r="V111" s="41"/>
      <c r="W111" s="41"/>
      <c r="X111" s="41"/>
      <c r="Y111" s="41"/>
      <c r="Z111" s="41"/>
      <c r="AA111" s="41"/>
      <c r="AB111" s="41"/>
      <c r="AC111" s="41"/>
      <c r="AD111" s="41"/>
      <c r="AE111" s="41"/>
      <c r="AR111" s="226" t="s">
        <v>172</v>
      </c>
      <c r="AT111" s="226" t="s">
        <v>167</v>
      </c>
      <c r="AU111" s="226" t="s">
        <v>79</v>
      </c>
      <c r="AY111" s="20" t="s">
        <v>165</v>
      </c>
      <c r="BE111" s="227">
        <f>IF(N111="základní",J111,0)</f>
        <v>0</v>
      </c>
      <c r="BF111" s="227">
        <f>IF(N111="snížená",J111,0)</f>
        <v>0</v>
      </c>
      <c r="BG111" s="227">
        <f>IF(N111="zákl. přenesená",J111,0)</f>
        <v>0</v>
      </c>
      <c r="BH111" s="227">
        <f>IF(N111="sníž. přenesená",J111,0)</f>
        <v>0</v>
      </c>
      <c r="BI111" s="227">
        <f>IF(N111="nulová",J111,0)</f>
        <v>0</v>
      </c>
      <c r="BJ111" s="20" t="s">
        <v>77</v>
      </c>
      <c r="BK111" s="227">
        <f>ROUND(I111*H111,2)</f>
        <v>0</v>
      </c>
      <c r="BL111" s="20" t="s">
        <v>172</v>
      </c>
      <c r="BM111" s="226" t="s">
        <v>173</v>
      </c>
    </row>
    <row r="112" s="2" customFormat="1">
      <c r="A112" s="41"/>
      <c r="B112" s="42"/>
      <c r="C112" s="43"/>
      <c r="D112" s="228" t="s">
        <v>174</v>
      </c>
      <c r="E112" s="43"/>
      <c r="F112" s="229" t="s">
        <v>175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174</v>
      </c>
      <c r="AU112" s="20" t="s">
        <v>79</v>
      </c>
    </row>
    <row r="113" s="13" customFormat="1">
      <c r="A113" s="13"/>
      <c r="B113" s="233"/>
      <c r="C113" s="234"/>
      <c r="D113" s="235" t="s">
        <v>176</v>
      </c>
      <c r="E113" s="236" t="s">
        <v>19</v>
      </c>
      <c r="F113" s="237" t="s">
        <v>177</v>
      </c>
      <c r="G113" s="234"/>
      <c r="H113" s="238">
        <v>720</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176</v>
      </c>
      <c r="AU113" s="244" t="s">
        <v>79</v>
      </c>
      <c r="AV113" s="13" t="s">
        <v>79</v>
      </c>
      <c r="AW113" s="13" t="s">
        <v>32</v>
      </c>
      <c r="AX113" s="13" t="s">
        <v>70</v>
      </c>
      <c r="AY113" s="244" t="s">
        <v>165</v>
      </c>
    </row>
    <row r="114" s="14" customFormat="1">
      <c r="A114" s="14"/>
      <c r="B114" s="245"/>
      <c r="C114" s="246"/>
      <c r="D114" s="235" t="s">
        <v>176</v>
      </c>
      <c r="E114" s="247" t="s">
        <v>19</v>
      </c>
      <c r="F114" s="248" t="s">
        <v>178</v>
      </c>
      <c r="G114" s="246"/>
      <c r="H114" s="249">
        <v>720</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176</v>
      </c>
      <c r="AU114" s="255" t="s">
        <v>79</v>
      </c>
      <c r="AV114" s="14" t="s">
        <v>172</v>
      </c>
      <c r="AW114" s="14" t="s">
        <v>32</v>
      </c>
      <c r="AX114" s="14" t="s">
        <v>77</v>
      </c>
      <c r="AY114" s="255" t="s">
        <v>165</v>
      </c>
    </row>
    <row r="115" s="2" customFormat="1" ht="24.15" customHeight="1">
      <c r="A115" s="41"/>
      <c r="B115" s="42"/>
      <c r="C115" s="215" t="s">
        <v>79</v>
      </c>
      <c r="D115" s="215" t="s">
        <v>167</v>
      </c>
      <c r="E115" s="216" t="s">
        <v>179</v>
      </c>
      <c r="F115" s="217" t="s">
        <v>180</v>
      </c>
      <c r="G115" s="218" t="s">
        <v>181</v>
      </c>
      <c r="H115" s="219">
        <v>30</v>
      </c>
      <c r="I115" s="220"/>
      <c r="J115" s="221">
        <f>ROUND(I115*H115,2)</f>
        <v>0</v>
      </c>
      <c r="K115" s="217" t="s">
        <v>171</v>
      </c>
      <c r="L115" s="47"/>
      <c r="M115" s="222" t="s">
        <v>19</v>
      </c>
      <c r="N115" s="223" t="s">
        <v>41</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172</v>
      </c>
      <c r="AT115" s="226" t="s">
        <v>167</v>
      </c>
      <c r="AU115" s="226" t="s">
        <v>79</v>
      </c>
      <c r="AY115" s="20" t="s">
        <v>165</v>
      </c>
      <c r="BE115" s="227">
        <f>IF(N115="základní",J115,0)</f>
        <v>0</v>
      </c>
      <c r="BF115" s="227">
        <f>IF(N115="snížená",J115,0)</f>
        <v>0</v>
      </c>
      <c r="BG115" s="227">
        <f>IF(N115="zákl. přenesená",J115,0)</f>
        <v>0</v>
      </c>
      <c r="BH115" s="227">
        <f>IF(N115="sníž. přenesená",J115,0)</f>
        <v>0</v>
      </c>
      <c r="BI115" s="227">
        <f>IF(N115="nulová",J115,0)</f>
        <v>0</v>
      </c>
      <c r="BJ115" s="20" t="s">
        <v>77</v>
      </c>
      <c r="BK115" s="227">
        <f>ROUND(I115*H115,2)</f>
        <v>0</v>
      </c>
      <c r="BL115" s="20" t="s">
        <v>172</v>
      </c>
      <c r="BM115" s="226" t="s">
        <v>182</v>
      </c>
    </row>
    <row r="116" s="2" customFormat="1">
      <c r="A116" s="41"/>
      <c r="B116" s="42"/>
      <c r="C116" s="43"/>
      <c r="D116" s="228" t="s">
        <v>174</v>
      </c>
      <c r="E116" s="43"/>
      <c r="F116" s="229" t="s">
        <v>183</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174</v>
      </c>
      <c r="AU116" s="20" t="s">
        <v>79</v>
      </c>
    </row>
    <row r="117" s="13" customFormat="1">
      <c r="A117" s="13"/>
      <c r="B117" s="233"/>
      <c r="C117" s="234"/>
      <c r="D117" s="235" t="s">
        <v>176</v>
      </c>
      <c r="E117" s="236" t="s">
        <v>19</v>
      </c>
      <c r="F117" s="237" t="s">
        <v>184</v>
      </c>
      <c r="G117" s="234"/>
      <c r="H117" s="238">
        <v>30</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176</v>
      </c>
      <c r="AU117" s="244" t="s">
        <v>79</v>
      </c>
      <c r="AV117" s="13" t="s">
        <v>79</v>
      </c>
      <c r="AW117" s="13" t="s">
        <v>32</v>
      </c>
      <c r="AX117" s="13" t="s">
        <v>70</v>
      </c>
      <c r="AY117" s="244" t="s">
        <v>165</v>
      </c>
    </row>
    <row r="118" s="14" customFormat="1">
      <c r="A118" s="14"/>
      <c r="B118" s="245"/>
      <c r="C118" s="246"/>
      <c r="D118" s="235" t="s">
        <v>176</v>
      </c>
      <c r="E118" s="247" t="s">
        <v>19</v>
      </c>
      <c r="F118" s="248" t="s">
        <v>178</v>
      </c>
      <c r="G118" s="246"/>
      <c r="H118" s="249">
        <v>30</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176</v>
      </c>
      <c r="AU118" s="255" t="s">
        <v>79</v>
      </c>
      <c r="AV118" s="14" t="s">
        <v>172</v>
      </c>
      <c r="AW118" s="14" t="s">
        <v>32</v>
      </c>
      <c r="AX118" s="14" t="s">
        <v>77</v>
      </c>
      <c r="AY118" s="255" t="s">
        <v>165</v>
      </c>
    </row>
    <row r="119" s="2" customFormat="1" ht="16.5" customHeight="1">
      <c r="A119" s="41"/>
      <c r="B119" s="42"/>
      <c r="C119" s="215" t="s">
        <v>185</v>
      </c>
      <c r="D119" s="215" t="s">
        <v>167</v>
      </c>
      <c r="E119" s="216" t="s">
        <v>186</v>
      </c>
      <c r="F119" s="217" t="s">
        <v>187</v>
      </c>
      <c r="G119" s="218" t="s">
        <v>188</v>
      </c>
      <c r="H119" s="219">
        <v>210</v>
      </c>
      <c r="I119" s="220"/>
      <c r="J119" s="221">
        <f>ROUND(I119*H119,2)</f>
        <v>0</v>
      </c>
      <c r="K119" s="217" t="s">
        <v>171</v>
      </c>
      <c r="L119" s="47"/>
      <c r="M119" s="222" t="s">
        <v>19</v>
      </c>
      <c r="N119" s="223" t="s">
        <v>41</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172</v>
      </c>
      <c r="AT119" s="226" t="s">
        <v>167</v>
      </c>
      <c r="AU119" s="226" t="s">
        <v>79</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189</v>
      </c>
    </row>
    <row r="120" s="2" customFormat="1">
      <c r="A120" s="41"/>
      <c r="B120" s="42"/>
      <c r="C120" s="43"/>
      <c r="D120" s="228" t="s">
        <v>174</v>
      </c>
      <c r="E120" s="43"/>
      <c r="F120" s="229" t="s">
        <v>190</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174</v>
      </c>
      <c r="AU120" s="20" t="s">
        <v>79</v>
      </c>
    </row>
    <row r="121" s="13" customFormat="1">
      <c r="A121" s="13"/>
      <c r="B121" s="233"/>
      <c r="C121" s="234"/>
      <c r="D121" s="235" t="s">
        <v>176</v>
      </c>
      <c r="E121" s="236" t="s">
        <v>19</v>
      </c>
      <c r="F121" s="237" t="s">
        <v>191</v>
      </c>
      <c r="G121" s="234"/>
      <c r="H121" s="238">
        <v>210</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176</v>
      </c>
      <c r="AU121" s="244" t="s">
        <v>79</v>
      </c>
      <c r="AV121" s="13" t="s">
        <v>79</v>
      </c>
      <c r="AW121" s="13" t="s">
        <v>32</v>
      </c>
      <c r="AX121" s="13" t="s">
        <v>70</v>
      </c>
      <c r="AY121" s="244" t="s">
        <v>165</v>
      </c>
    </row>
    <row r="122" s="14" customFormat="1">
      <c r="A122" s="14"/>
      <c r="B122" s="245"/>
      <c r="C122" s="246"/>
      <c r="D122" s="235" t="s">
        <v>176</v>
      </c>
      <c r="E122" s="247" t="s">
        <v>19</v>
      </c>
      <c r="F122" s="248" t="s">
        <v>178</v>
      </c>
      <c r="G122" s="246"/>
      <c r="H122" s="249">
        <v>210</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176</v>
      </c>
      <c r="AU122" s="255" t="s">
        <v>79</v>
      </c>
      <c r="AV122" s="14" t="s">
        <v>172</v>
      </c>
      <c r="AW122" s="14" t="s">
        <v>32</v>
      </c>
      <c r="AX122" s="14" t="s">
        <v>77</v>
      </c>
      <c r="AY122" s="255" t="s">
        <v>165</v>
      </c>
    </row>
    <row r="123" s="2" customFormat="1" ht="24.15" customHeight="1">
      <c r="A123" s="41"/>
      <c r="B123" s="42"/>
      <c r="C123" s="215" t="s">
        <v>172</v>
      </c>
      <c r="D123" s="215" t="s">
        <v>167</v>
      </c>
      <c r="E123" s="216" t="s">
        <v>192</v>
      </c>
      <c r="F123" s="217" t="s">
        <v>193</v>
      </c>
      <c r="G123" s="218" t="s">
        <v>194</v>
      </c>
      <c r="H123" s="219">
        <v>95</v>
      </c>
      <c r="I123" s="220"/>
      <c r="J123" s="221">
        <f>ROUND(I123*H123,2)</f>
        <v>0</v>
      </c>
      <c r="K123" s="217" t="s">
        <v>171</v>
      </c>
      <c r="L123" s="47"/>
      <c r="M123" s="222" t="s">
        <v>19</v>
      </c>
      <c r="N123" s="223" t="s">
        <v>41</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172</v>
      </c>
      <c r="AT123" s="226" t="s">
        <v>167</v>
      </c>
      <c r="AU123" s="226" t="s">
        <v>79</v>
      </c>
      <c r="AY123" s="20" t="s">
        <v>165</v>
      </c>
      <c r="BE123" s="227">
        <f>IF(N123="základní",J123,0)</f>
        <v>0</v>
      </c>
      <c r="BF123" s="227">
        <f>IF(N123="snížená",J123,0)</f>
        <v>0</v>
      </c>
      <c r="BG123" s="227">
        <f>IF(N123="zákl. přenesená",J123,0)</f>
        <v>0</v>
      </c>
      <c r="BH123" s="227">
        <f>IF(N123="sníž. přenesená",J123,0)</f>
        <v>0</v>
      </c>
      <c r="BI123" s="227">
        <f>IF(N123="nulová",J123,0)</f>
        <v>0</v>
      </c>
      <c r="BJ123" s="20" t="s">
        <v>77</v>
      </c>
      <c r="BK123" s="227">
        <f>ROUND(I123*H123,2)</f>
        <v>0</v>
      </c>
      <c r="BL123" s="20" t="s">
        <v>172</v>
      </c>
      <c r="BM123" s="226" t="s">
        <v>195</v>
      </c>
    </row>
    <row r="124" s="2" customFormat="1">
      <c r="A124" s="41"/>
      <c r="B124" s="42"/>
      <c r="C124" s="43"/>
      <c r="D124" s="228" t="s">
        <v>174</v>
      </c>
      <c r="E124" s="43"/>
      <c r="F124" s="229" t="s">
        <v>196</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174</v>
      </c>
      <c r="AU124" s="20" t="s">
        <v>79</v>
      </c>
    </row>
    <row r="125" s="13" customFormat="1">
      <c r="A125" s="13"/>
      <c r="B125" s="233"/>
      <c r="C125" s="234"/>
      <c r="D125" s="235" t="s">
        <v>176</v>
      </c>
      <c r="E125" s="236" t="s">
        <v>19</v>
      </c>
      <c r="F125" s="237" t="s">
        <v>197</v>
      </c>
      <c r="G125" s="234"/>
      <c r="H125" s="238">
        <v>95</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176</v>
      </c>
      <c r="AU125" s="244" t="s">
        <v>79</v>
      </c>
      <c r="AV125" s="13" t="s">
        <v>79</v>
      </c>
      <c r="AW125" s="13" t="s">
        <v>32</v>
      </c>
      <c r="AX125" s="13" t="s">
        <v>70</v>
      </c>
      <c r="AY125" s="244" t="s">
        <v>165</v>
      </c>
    </row>
    <row r="126" s="14" customFormat="1">
      <c r="A126" s="14"/>
      <c r="B126" s="245"/>
      <c r="C126" s="246"/>
      <c r="D126" s="235" t="s">
        <v>176</v>
      </c>
      <c r="E126" s="247" t="s">
        <v>19</v>
      </c>
      <c r="F126" s="248" t="s">
        <v>178</v>
      </c>
      <c r="G126" s="246"/>
      <c r="H126" s="249">
        <v>95</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176</v>
      </c>
      <c r="AU126" s="255" t="s">
        <v>79</v>
      </c>
      <c r="AV126" s="14" t="s">
        <v>172</v>
      </c>
      <c r="AW126" s="14" t="s">
        <v>32</v>
      </c>
      <c r="AX126" s="14" t="s">
        <v>77</v>
      </c>
      <c r="AY126" s="255" t="s">
        <v>165</v>
      </c>
    </row>
    <row r="127" s="2" customFormat="1" ht="24.15" customHeight="1">
      <c r="A127" s="41"/>
      <c r="B127" s="42"/>
      <c r="C127" s="215" t="s">
        <v>198</v>
      </c>
      <c r="D127" s="215" t="s">
        <v>167</v>
      </c>
      <c r="E127" s="216" t="s">
        <v>199</v>
      </c>
      <c r="F127" s="217" t="s">
        <v>200</v>
      </c>
      <c r="G127" s="218" t="s">
        <v>194</v>
      </c>
      <c r="H127" s="219">
        <v>76</v>
      </c>
      <c r="I127" s="220"/>
      <c r="J127" s="221">
        <f>ROUND(I127*H127,2)</f>
        <v>0</v>
      </c>
      <c r="K127" s="217" t="s">
        <v>171</v>
      </c>
      <c r="L127" s="47"/>
      <c r="M127" s="222" t="s">
        <v>19</v>
      </c>
      <c r="N127" s="223" t="s">
        <v>41</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172</v>
      </c>
      <c r="AT127" s="226" t="s">
        <v>167</v>
      </c>
      <c r="AU127" s="226" t="s">
        <v>79</v>
      </c>
      <c r="AY127" s="20" t="s">
        <v>165</v>
      </c>
      <c r="BE127" s="227">
        <f>IF(N127="základní",J127,0)</f>
        <v>0</v>
      </c>
      <c r="BF127" s="227">
        <f>IF(N127="snížená",J127,0)</f>
        <v>0</v>
      </c>
      <c r="BG127" s="227">
        <f>IF(N127="zákl. přenesená",J127,0)</f>
        <v>0</v>
      </c>
      <c r="BH127" s="227">
        <f>IF(N127="sníž. přenesená",J127,0)</f>
        <v>0</v>
      </c>
      <c r="BI127" s="227">
        <f>IF(N127="nulová",J127,0)</f>
        <v>0</v>
      </c>
      <c r="BJ127" s="20" t="s">
        <v>77</v>
      </c>
      <c r="BK127" s="227">
        <f>ROUND(I127*H127,2)</f>
        <v>0</v>
      </c>
      <c r="BL127" s="20" t="s">
        <v>172</v>
      </c>
      <c r="BM127" s="226" t="s">
        <v>201</v>
      </c>
    </row>
    <row r="128" s="2" customFormat="1">
      <c r="A128" s="41"/>
      <c r="B128" s="42"/>
      <c r="C128" s="43"/>
      <c r="D128" s="228" t="s">
        <v>174</v>
      </c>
      <c r="E128" s="43"/>
      <c r="F128" s="229" t="s">
        <v>202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174</v>
      </c>
      <c r="AU128" s="20" t="s">
        <v>79</v>
      </c>
    </row>
    <row r="129" s="13" customFormat="1">
      <c r="A129" s="13"/>
      <c r="B129" s="233"/>
      <c r="C129" s="234"/>
      <c r="D129" s="235" t="s">
        <v>176</v>
      </c>
      <c r="E129" s="236" t="s">
        <v>19</v>
      </c>
      <c r="F129" s="237" t="s">
        <v>203</v>
      </c>
      <c r="G129" s="234"/>
      <c r="H129" s="238">
        <v>76</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176</v>
      </c>
      <c r="AU129" s="244" t="s">
        <v>79</v>
      </c>
      <c r="AV129" s="13" t="s">
        <v>79</v>
      </c>
      <c r="AW129" s="13" t="s">
        <v>32</v>
      </c>
      <c r="AX129" s="13" t="s">
        <v>70</v>
      </c>
      <c r="AY129" s="244" t="s">
        <v>165</v>
      </c>
    </row>
    <row r="130" s="14" customFormat="1">
      <c r="A130" s="14"/>
      <c r="B130" s="245"/>
      <c r="C130" s="246"/>
      <c r="D130" s="235" t="s">
        <v>176</v>
      </c>
      <c r="E130" s="247" t="s">
        <v>19</v>
      </c>
      <c r="F130" s="248" t="s">
        <v>178</v>
      </c>
      <c r="G130" s="246"/>
      <c r="H130" s="249">
        <v>76</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176</v>
      </c>
      <c r="AU130" s="255" t="s">
        <v>79</v>
      </c>
      <c r="AV130" s="14" t="s">
        <v>172</v>
      </c>
      <c r="AW130" s="14" t="s">
        <v>32</v>
      </c>
      <c r="AX130" s="14" t="s">
        <v>77</v>
      </c>
      <c r="AY130" s="255" t="s">
        <v>165</v>
      </c>
    </row>
    <row r="131" s="2" customFormat="1" ht="24.15" customHeight="1">
      <c r="A131" s="41"/>
      <c r="B131" s="42"/>
      <c r="C131" s="215" t="s">
        <v>204</v>
      </c>
      <c r="D131" s="215" t="s">
        <v>167</v>
      </c>
      <c r="E131" s="216" t="s">
        <v>205</v>
      </c>
      <c r="F131" s="217" t="s">
        <v>206</v>
      </c>
      <c r="G131" s="218" t="s">
        <v>194</v>
      </c>
      <c r="H131" s="219">
        <v>19</v>
      </c>
      <c r="I131" s="220"/>
      <c r="J131" s="221">
        <f>ROUND(I131*H131,2)</f>
        <v>0</v>
      </c>
      <c r="K131" s="217" t="s">
        <v>171</v>
      </c>
      <c r="L131" s="47"/>
      <c r="M131" s="222" t="s">
        <v>19</v>
      </c>
      <c r="N131" s="223" t="s">
        <v>41</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172</v>
      </c>
      <c r="AT131" s="226" t="s">
        <v>167</v>
      </c>
      <c r="AU131" s="226" t="s">
        <v>79</v>
      </c>
      <c r="AY131" s="20" t="s">
        <v>165</v>
      </c>
      <c r="BE131" s="227">
        <f>IF(N131="základní",J131,0)</f>
        <v>0</v>
      </c>
      <c r="BF131" s="227">
        <f>IF(N131="snížená",J131,0)</f>
        <v>0</v>
      </c>
      <c r="BG131" s="227">
        <f>IF(N131="zákl. přenesená",J131,0)</f>
        <v>0</v>
      </c>
      <c r="BH131" s="227">
        <f>IF(N131="sníž. přenesená",J131,0)</f>
        <v>0</v>
      </c>
      <c r="BI131" s="227">
        <f>IF(N131="nulová",J131,0)</f>
        <v>0</v>
      </c>
      <c r="BJ131" s="20" t="s">
        <v>77</v>
      </c>
      <c r="BK131" s="227">
        <f>ROUND(I131*H131,2)</f>
        <v>0</v>
      </c>
      <c r="BL131" s="20" t="s">
        <v>172</v>
      </c>
      <c r="BM131" s="226" t="s">
        <v>207</v>
      </c>
    </row>
    <row r="132" s="2" customFormat="1">
      <c r="A132" s="41"/>
      <c r="B132" s="42"/>
      <c r="C132" s="43"/>
      <c r="D132" s="228" t="s">
        <v>174</v>
      </c>
      <c r="E132" s="43"/>
      <c r="F132" s="229" t="s">
        <v>208</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174</v>
      </c>
      <c r="AU132" s="20" t="s">
        <v>79</v>
      </c>
    </row>
    <row r="133" s="13" customFormat="1">
      <c r="A133" s="13"/>
      <c r="B133" s="233"/>
      <c r="C133" s="234"/>
      <c r="D133" s="235" t="s">
        <v>176</v>
      </c>
      <c r="E133" s="236" t="s">
        <v>19</v>
      </c>
      <c r="F133" s="237" t="s">
        <v>209</v>
      </c>
      <c r="G133" s="234"/>
      <c r="H133" s="238">
        <v>19</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176</v>
      </c>
      <c r="AU133" s="244" t="s">
        <v>79</v>
      </c>
      <c r="AV133" s="13" t="s">
        <v>79</v>
      </c>
      <c r="AW133" s="13" t="s">
        <v>32</v>
      </c>
      <c r="AX133" s="13" t="s">
        <v>70</v>
      </c>
      <c r="AY133" s="244" t="s">
        <v>165</v>
      </c>
    </row>
    <row r="134" s="14" customFormat="1">
      <c r="A134" s="14"/>
      <c r="B134" s="245"/>
      <c r="C134" s="246"/>
      <c r="D134" s="235" t="s">
        <v>176</v>
      </c>
      <c r="E134" s="247" t="s">
        <v>19</v>
      </c>
      <c r="F134" s="248" t="s">
        <v>178</v>
      </c>
      <c r="G134" s="246"/>
      <c r="H134" s="249">
        <v>19</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176</v>
      </c>
      <c r="AU134" s="255" t="s">
        <v>79</v>
      </c>
      <c r="AV134" s="14" t="s">
        <v>172</v>
      </c>
      <c r="AW134" s="14" t="s">
        <v>32</v>
      </c>
      <c r="AX134" s="14" t="s">
        <v>77</v>
      </c>
      <c r="AY134" s="255" t="s">
        <v>165</v>
      </c>
    </row>
    <row r="135" s="2" customFormat="1" ht="24.15" customHeight="1">
      <c r="A135" s="41"/>
      <c r="B135" s="42"/>
      <c r="C135" s="215" t="s">
        <v>210</v>
      </c>
      <c r="D135" s="215" t="s">
        <v>167</v>
      </c>
      <c r="E135" s="216" t="s">
        <v>211</v>
      </c>
      <c r="F135" s="217" t="s">
        <v>212</v>
      </c>
      <c r="G135" s="218" t="s">
        <v>213</v>
      </c>
      <c r="H135" s="219">
        <v>129</v>
      </c>
      <c r="I135" s="220"/>
      <c r="J135" s="221">
        <f>ROUND(I135*H135,2)</f>
        <v>0</v>
      </c>
      <c r="K135" s="217" t="s">
        <v>171</v>
      </c>
      <c r="L135" s="47"/>
      <c r="M135" s="222" t="s">
        <v>19</v>
      </c>
      <c r="N135" s="223" t="s">
        <v>41</v>
      </c>
      <c r="O135" s="87"/>
      <c r="P135" s="224">
        <f>O135*H135</f>
        <v>0</v>
      </c>
      <c r="Q135" s="224">
        <v>0.0010166559999999999</v>
      </c>
      <c r="R135" s="224">
        <f>Q135*H135</f>
        <v>0.13114862399999999</v>
      </c>
      <c r="S135" s="224">
        <v>0</v>
      </c>
      <c r="T135" s="225">
        <f>S135*H135</f>
        <v>0</v>
      </c>
      <c r="U135" s="41"/>
      <c r="V135" s="41"/>
      <c r="W135" s="41"/>
      <c r="X135" s="41"/>
      <c r="Y135" s="41"/>
      <c r="Z135" s="41"/>
      <c r="AA135" s="41"/>
      <c r="AB135" s="41"/>
      <c r="AC135" s="41"/>
      <c r="AD135" s="41"/>
      <c r="AE135" s="41"/>
      <c r="AR135" s="226" t="s">
        <v>172</v>
      </c>
      <c r="AT135" s="226" t="s">
        <v>167</v>
      </c>
      <c r="AU135" s="226" t="s">
        <v>79</v>
      </c>
      <c r="AY135" s="20" t="s">
        <v>165</v>
      </c>
      <c r="BE135" s="227">
        <f>IF(N135="základní",J135,0)</f>
        <v>0</v>
      </c>
      <c r="BF135" s="227">
        <f>IF(N135="snížená",J135,0)</f>
        <v>0</v>
      </c>
      <c r="BG135" s="227">
        <f>IF(N135="zákl. přenesená",J135,0)</f>
        <v>0</v>
      </c>
      <c r="BH135" s="227">
        <f>IF(N135="sníž. přenesená",J135,0)</f>
        <v>0</v>
      </c>
      <c r="BI135" s="227">
        <f>IF(N135="nulová",J135,0)</f>
        <v>0</v>
      </c>
      <c r="BJ135" s="20" t="s">
        <v>77</v>
      </c>
      <c r="BK135" s="227">
        <f>ROUND(I135*H135,2)</f>
        <v>0</v>
      </c>
      <c r="BL135" s="20" t="s">
        <v>172</v>
      </c>
      <c r="BM135" s="226" t="s">
        <v>214</v>
      </c>
    </row>
    <row r="136" s="2" customFormat="1">
      <c r="A136" s="41"/>
      <c r="B136" s="42"/>
      <c r="C136" s="43"/>
      <c r="D136" s="228" t="s">
        <v>174</v>
      </c>
      <c r="E136" s="43"/>
      <c r="F136" s="229" t="s">
        <v>215</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174</v>
      </c>
      <c r="AU136" s="20" t="s">
        <v>79</v>
      </c>
    </row>
    <row r="137" s="13" customFormat="1">
      <c r="A137" s="13"/>
      <c r="B137" s="233"/>
      <c r="C137" s="234"/>
      <c r="D137" s="235" t="s">
        <v>176</v>
      </c>
      <c r="E137" s="236" t="s">
        <v>19</v>
      </c>
      <c r="F137" s="237" t="s">
        <v>216</v>
      </c>
      <c r="G137" s="234"/>
      <c r="H137" s="238">
        <v>129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176</v>
      </c>
      <c r="AU137" s="244" t="s">
        <v>79</v>
      </c>
      <c r="AV137" s="13" t="s">
        <v>79</v>
      </c>
      <c r="AW137" s="13" t="s">
        <v>32</v>
      </c>
      <c r="AX137" s="13" t="s">
        <v>70</v>
      </c>
      <c r="AY137" s="244" t="s">
        <v>165</v>
      </c>
    </row>
    <row r="138" s="14" customFormat="1">
      <c r="A138" s="14"/>
      <c r="B138" s="245"/>
      <c r="C138" s="246"/>
      <c r="D138" s="235" t="s">
        <v>176</v>
      </c>
      <c r="E138" s="247" t="s">
        <v>19</v>
      </c>
      <c r="F138" s="248" t="s">
        <v>178</v>
      </c>
      <c r="G138" s="246"/>
      <c r="H138" s="249">
        <v>129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176</v>
      </c>
      <c r="AU138" s="255" t="s">
        <v>79</v>
      </c>
      <c r="AV138" s="14" t="s">
        <v>172</v>
      </c>
      <c r="AW138" s="14" t="s">
        <v>32</v>
      </c>
      <c r="AX138" s="14" t="s">
        <v>77</v>
      </c>
      <c r="AY138" s="255" t="s">
        <v>165</v>
      </c>
    </row>
    <row r="139" s="2" customFormat="1" ht="16.5" customHeight="1">
      <c r="A139" s="41"/>
      <c r="B139" s="42"/>
      <c r="C139" s="256" t="s">
        <v>217</v>
      </c>
      <c r="D139" s="256" t="s">
        <v>218</v>
      </c>
      <c r="E139" s="257" t="s">
        <v>219</v>
      </c>
      <c r="F139" s="258" t="s">
        <v>220</v>
      </c>
      <c r="G139" s="259" t="s">
        <v>221</v>
      </c>
      <c r="H139" s="260">
        <v>2.2829999999999999</v>
      </c>
      <c r="I139" s="261"/>
      <c r="J139" s="262">
        <f>ROUND(I139*H139,2)</f>
        <v>0</v>
      </c>
      <c r="K139" s="258" t="s">
        <v>171</v>
      </c>
      <c r="L139" s="263"/>
      <c r="M139" s="264" t="s">
        <v>19</v>
      </c>
      <c r="N139" s="265" t="s">
        <v>41</v>
      </c>
      <c r="O139" s="87"/>
      <c r="P139" s="224">
        <f>O139*H139</f>
        <v>0</v>
      </c>
      <c r="Q139" s="224">
        <v>1</v>
      </c>
      <c r="R139" s="224">
        <f>Q139*H139</f>
        <v>2.2829999999999999</v>
      </c>
      <c r="S139" s="224">
        <v>0</v>
      </c>
      <c r="T139" s="225">
        <f>S139*H139</f>
        <v>0</v>
      </c>
      <c r="U139" s="41"/>
      <c r="V139" s="41"/>
      <c r="W139" s="41"/>
      <c r="X139" s="41"/>
      <c r="Y139" s="41"/>
      <c r="Z139" s="41"/>
      <c r="AA139" s="41"/>
      <c r="AB139" s="41"/>
      <c r="AC139" s="41"/>
      <c r="AD139" s="41"/>
      <c r="AE139" s="41"/>
      <c r="AR139" s="226" t="s">
        <v>217</v>
      </c>
      <c r="AT139" s="226" t="s">
        <v>218</v>
      </c>
      <c r="AU139" s="226" t="s">
        <v>79</v>
      </c>
      <c r="AY139" s="20" t="s">
        <v>165</v>
      </c>
      <c r="BE139" s="227">
        <f>IF(N139="základní",J139,0)</f>
        <v>0</v>
      </c>
      <c r="BF139" s="227">
        <f>IF(N139="snížená",J139,0)</f>
        <v>0</v>
      </c>
      <c r="BG139" s="227">
        <f>IF(N139="zákl. přenesená",J139,0)</f>
        <v>0</v>
      </c>
      <c r="BH139" s="227">
        <f>IF(N139="sníž. přenesená",J139,0)</f>
        <v>0</v>
      </c>
      <c r="BI139" s="227">
        <f>IF(N139="nulová",J139,0)</f>
        <v>0</v>
      </c>
      <c r="BJ139" s="20" t="s">
        <v>77</v>
      </c>
      <c r="BK139" s="227">
        <f>ROUND(I139*H139,2)</f>
        <v>0</v>
      </c>
      <c r="BL139" s="20" t="s">
        <v>172</v>
      </c>
      <c r="BM139" s="226" t="s">
        <v>222</v>
      </c>
    </row>
    <row r="140" s="15" customFormat="1">
      <c r="A140" s="15"/>
      <c r="B140" s="266"/>
      <c r="C140" s="267"/>
      <c r="D140" s="235" t="s">
        <v>176</v>
      </c>
      <c r="E140" s="268" t="s">
        <v>19</v>
      </c>
      <c r="F140" s="269" t="s">
        <v>223</v>
      </c>
      <c r="G140" s="267"/>
      <c r="H140" s="268" t="s">
        <v>19</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176</v>
      </c>
      <c r="AU140" s="275" t="s">
        <v>79</v>
      </c>
      <c r="AV140" s="15" t="s">
        <v>77</v>
      </c>
      <c r="AW140" s="15" t="s">
        <v>32</v>
      </c>
      <c r="AX140" s="15" t="s">
        <v>70</v>
      </c>
      <c r="AY140" s="275" t="s">
        <v>165</v>
      </c>
    </row>
    <row r="141" s="13" customFormat="1">
      <c r="A141" s="13"/>
      <c r="B141" s="233"/>
      <c r="C141" s="234"/>
      <c r="D141" s="235" t="s">
        <v>176</v>
      </c>
      <c r="E141" s="236" t="s">
        <v>19</v>
      </c>
      <c r="F141" s="237" t="s">
        <v>224</v>
      </c>
      <c r="G141" s="234"/>
      <c r="H141" s="238">
        <v>4.5650000000000004</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176</v>
      </c>
      <c r="AU141" s="244" t="s">
        <v>79</v>
      </c>
      <c r="AV141" s="13" t="s">
        <v>79</v>
      </c>
      <c r="AW141" s="13" t="s">
        <v>32</v>
      </c>
      <c r="AX141" s="13" t="s">
        <v>70</v>
      </c>
      <c r="AY141" s="244" t="s">
        <v>165</v>
      </c>
    </row>
    <row r="142" s="14" customFormat="1">
      <c r="A142" s="14"/>
      <c r="B142" s="245"/>
      <c r="C142" s="246"/>
      <c r="D142" s="235" t="s">
        <v>176</v>
      </c>
      <c r="E142" s="247" t="s">
        <v>19</v>
      </c>
      <c r="F142" s="248" t="s">
        <v>178</v>
      </c>
      <c r="G142" s="246"/>
      <c r="H142" s="249">
        <v>4.5650000000000004</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176</v>
      </c>
      <c r="AU142" s="255" t="s">
        <v>79</v>
      </c>
      <c r="AV142" s="14" t="s">
        <v>172</v>
      </c>
      <c r="AW142" s="14" t="s">
        <v>32</v>
      </c>
      <c r="AX142" s="14" t="s">
        <v>77</v>
      </c>
      <c r="AY142" s="255" t="s">
        <v>165</v>
      </c>
    </row>
    <row r="143" s="13" customFormat="1">
      <c r="A143" s="13"/>
      <c r="B143" s="233"/>
      <c r="C143" s="234"/>
      <c r="D143" s="235" t="s">
        <v>176</v>
      </c>
      <c r="E143" s="234"/>
      <c r="F143" s="237" t="s">
        <v>225</v>
      </c>
      <c r="G143" s="234"/>
      <c r="H143" s="238">
        <v>2.2829999999999999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176</v>
      </c>
      <c r="AU143" s="244" t="s">
        <v>79</v>
      </c>
      <c r="AV143" s="13" t="s">
        <v>79</v>
      </c>
      <c r="AW143" s="13" t="s">
        <v>4</v>
      </c>
      <c r="AX143" s="13" t="s">
        <v>77</v>
      </c>
      <c r="AY143" s="244" t="s">
        <v>165</v>
      </c>
    </row>
    <row r="144" s="2" customFormat="1" ht="16.5" customHeight="1">
      <c r="A144" s="41"/>
      <c r="B144" s="42"/>
      <c r="C144" s="215" t="s">
        <v>226</v>
      </c>
      <c r="D144" s="215" t="s">
        <v>167</v>
      </c>
      <c r="E144" s="216" t="s">
        <v>227</v>
      </c>
      <c r="F144" s="217" t="s">
        <v>228</v>
      </c>
      <c r="G144" s="218" t="s">
        <v>213</v>
      </c>
      <c r="H144" s="219">
        <v>129</v>
      </c>
      <c r="I144" s="220"/>
      <c r="J144" s="221">
        <f>ROUND(I144*H144,2)</f>
        <v>0</v>
      </c>
      <c r="K144" s="217" t="s">
        <v>171</v>
      </c>
      <c r="L144" s="47"/>
      <c r="M144" s="222" t="s">
        <v>19</v>
      </c>
      <c r="N144" s="223" t="s">
        <v>41</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172</v>
      </c>
      <c r="AT144" s="226" t="s">
        <v>167</v>
      </c>
      <c r="AU144" s="226" t="s">
        <v>79</v>
      </c>
      <c r="AY144" s="20" t="s">
        <v>165</v>
      </c>
      <c r="BE144" s="227">
        <f>IF(N144="základní",J144,0)</f>
        <v>0</v>
      </c>
      <c r="BF144" s="227">
        <f>IF(N144="snížená",J144,0)</f>
        <v>0</v>
      </c>
      <c r="BG144" s="227">
        <f>IF(N144="zákl. přenesená",J144,0)</f>
        <v>0</v>
      </c>
      <c r="BH144" s="227">
        <f>IF(N144="sníž. přenesená",J144,0)</f>
        <v>0</v>
      </c>
      <c r="BI144" s="227">
        <f>IF(N144="nulová",J144,0)</f>
        <v>0</v>
      </c>
      <c r="BJ144" s="20" t="s">
        <v>77</v>
      </c>
      <c r="BK144" s="227">
        <f>ROUND(I144*H144,2)</f>
        <v>0</v>
      </c>
      <c r="BL144" s="20" t="s">
        <v>172</v>
      </c>
      <c r="BM144" s="226" t="s">
        <v>229</v>
      </c>
    </row>
    <row r="145" s="2" customFormat="1">
      <c r="A145" s="41"/>
      <c r="B145" s="42"/>
      <c r="C145" s="43"/>
      <c r="D145" s="228" t="s">
        <v>174</v>
      </c>
      <c r="E145" s="43"/>
      <c r="F145" s="229" t="s">
        <v>230</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174</v>
      </c>
      <c r="AU145" s="20" t="s">
        <v>79</v>
      </c>
    </row>
    <row r="146" s="2" customFormat="1" ht="16.5" customHeight="1">
      <c r="A146" s="41"/>
      <c r="B146" s="42"/>
      <c r="C146" s="215" t="s">
        <v>231</v>
      </c>
      <c r="D146" s="215" t="s">
        <v>167</v>
      </c>
      <c r="E146" s="216" t="s">
        <v>232</v>
      </c>
      <c r="F146" s="217" t="s">
        <v>233</v>
      </c>
      <c r="G146" s="218" t="s">
        <v>213</v>
      </c>
      <c r="H146" s="219">
        <v>35.799999999999997</v>
      </c>
      <c r="I146" s="220"/>
      <c r="J146" s="221">
        <f>ROUND(I146*H146,2)</f>
        <v>0</v>
      </c>
      <c r="K146" s="217" t="s">
        <v>171</v>
      </c>
      <c r="L146" s="47"/>
      <c r="M146" s="222" t="s">
        <v>19</v>
      </c>
      <c r="N146" s="223" t="s">
        <v>41</v>
      </c>
      <c r="O146" s="87"/>
      <c r="P146" s="224">
        <f>O146*H146</f>
        <v>0</v>
      </c>
      <c r="Q146" s="224">
        <v>0.15478303600000001</v>
      </c>
      <c r="R146" s="224">
        <f>Q146*H146</f>
        <v>5.5412326888000001</v>
      </c>
      <c r="S146" s="224">
        <v>0</v>
      </c>
      <c r="T146" s="225">
        <f>S146*H146</f>
        <v>0</v>
      </c>
      <c r="U146" s="41"/>
      <c r="V146" s="41"/>
      <c r="W146" s="41"/>
      <c r="X146" s="41"/>
      <c r="Y146" s="41"/>
      <c r="Z146" s="41"/>
      <c r="AA146" s="41"/>
      <c r="AB146" s="41"/>
      <c r="AC146" s="41"/>
      <c r="AD146" s="41"/>
      <c r="AE146" s="41"/>
      <c r="AR146" s="226" t="s">
        <v>172</v>
      </c>
      <c r="AT146" s="226" t="s">
        <v>167</v>
      </c>
      <c r="AU146" s="226" t="s">
        <v>79</v>
      </c>
      <c r="AY146" s="20" t="s">
        <v>165</v>
      </c>
      <c r="BE146" s="227">
        <f>IF(N146="základní",J146,0)</f>
        <v>0</v>
      </c>
      <c r="BF146" s="227">
        <f>IF(N146="snížená",J146,0)</f>
        <v>0</v>
      </c>
      <c r="BG146" s="227">
        <f>IF(N146="zákl. přenesená",J146,0)</f>
        <v>0</v>
      </c>
      <c r="BH146" s="227">
        <f>IF(N146="sníž. přenesená",J146,0)</f>
        <v>0</v>
      </c>
      <c r="BI146" s="227">
        <f>IF(N146="nulová",J146,0)</f>
        <v>0</v>
      </c>
      <c r="BJ146" s="20" t="s">
        <v>77</v>
      </c>
      <c r="BK146" s="227">
        <f>ROUND(I146*H146,2)</f>
        <v>0</v>
      </c>
      <c r="BL146" s="20" t="s">
        <v>172</v>
      </c>
      <c r="BM146" s="226" t="s">
        <v>234</v>
      </c>
    </row>
    <row r="147" s="2" customFormat="1">
      <c r="A147" s="41"/>
      <c r="B147" s="42"/>
      <c r="C147" s="43"/>
      <c r="D147" s="228" t="s">
        <v>174</v>
      </c>
      <c r="E147" s="43"/>
      <c r="F147" s="229" t="s">
        <v>235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174</v>
      </c>
      <c r="AU147" s="20" t="s">
        <v>79</v>
      </c>
    </row>
    <row r="148" s="13" customFormat="1">
      <c r="A148" s="13"/>
      <c r="B148" s="233"/>
      <c r="C148" s="234"/>
      <c r="D148" s="235" t="s">
        <v>176</v>
      </c>
      <c r="E148" s="236" t="s">
        <v>19</v>
      </c>
      <c r="F148" s="237" t="s">
        <v>236</v>
      </c>
      <c r="G148" s="234"/>
      <c r="H148" s="238">
        <v>35.799999999999997</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176</v>
      </c>
      <c r="AU148" s="244" t="s">
        <v>79</v>
      </c>
      <c r="AV148" s="13" t="s">
        <v>79</v>
      </c>
      <c r="AW148" s="13" t="s">
        <v>32</v>
      </c>
      <c r="AX148" s="13" t="s">
        <v>70</v>
      </c>
      <c r="AY148" s="244" t="s">
        <v>165</v>
      </c>
    </row>
    <row r="149" s="14" customFormat="1">
      <c r="A149" s="14"/>
      <c r="B149" s="245"/>
      <c r="C149" s="246"/>
      <c r="D149" s="235" t="s">
        <v>176</v>
      </c>
      <c r="E149" s="247" t="s">
        <v>19</v>
      </c>
      <c r="F149" s="248" t="s">
        <v>178</v>
      </c>
      <c r="G149" s="246"/>
      <c r="H149" s="249">
        <v>35.799999999999997</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176</v>
      </c>
      <c r="AU149" s="255" t="s">
        <v>79</v>
      </c>
      <c r="AV149" s="14" t="s">
        <v>172</v>
      </c>
      <c r="AW149" s="14" t="s">
        <v>32</v>
      </c>
      <c r="AX149" s="14" t="s">
        <v>77</v>
      </c>
      <c r="AY149" s="255" t="s">
        <v>165</v>
      </c>
    </row>
    <row r="150" s="2" customFormat="1" ht="16.5" customHeight="1">
      <c r="A150" s="41"/>
      <c r="B150" s="42"/>
      <c r="C150" s="215" t="s">
        <v>237</v>
      </c>
      <c r="D150" s="215" t="s">
        <v>167</v>
      </c>
      <c r="E150" s="216" t="s">
        <v>238</v>
      </c>
      <c r="F150" s="217" t="s">
        <v>239</v>
      </c>
      <c r="G150" s="218" t="s">
        <v>213</v>
      </c>
      <c r="H150" s="219">
        <v>35.799999999999997</v>
      </c>
      <c r="I150" s="220"/>
      <c r="J150" s="221">
        <f>ROUND(I150*H150,2)</f>
        <v>0</v>
      </c>
      <c r="K150" s="217" t="s">
        <v>171</v>
      </c>
      <c r="L150" s="47"/>
      <c r="M150" s="222" t="s">
        <v>19</v>
      </c>
      <c r="N150" s="223" t="s">
        <v>41</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172</v>
      </c>
      <c r="AT150" s="226" t="s">
        <v>167</v>
      </c>
      <c r="AU150" s="226" t="s">
        <v>79</v>
      </c>
      <c r="AY150" s="20" t="s">
        <v>165</v>
      </c>
      <c r="BE150" s="227">
        <f>IF(N150="základní",J150,0)</f>
        <v>0</v>
      </c>
      <c r="BF150" s="227">
        <f>IF(N150="snížená",J150,0)</f>
        <v>0</v>
      </c>
      <c r="BG150" s="227">
        <f>IF(N150="zákl. přenesená",J150,0)</f>
        <v>0</v>
      </c>
      <c r="BH150" s="227">
        <f>IF(N150="sníž. přenesená",J150,0)</f>
        <v>0</v>
      </c>
      <c r="BI150" s="227">
        <f>IF(N150="nulová",J150,0)</f>
        <v>0</v>
      </c>
      <c r="BJ150" s="20" t="s">
        <v>77</v>
      </c>
      <c r="BK150" s="227">
        <f>ROUND(I150*H150,2)</f>
        <v>0</v>
      </c>
      <c r="BL150" s="20" t="s">
        <v>172</v>
      </c>
      <c r="BM150" s="226" t="s">
        <v>240</v>
      </c>
    </row>
    <row r="151" s="2" customFormat="1">
      <c r="A151" s="41"/>
      <c r="B151" s="42"/>
      <c r="C151" s="43"/>
      <c r="D151" s="228" t="s">
        <v>174</v>
      </c>
      <c r="E151" s="43"/>
      <c r="F151" s="229" t="s">
        <v>241</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174</v>
      </c>
      <c r="AU151" s="20" t="s">
        <v>79</v>
      </c>
    </row>
    <row r="152" s="13" customFormat="1">
      <c r="A152" s="13"/>
      <c r="B152" s="233"/>
      <c r="C152" s="234"/>
      <c r="D152" s="235" t="s">
        <v>176</v>
      </c>
      <c r="E152" s="236" t="s">
        <v>19</v>
      </c>
      <c r="F152" s="237" t="s">
        <v>236</v>
      </c>
      <c r="G152" s="234"/>
      <c r="H152" s="238">
        <v>35.799999999999997</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176</v>
      </c>
      <c r="AU152" s="244" t="s">
        <v>79</v>
      </c>
      <c r="AV152" s="13" t="s">
        <v>79</v>
      </c>
      <c r="AW152" s="13" t="s">
        <v>32</v>
      </c>
      <c r="AX152" s="13" t="s">
        <v>70</v>
      </c>
      <c r="AY152" s="244" t="s">
        <v>165</v>
      </c>
    </row>
    <row r="153" s="14" customFormat="1">
      <c r="A153" s="14"/>
      <c r="B153" s="245"/>
      <c r="C153" s="246"/>
      <c r="D153" s="235" t="s">
        <v>176</v>
      </c>
      <c r="E153" s="247" t="s">
        <v>19</v>
      </c>
      <c r="F153" s="248" t="s">
        <v>178</v>
      </c>
      <c r="G153" s="246"/>
      <c r="H153" s="249">
        <v>35.799999999999997</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176</v>
      </c>
      <c r="AU153" s="255" t="s">
        <v>79</v>
      </c>
      <c r="AV153" s="14" t="s">
        <v>172</v>
      </c>
      <c r="AW153" s="14" t="s">
        <v>32</v>
      </c>
      <c r="AX153" s="14" t="s">
        <v>77</v>
      </c>
      <c r="AY153" s="255" t="s">
        <v>165</v>
      </c>
    </row>
    <row r="154" s="2" customFormat="1" ht="21.75" customHeight="1">
      <c r="A154" s="41"/>
      <c r="B154" s="42"/>
      <c r="C154" s="215" t="s">
        <v>242</v>
      </c>
      <c r="D154" s="215" t="s">
        <v>167</v>
      </c>
      <c r="E154" s="216" t="s">
        <v>243</v>
      </c>
      <c r="F154" s="217" t="s">
        <v>244</v>
      </c>
      <c r="G154" s="218" t="s">
        <v>188</v>
      </c>
      <c r="H154" s="219">
        <v>85</v>
      </c>
      <c r="I154" s="220"/>
      <c r="J154" s="221">
        <f>ROUND(I154*H154,2)</f>
        <v>0</v>
      </c>
      <c r="K154" s="217" t="s">
        <v>171</v>
      </c>
      <c r="L154" s="47"/>
      <c r="M154" s="222" t="s">
        <v>19</v>
      </c>
      <c r="N154" s="223" t="s">
        <v>41</v>
      </c>
      <c r="O154" s="87"/>
      <c r="P154" s="224">
        <f>O154*H154</f>
        <v>0</v>
      </c>
      <c r="Q154" s="224">
        <v>0.026394999999999998</v>
      </c>
      <c r="R154" s="224">
        <f>Q154*H154</f>
        <v>2.2435749999999999</v>
      </c>
      <c r="S154" s="224">
        <v>0</v>
      </c>
      <c r="T154" s="225">
        <f>S154*H154</f>
        <v>0</v>
      </c>
      <c r="U154" s="41"/>
      <c r="V154" s="41"/>
      <c r="W154" s="41"/>
      <c r="X154" s="41"/>
      <c r="Y154" s="41"/>
      <c r="Z154" s="41"/>
      <c r="AA154" s="41"/>
      <c r="AB154" s="41"/>
      <c r="AC154" s="41"/>
      <c r="AD154" s="41"/>
      <c r="AE154" s="41"/>
      <c r="AR154" s="226" t="s">
        <v>172</v>
      </c>
      <c r="AT154" s="226" t="s">
        <v>167</v>
      </c>
      <c r="AU154" s="226" t="s">
        <v>79</v>
      </c>
      <c r="AY154" s="20" t="s">
        <v>165</v>
      </c>
      <c r="BE154" s="227">
        <f>IF(N154="základní",J154,0)</f>
        <v>0</v>
      </c>
      <c r="BF154" s="227">
        <f>IF(N154="snížená",J154,0)</f>
        <v>0</v>
      </c>
      <c r="BG154" s="227">
        <f>IF(N154="zákl. přenesená",J154,0)</f>
        <v>0</v>
      </c>
      <c r="BH154" s="227">
        <f>IF(N154="sníž. přenesená",J154,0)</f>
        <v>0</v>
      </c>
      <c r="BI154" s="227">
        <f>IF(N154="nulová",J154,0)</f>
        <v>0</v>
      </c>
      <c r="BJ154" s="20" t="s">
        <v>77</v>
      </c>
      <c r="BK154" s="227">
        <f>ROUND(I154*H154,2)</f>
        <v>0</v>
      </c>
      <c r="BL154" s="20" t="s">
        <v>172</v>
      </c>
      <c r="BM154" s="226" t="s">
        <v>245</v>
      </c>
    </row>
    <row r="155" s="2" customFormat="1">
      <c r="A155" s="41"/>
      <c r="B155" s="42"/>
      <c r="C155" s="43"/>
      <c r="D155" s="228" t="s">
        <v>174</v>
      </c>
      <c r="E155" s="43"/>
      <c r="F155" s="229" t="s">
        <v>246</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174</v>
      </c>
      <c r="AU155" s="20" t="s">
        <v>79</v>
      </c>
    </row>
    <row r="156" s="13" customFormat="1">
      <c r="A156" s="13"/>
      <c r="B156" s="233"/>
      <c r="C156" s="234"/>
      <c r="D156" s="235" t="s">
        <v>176</v>
      </c>
      <c r="E156" s="236" t="s">
        <v>19</v>
      </c>
      <c r="F156" s="237" t="s">
        <v>247</v>
      </c>
      <c r="G156" s="234"/>
      <c r="H156" s="238">
        <v>85</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176</v>
      </c>
      <c r="AU156" s="244" t="s">
        <v>79</v>
      </c>
      <c r="AV156" s="13" t="s">
        <v>79</v>
      </c>
      <c r="AW156" s="13" t="s">
        <v>32</v>
      </c>
      <c r="AX156" s="13" t="s">
        <v>70</v>
      </c>
      <c r="AY156" s="244" t="s">
        <v>165</v>
      </c>
    </row>
    <row r="157" s="14" customFormat="1">
      <c r="A157" s="14"/>
      <c r="B157" s="245"/>
      <c r="C157" s="246"/>
      <c r="D157" s="235" t="s">
        <v>176</v>
      </c>
      <c r="E157" s="247" t="s">
        <v>19</v>
      </c>
      <c r="F157" s="248" t="s">
        <v>178</v>
      </c>
      <c r="G157" s="246"/>
      <c r="H157" s="249">
        <v>85</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176</v>
      </c>
      <c r="AU157" s="255" t="s">
        <v>79</v>
      </c>
      <c r="AV157" s="14" t="s">
        <v>172</v>
      </c>
      <c r="AW157" s="14" t="s">
        <v>32</v>
      </c>
      <c r="AX157" s="14" t="s">
        <v>77</v>
      </c>
      <c r="AY157" s="255" t="s">
        <v>165</v>
      </c>
    </row>
    <row r="158" s="2" customFormat="1" ht="21.75" customHeight="1">
      <c r="A158" s="41"/>
      <c r="B158" s="42"/>
      <c r="C158" s="215" t="s">
        <v>248</v>
      </c>
      <c r="D158" s="215" t="s">
        <v>167</v>
      </c>
      <c r="E158" s="216" t="s">
        <v>249</v>
      </c>
      <c r="F158" s="217" t="s">
        <v>250</v>
      </c>
      <c r="G158" s="218" t="s">
        <v>188</v>
      </c>
      <c r="H158" s="219">
        <v>420</v>
      </c>
      <c r="I158" s="220"/>
      <c r="J158" s="221">
        <f>ROUND(I158*H158,2)</f>
        <v>0</v>
      </c>
      <c r="K158" s="217" t="s">
        <v>171</v>
      </c>
      <c r="L158" s="47"/>
      <c r="M158" s="222" t="s">
        <v>19</v>
      </c>
      <c r="N158" s="223" t="s">
        <v>41</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172</v>
      </c>
      <c r="AT158" s="226" t="s">
        <v>167</v>
      </c>
      <c r="AU158" s="226" t="s">
        <v>79</v>
      </c>
      <c r="AY158" s="20" t="s">
        <v>165</v>
      </c>
      <c r="BE158" s="227">
        <f>IF(N158="základní",J158,0)</f>
        <v>0</v>
      </c>
      <c r="BF158" s="227">
        <f>IF(N158="snížená",J158,0)</f>
        <v>0</v>
      </c>
      <c r="BG158" s="227">
        <f>IF(N158="zákl. přenesená",J158,0)</f>
        <v>0</v>
      </c>
      <c r="BH158" s="227">
        <f>IF(N158="sníž. přenesená",J158,0)</f>
        <v>0</v>
      </c>
      <c r="BI158" s="227">
        <f>IF(N158="nulová",J158,0)</f>
        <v>0</v>
      </c>
      <c r="BJ158" s="20" t="s">
        <v>77</v>
      </c>
      <c r="BK158" s="227">
        <f>ROUND(I158*H158,2)</f>
        <v>0</v>
      </c>
      <c r="BL158" s="20" t="s">
        <v>172</v>
      </c>
      <c r="BM158" s="226" t="s">
        <v>251</v>
      </c>
    </row>
    <row r="159" s="2" customFormat="1">
      <c r="A159" s="41"/>
      <c r="B159" s="42"/>
      <c r="C159" s="43"/>
      <c r="D159" s="228" t="s">
        <v>174</v>
      </c>
      <c r="E159" s="43"/>
      <c r="F159" s="229" t="s">
        <v>252</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174</v>
      </c>
      <c r="AU159" s="20" t="s">
        <v>79</v>
      </c>
    </row>
    <row r="160" s="13" customFormat="1">
      <c r="A160" s="13"/>
      <c r="B160" s="233"/>
      <c r="C160" s="234"/>
      <c r="D160" s="235" t="s">
        <v>176</v>
      </c>
      <c r="E160" s="236" t="s">
        <v>19</v>
      </c>
      <c r="F160" s="237" t="s">
        <v>253</v>
      </c>
      <c r="G160" s="234"/>
      <c r="H160" s="238">
        <v>420</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176</v>
      </c>
      <c r="AU160" s="244" t="s">
        <v>79</v>
      </c>
      <c r="AV160" s="13" t="s">
        <v>79</v>
      </c>
      <c r="AW160" s="13" t="s">
        <v>32</v>
      </c>
      <c r="AX160" s="13" t="s">
        <v>70</v>
      </c>
      <c r="AY160" s="244" t="s">
        <v>165</v>
      </c>
    </row>
    <row r="161" s="14" customFormat="1">
      <c r="A161" s="14"/>
      <c r="B161" s="245"/>
      <c r="C161" s="246"/>
      <c r="D161" s="235" t="s">
        <v>176</v>
      </c>
      <c r="E161" s="247" t="s">
        <v>19</v>
      </c>
      <c r="F161" s="248" t="s">
        <v>178</v>
      </c>
      <c r="G161" s="246"/>
      <c r="H161" s="249">
        <v>420</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176</v>
      </c>
      <c r="AU161" s="255" t="s">
        <v>79</v>
      </c>
      <c r="AV161" s="14" t="s">
        <v>172</v>
      </c>
      <c r="AW161" s="14" t="s">
        <v>32</v>
      </c>
      <c r="AX161" s="14" t="s">
        <v>77</v>
      </c>
      <c r="AY161" s="255" t="s">
        <v>165</v>
      </c>
    </row>
    <row r="162" s="2" customFormat="1" ht="37.8" customHeight="1">
      <c r="A162" s="41"/>
      <c r="B162" s="42"/>
      <c r="C162" s="215" t="s">
        <v>254</v>
      </c>
      <c r="D162" s="215" t="s">
        <v>167</v>
      </c>
      <c r="E162" s="216" t="s">
        <v>255</v>
      </c>
      <c r="F162" s="217" t="s">
        <v>256</v>
      </c>
      <c r="G162" s="218" t="s">
        <v>194</v>
      </c>
      <c r="H162" s="219">
        <v>172</v>
      </c>
      <c r="I162" s="220"/>
      <c r="J162" s="221">
        <f>ROUND(I162*H162,2)</f>
        <v>0</v>
      </c>
      <c r="K162" s="217" t="s">
        <v>171</v>
      </c>
      <c r="L162" s="47"/>
      <c r="M162" s="222" t="s">
        <v>19</v>
      </c>
      <c r="N162" s="223" t="s">
        <v>41</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172</v>
      </c>
      <c r="AT162" s="226" t="s">
        <v>167</v>
      </c>
      <c r="AU162" s="226" t="s">
        <v>79</v>
      </c>
      <c r="AY162" s="20" t="s">
        <v>165</v>
      </c>
      <c r="BE162" s="227">
        <f>IF(N162="základní",J162,0)</f>
        <v>0</v>
      </c>
      <c r="BF162" s="227">
        <f>IF(N162="snížená",J162,0)</f>
        <v>0</v>
      </c>
      <c r="BG162" s="227">
        <f>IF(N162="zákl. přenesená",J162,0)</f>
        <v>0</v>
      </c>
      <c r="BH162" s="227">
        <f>IF(N162="sníž. přenesená",J162,0)</f>
        <v>0</v>
      </c>
      <c r="BI162" s="227">
        <f>IF(N162="nulová",J162,0)</f>
        <v>0</v>
      </c>
      <c r="BJ162" s="20" t="s">
        <v>77</v>
      </c>
      <c r="BK162" s="227">
        <f>ROUND(I162*H162,2)</f>
        <v>0</v>
      </c>
      <c r="BL162" s="20" t="s">
        <v>172</v>
      </c>
      <c r="BM162" s="226" t="s">
        <v>257</v>
      </c>
    </row>
    <row r="163" s="2" customFormat="1">
      <c r="A163" s="41"/>
      <c r="B163" s="42"/>
      <c r="C163" s="43"/>
      <c r="D163" s="228" t="s">
        <v>174</v>
      </c>
      <c r="E163" s="43"/>
      <c r="F163" s="229" t="s">
        <v>258</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174</v>
      </c>
      <c r="AU163" s="20" t="s">
        <v>79</v>
      </c>
    </row>
    <row r="164" s="15" customFormat="1">
      <c r="A164" s="15"/>
      <c r="B164" s="266"/>
      <c r="C164" s="267"/>
      <c r="D164" s="235" t="s">
        <v>176</v>
      </c>
      <c r="E164" s="268" t="s">
        <v>19</v>
      </c>
      <c r="F164" s="269" t="s">
        <v>259</v>
      </c>
      <c r="G164" s="267"/>
      <c r="H164" s="268" t="s">
        <v>19</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176</v>
      </c>
      <c r="AU164" s="275" t="s">
        <v>79</v>
      </c>
      <c r="AV164" s="15" t="s">
        <v>77</v>
      </c>
      <c r="AW164" s="15" t="s">
        <v>32</v>
      </c>
      <c r="AX164" s="15" t="s">
        <v>70</v>
      </c>
      <c r="AY164" s="275" t="s">
        <v>165</v>
      </c>
    </row>
    <row r="165" s="13" customFormat="1">
      <c r="A165" s="13"/>
      <c r="B165" s="233"/>
      <c r="C165" s="234"/>
      <c r="D165" s="235" t="s">
        <v>176</v>
      </c>
      <c r="E165" s="236" t="s">
        <v>19</v>
      </c>
      <c r="F165" s="237" t="s">
        <v>260</v>
      </c>
      <c r="G165" s="234"/>
      <c r="H165" s="238">
        <v>86</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176</v>
      </c>
      <c r="AU165" s="244" t="s">
        <v>79</v>
      </c>
      <c r="AV165" s="13" t="s">
        <v>79</v>
      </c>
      <c r="AW165" s="13" t="s">
        <v>32</v>
      </c>
      <c r="AX165" s="13" t="s">
        <v>70</v>
      </c>
      <c r="AY165" s="244" t="s">
        <v>165</v>
      </c>
    </row>
    <row r="166" s="16" customFormat="1">
      <c r="A166" s="16"/>
      <c r="B166" s="276"/>
      <c r="C166" s="277"/>
      <c r="D166" s="235" t="s">
        <v>176</v>
      </c>
      <c r="E166" s="278" t="s">
        <v>19</v>
      </c>
      <c r="F166" s="279" t="s">
        <v>261</v>
      </c>
      <c r="G166" s="277"/>
      <c r="H166" s="280">
        <v>86</v>
      </c>
      <c r="I166" s="281"/>
      <c r="J166" s="277"/>
      <c r="K166" s="277"/>
      <c r="L166" s="282"/>
      <c r="M166" s="283"/>
      <c r="N166" s="284"/>
      <c r="O166" s="284"/>
      <c r="P166" s="284"/>
      <c r="Q166" s="284"/>
      <c r="R166" s="284"/>
      <c r="S166" s="284"/>
      <c r="T166" s="285"/>
      <c r="U166" s="16"/>
      <c r="V166" s="16"/>
      <c r="W166" s="16"/>
      <c r="X166" s="16"/>
      <c r="Y166" s="16"/>
      <c r="Z166" s="16"/>
      <c r="AA166" s="16"/>
      <c r="AB166" s="16"/>
      <c r="AC166" s="16"/>
      <c r="AD166" s="16"/>
      <c r="AE166" s="16"/>
      <c r="AT166" s="286" t="s">
        <v>176</v>
      </c>
      <c r="AU166" s="286" t="s">
        <v>79</v>
      </c>
      <c r="AV166" s="16" t="s">
        <v>185</v>
      </c>
      <c r="AW166" s="16" t="s">
        <v>32</v>
      </c>
      <c r="AX166" s="16" t="s">
        <v>70</v>
      </c>
      <c r="AY166" s="286" t="s">
        <v>165</v>
      </c>
    </row>
    <row r="167" s="15" customFormat="1">
      <c r="A167" s="15"/>
      <c r="B167" s="266"/>
      <c r="C167" s="267"/>
      <c r="D167" s="235" t="s">
        <v>176</v>
      </c>
      <c r="E167" s="268" t="s">
        <v>19</v>
      </c>
      <c r="F167" s="269" t="s">
        <v>262</v>
      </c>
      <c r="G167" s="267"/>
      <c r="H167" s="268" t="s">
        <v>19</v>
      </c>
      <c r="I167" s="270"/>
      <c r="J167" s="267"/>
      <c r="K167" s="267"/>
      <c r="L167" s="271"/>
      <c r="M167" s="272"/>
      <c r="N167" s="273"/>
      <c r="O167" s="273"/>
      <c r="P167" s="273"/>
      <c r="Q167" s="273"/>
      <c r="R167" s="273"/>
      <c r="S167" s="273"/>
      <c r="T167" s="274"/>
      <c r="U167" s="15"/>
      <c r="V167" s="15"/>
      <c r="W167" s="15"/>
      <c r="X167" s="15"/>
      <c r="Y167" s="15"/>
      <c r="Z167" s="15"/>
      <c r="AA167" s="15"/>
      <c r="AB167" s="15"/>
      <c r="AC167" s="15"/>
      <c r="AD167" s="15"/>
      <c r="AE167" s="15"/>
      <c r="AT167" s="275" t="s">
        <v>176</v>
      </c>
      <c r="AU167" s="275" t="s">
        <v>79</v>
      </c>
      <c r="AV167" s="15" t="s">
        <v>77</v>
      </c>
      <c r="AW167" s="15" t="s">
        <v>32</v>
      </c>
      <c r="AX167" s="15" t="s">
        <v>70</v>
      </c>
      <c r="AY167" s="275" t="s">
        <v>165</v>
      </c>
    </row>
    <row r="168" s="13" customFormat="1">
      <c r="A168" s="13"/>
      <c r="B168" s="233"/>
      <c r="C168" s="234"/>
      <c r="D168" s="235" t="s">
        <v>176</v>
      </c>
      <c r="E168" s="236" t="s">
        <v>19</v>
      </c>
      <c r="F168" s="237" t="s">
        <v>260</v>
      </c>
      <c r="G168" s="234"/>
      <c r="H168" s="238">
        <v>86</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176</v>
      </c>
      <c r="AU168" s="244" t="s">
        <v>79</v>
      </c>
      <c r="AV168" s="13" t="s">
        <v>79</v>
      </c>
      <c r="AW168" s="13" t="s">
        <v>32</v>
      </c>
      <c r="AX168" s="13" t="s">
        <v>70</v>
      </c>
      <c r="AY168" s="244" t="s">
        <v>165</v>
      </c>
    </row>
    <row r="169" s="16" customFormat="1">
      <c r="A169" s="16"/>
      <c r="B169" s="276"/>
      <c r="C169" s="277"/>
      <c r="D169" s="235" t="s">
        <v>176</v>
      </c>
      <c r="E169" s="278" t="s">
        <v>19</v>
      </c>
      <c r="F169" s="279" t="s">
        <v>261</v>
      </c>
      <c r="G169" s="277"/>
      <c r="H169" s="280">
        <v>86</v>
      </c>
      <c r="I169" s="281"/>
      <c r="J169" s="277"/>
      <c r="K169" s="277"/>
      <c r="L169" s="282"/>
      <c r="M169" s="283"/>
      <c r="N169" s="284"/>
      <c r="O169" s="284"/>
      <c r="P169" s="284"/>
      <c r="Q169" s="284"/>
      <c r="R169" s="284"/>
      <c r="S169" s="284"/>
      <c r="T169" s="285"/>
      <c r="U169" s="16"/>
      <c r="V169" s="16"/>
      <c r="W169" s="16"/>
      <c r="X169" s="16"/>
      <c r="Y169" s="16"/>
      <c r="Z169" s="16"/>
      <c r="AA169" s="16"/>
      <c r="AB169" s="16"/>
      <c r="AC169" s="16"/>
      <c r="AD169" s="16"/>
      <c r="AE169" s="16"/>
      <c r="AT169" s="286" t="s">
        <v>176</v>
      </c>
      <c r="AU169" s="286" t="s">
        <v>79</v>
      </c>
      <c r="AV169" s="16" t="s">
        <v>185</v>
      </c>
      <c r="AW169" s="16" t="s">
        <v>32</v>
      </c>
      <c r="AX169" s="16" t="s">
        <v>70</v>
      </c>
      <c r="AY169" s="286" t="s">
        <v>165</v>
      </c>
    </row>
    <row r="170" s="14" customFormat="1">
      <c r="A170" s="14"/>
      <c r="B170" s="245"/>
      <c r="C170" s="246"/>
      <c r="D170" s="235" t="s">
        <v>176</v>
      </c>
      <c r="E170" s="247" t="s">
        <v>19</v>
      </c>
      <c r="F170" s="248" t="s">
        <v>178</v>
      </c>
      <c r="G170" s="246"/>
      <c r="H170" s="249">
        <v>172</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176</v>
      </c>
      <c r="AU170" s="255" t="s">
        <v>79</v>
      </c>
      <c r="AV170" s="14" t="s">
        <v>172</v>
      </c>
      <c r="AW170" s="14" t="s">
        <v>32</v>
      </c>
      <c r="AX170" s="14" t="s">
        <v>77</v>
      </c>
      <c r="AY170" s="255" t="s">
        <v>165</v>
      </c>
    </row>
    <row r="171" s="2" customFormat="1" ht="37.8" customHeight="1">
      <c r="A171" s="41"/>
      <c r="B171" s="42"/>
      <c r="C171" s="215" t="s">
        <v>8</v>
      </c>
      <c r="D171" s="215" t="s">
        <v>167</v>
      </c>
      <c r="E171" s="216" t="s">
        <v>263</v>
      </c>
      <c r="F171" s="217" t="s">
        <v>264</v>
      </c>
      <c r="G171" s="218" t="s">
        <v>194</v>
      </c>
      <c r="H171" s="219">
        <v>9</v>
      </c>
      <c r="I171" s="220"/>
      <c r="J171" s="221">
        <f>ROUND(I171*H171,2)</f>
        <v>0</v>
      </c>
      <c r="K171" s="217" t="s">
        <v>171</v>
      </c>
      <c r="L171" s="47"/>
      <c r="M171" s="222" t="s">
        <v>19</v>
      </c>
      <c r="N171" s="223" t="s">
        <v>41</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172</v>
      </c>
      <c r="AT171" s="226" t="s">
        <v>167</v>
      </c>
      <c r="AU171" s="226" t="s">
        <v>79</v>
      </c>
      <c r="AY171" s="20" t="s">
        <v>165</v>
      </c>
      <c r="BE171" s="227">
        <f>IF(N171="základní",J171,0)</f>
        <v>0</v>
      </c>
      <c r="BF171" s="227">
        <f>IF(N171="snížená",J171,0)</f>
        <v>0</v>
      </c>
      <c r="BG171" s="227">
        <f>IF(N171="zákl. přenesená",J171,0)</f>
        <v>0</v>
      </c>
      <c r="BH171" s="227">
        <f>IF(N171="sníž. přenesená",J171,0)</f>
        <v>0</v>
      </c>
      <c r="BI171" s="227">
        <f>IF(N171="nulová",J171,0)</f>
        <v>0</v>
      </c>
      <c r="BJ171" s="20" t="s">
        <v>77</v>
      </c>
      <c r="BK171" s="227">
        <f>ROUND(I171*H171,2)</f>
        <v>0</v>
      </c>
      <c r="BL171" s="20" t="s">
        <v>172</v>
      </c>
      <c r="BM171" s="226" t="s">
        <v>265</v>
      </c>
    </row>
    <row r="172" s="2" customFormat="1">
      <c r="A172" s="41"/>
      <c r="B172" s="42"/>
      <c r="C172" s="43"/>
      <c r="D172" s="228" t="s">
        <v>174</v>
      </c>
      <c r="E172" s="43"/>
      <c r="F172" s="229" t="s">
        <v>266</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174</v>
      </c>
      <c r="AU172" s="20" t="s">
        <v>79</v>
      </c>
    </row>
    <row r="173" s="15" customFormat="1">
      <c r="A173" s="15"/>
      <c r="B173" s="266"/>
      <c r="C173" s="267"/>
      <c r="D173" s="235" t="s">
        <v>176</v>
      </c>
      <c r="E173" s="268" t="s">
        <v>19</v>
      </c>
      <c r="F173" s="269" t="s">
        <v>267</v>
      </c>
      <c r="G173" s="267"/>
      <c r="H173" s="268" t="s">
        <v>19</v>
      </c>
      <c r="I173" s="270"/>
      <c r="J173" s="267"/>
      <c r="K173" s="267"/>
      <c r="L173" s="271"/>
      <c r="M173" s="272"/>
      <c r="N173" s="273"/>
      <c r="O173" s="273"/>
      <c r="P173" s="273"/>
      <c r="Q173" s="273"/>
      <c r="R173" s="273"/>
      <c r="S173" s="273"/>
      <c r="T173" s="274"/>
      <c r="U173" s="15"/>
      <c r="V173" s="15"/>
      <c r="W173" s="15"/>
      <c r="X173" s="15"/>
      <c r="Y173" s="15"/>
      <c r="Z173" s="15"/>
      <c r="AA173" s="15"/>
      <c r="AB173" s="15"/>
      <c r="AC173" s="15"/>
      <c r="AD173" s="15"/>
      <c r="AE173" s="15"/>
      <c r="AT173" s="275" t="s">
        <v>176</v>
      </c>
      <c r="AU173" s="275" t="s">
        <v>79</v>
      </c>
      <c r="AV173" s="15" t="s">
        <v>77</v>
      </c>
      <c r="AW173" s="15" t="s">
        <v>32</v>
      </c>
      <c r="AX173" s="15" t="s">
        <v>70</v>
      </c>
      <c r="AY173" s="275" t="s">
        <v>165</v>
      </c>
    </row>
    <row r="174" s="13" customFormat="1">
      <c r="A174" s="13"/>
      <c r="B174" s="233"/>
      <c r="C174" s="234"/>
      <c r="D174" s="235" t="s">
        <v>176</v>
      </c>
      <c r="E174" s="236" t="s">
        <v>19</v>
      </c>
      <c r="F174" s="237" t="s">
        <v>197</v>
      </c>
      <c r="G174" s="234"/>
      <c r="H174" s="238">
        <v>95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176</v>
      </c>
      <c r="AU174" s="244" t="s">
        <v>79</v>
      </c>
      <c r="AV174" s="13" t="s">
        <v>79</v>
      </c>
      <c r="AW174" s="13" t="s">
        <v>32</v>
      </c>
      <c r="AX174" s="13" t="s">
        <v>70</v>
      </c>
      <c r="AY174" s="244" t="s">
        <v>165</v>
      </c>
    </row>
    <row r="175" s="13" customFormat="1">
      <c r="A175" s="13"/>
      <c r="B175" s="233"/>
      <c r="C175" s="234"/>
      <c r="D175" s="235" t="s">
        <v>176</v>
      </c>
      <c r="E175" s="236" t="s">
        <v>19</v>
      </c>
      <c r="F175" s="237" t="s">
        <v>268</v>
      </c>
      <c r="G175" s="234"/>
      <c r="H175" s="238">
        <v>-86</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176</v>
      </c>
      <c r="AU175" s="244" t="s">
        <v>79</v>
      </c>
      <c r="AV175" s="13" t="s">
        <v>79</v>
      </c>
      <c r="AW175" s="13" t="s">
        <v>32</v>
      </c>
      <c r="AX175" s="13" t="s">
        <v>70</v>
      </c>
      <c r="AY175" s="244" t="s">
        <v>165</v>
      </c>
    </row>
    <row r="176" s="14" customFormat="1">
      <c r="A176" s="14"/>
      <c r="B176" s="245"/>
      <c r="C176" s="246"/>
      <c r="D176" s="235" t="s">
        <v>176</v>
      </c>
      <c r="E176" s="247" t="s">
        <v>19</v>
      </c>
      <c r="F176" s="248" t="s">
        <v>178</v>
      </c>
      <c r="G176" s="246"/>
      <c r="H176" s="249">
        <v>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176</v>
      </c>
      <c r="AU176" s="255" t="s">
        <v>79</v>
      </c>
      <c r="AV176" s="14" t="s">
        <v>172</v>
      </c>
      <c r="AW176" s="14" t="s">
        <v>32</v>
      </c>
      <c r="AX176" s="14" t="s">
        <v>77</v>
      </c>
      <c r="AY176" s="255" t="s">
        <v>165</v>
      </c>
    </row>
    <row r="177" s="2" customFormat="1" ht="37.8" customHeight="1">
      <c r="A177" s="41"/>
      <c r="B177" s="42"/>
      <c r="C177" s="215" t="s">
        <v>269</v>
      </c>
      <c r="D177" s="215" t="s">
        <v>167</v>
      </c>
      <c r="E177" s="216" t="s">
        <v>270</v>
      </c>
      <c r="F177" s="217" t="s">
        <v>271</v>
      </c>
      <c r="G177" s="218" t="s">
        <v>194</v>
      </c>
      <c r="H177" s="219">
        <v>90</v>
      </c>
      <c r="I177" s="220"/>
      <c r="J177" s="221">
        <f>ROUND(I177*H177,2)</f>
        <v>0</v>
      </c>
      <c r="K177" s="217" t="s">
        <v>171</v>
      </c>
      <c r="L177" s="47"/>
      <c r="M177" s="222" t="s">
        <v>19</v>
      </c>
      <c r="N177" s="223" t="s">
        <v>41</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172</v>
      </c>
      <c r="AT177" s="226" t="s">
        <v>167</v>
      </c>
      <c r="AU177" s="226" t="s">
        <v>79</v>
      </c>
      <c r="AY177" s="20" t="s">
        <v>165</v>
      </c>
      <c r="BE177" s="227">
        <f>IF(N177="základní",J177,0)</f>
        <v>0</v>
      </c>
      <c r="BF177" s="227">
        <f>IF(N177="snížená",J177,0)</f>
        <v>0</v>
      </c>
      <c r="BG177" s="227">
        <f>IF(N177="zákl. přenesená",J177,0)</f>
        <v>0</v>
      </c>
      <c r="BH177" s="227">
        <f>IF(N177="sníž. přenesená",J177,0)</f>
        <v>0</v>
      </c>
      <c r="BI177" s="227">
        <f>IF(N177="nulová",J177,0)</f>
        <v>0</v>
      </c>
      <c r="BJ177" s="20" t="s">
        <v>77</v>
      </c>
      <c r="BK177" s="227">
        <f>ROUND(I177*H177,2)</f>
        <v>0</v>
      </c>
      <c r="BL177" s="20" t="s">
        <v>172</v>
      </c>
      <c r="BM177" s="226" t="s">
        <v>272</v>
      </c>
    </row>
    <row r="178" s="2" customFormat="1">
      <c r="A178" s="41"/>
      <c r="B178" s="42"/>
      <c r="C178" s="43"/>
      <c r="D178" s="228" t="s">
        <v>174</v>
      </c>
      <c r="E178" s="43"/>
      <c r="F178" s="229" t="s">
        <v>273</v>
      </c>
      <c r="G178" s="43"/>
      <c r="H178" s="43"/>
      <c r="I178" s="230"/>
      <c r="J178" s="43"/>
      <c r="K178" s="43"/>
      <c r="L178" s="47"/>
      <c r="M178" s="231"/>
      <c r="N178" s="232"/>
      <c r="O178" s="87"/>
      <c r="P178" s="87"/>
      <c r="Q178" s="87"/>
      <c r="R178" s="87"/>
      <c r="S178" s="87"/>
      <c r="T178" s="88"/>
      <c r="U178" s="41"/>
      <c r="V178" s="41"/>
      <c r="W178" s="41"/>
      <c r="X178" s="41"/>
      <c r="Y178" s="41"/>
      <c r="Z178" s="41"/>
      <c r="AA178" s="41"/>
      <c r="AB178" s="41"/>
      <c r="AC178" s="41"/>
      <c r="AD178" s="41"/>
      <c r="AE178" s="41"/>
      <c r="AT178" s="20" t="s">
        <v>174</v>
      </c>
      <c r="AU178" s="20" t="s">
        <v>79</v>
      </c>
    </row>
    <row r="179" s="15" customFormat="1">
      <c r="A179" s="15"/>
      <c r="B179" s="266"/>
      <c r="C179" s="267"/>
      <c r="D179" s="235" t="s">
        <v>176</v>
      </c>
      <c r="E179" s="268" t="s">
        <v>19</v>
      </c>
      <c r="F179" s="269" t="s">
        <v>267</v>
      </c>
      <c r="G179" s="267"/>
      <c r="H179" s="268" t="s">
        <v>19</v>
      </c>
      <c r="I179" s="270"/>
      <c r="J179" s="267"/>
      <c r="K179" s="267"/>
      <c r="L179" s="271"/>
      <c r="M179" s="272"/>
      <c r="N179" s="273"/>
      <c r="O179" s="273"/>
      <c r="P179" s="273"/>
      <c r="Q179" s="273"/>
      <c r="R179" s="273"/>
      <c r="S179" s="273"/>
      <c r="T179" s="274"/>
      <c r="U179" s="15"/>
      <c r="V179" s="15"/>
      <c r="W179" s="15"/>
      <c r="X179" s="15"/>
      <c r="Y179" s="15"/>
      <c r="Z179" s="15"/>
      <c r="AA179" s="15"/>
      <c r="AB179" s="15"/>
      <c r="AC179" s="15"/>
      <c r="AD179" s="15"/>
      <c r="AE179" s="15"/>
      <c r="AT179" s="275" t="s">
        <v>176</v>
      </c>
      <c r="AU179" s="275" t="s">
        <v>79</v>
      </c>
      <c r="AV179" s="15" t="s">
        <v>77</v>
      </c>
      <c r="AW179" s="15" t="s">
        <v>32</v>
      </c>
      <c r="AX179" s="15" t="s">
        <v>70</v>
      </c>
      <c r="AY179" s="275" t="s">
        <v>165</v>
      </c>
    </row>
    <row r="180" s="13" customFormat="1">
      <c r="A180" s="13"/>
      <c r="B180" s="233"/>
      <c r="C180" s="234"/>
      <c r="D180" s="235" t="s">
        <v>176</v>
      </c>
      <c r="E180" s="236" t="s">
        <v>19</v>
      </c>
      <c r="F180" s="237" t="s">
        <v>197</v>
      </c>
      <c r="G180" s="234"/>
      <c r="H180" s="238">
        <v>95</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176</v>
      </c>
      <c r="AU180" s="244" t="s">
        <v>79</v>
      </c>
      <c r="AV180" s="13" t="s">
        <v>79</v>
      </c>
      <c r="AW180" s="13" t="s">
        <v>32</v>
      </c>
      <c r="AX180" s="13" t="s">
        <v>70</v>
      </c>
      <c r="AY180" s="244" t="s">
        <v>165</v>
      </c>
    </row>
    <row r="181" s="13" customFormat="1">
      <c r="A181" s="13"/>
      <c r="B181" s="233"/>
      <c r="C181" s="234"/>
      <c r="D181" s="235" t="s">
        <v>176</v>
      </c>
      <c r="E181" s="236" t="s">
        <v>19</v>
      </c>
      <c r="F181" s="237" t="s">
        <v>268</v>
      </c>
      <c r="G181" s="234"/>
      <c r="H181" s="238">
        <v>-86</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176</v>
      </c>
      <c r="AU181" s="244" t="s">
        <v>79</v>
      </c>
      <c r="AV181" s="13" t="s">
        <v>79</v>
      </c>
      <c r="AW181" s="13" t="s">
        <v>32</v>
      </c>
      <c r="AX181" s="13" t="s">
        <v>70</v>
      </c>
      <c r="AY181" s="244" t="s">
        <v>165</v>
      </c>
    </row>
    <row r="182" s="14" customFormat="1">
      <c r="A182" s="14"/>
      <c r="B182" s="245"/>
      <c r="C182" s="246"/>
      <c r="D182" s="235" t="s">
        <v>176</v>
      </c>
      <c r="E182" s="247" t="s">
        <v>19</v>
      </c>
      <c r="F182" s="248" t="s">
        <v>178</v>
      </c>
      <c r="G182" s="246"/>
      <c r="H182" s="249">
        <v>9</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176</v>
      </c>
      <c r="AU182" s="255" t="s">
        <v>79</v>
      </c>
      <c r="AV182" s="14" t="s">
        <v>172</v>
      </c>
      <c r="AW182" s="14" t="s">
        <v>32</v>
      </c>
      <c r="AX182" s="14" t="s">
        <v>77</v>
      </c>
      <c r="AY182" s="255" t="s">
        <v>165</v>
      </c>
    </row>
    <row r="183" s="13" customFormat="1">
      <c r="A183" s="13"/>
      <c r="B183" s="233"/>
      <c r="C183" s="234"/>
      <c r="D183" s="235" t="s">
        <v>176</v>
      </c>
      <c r="E183" s="234"/>
      <c r="F183" s="237" t="s">
        <v>274</v>
      </c>
      <c r="G183" s="234"/>
      <c r="H183" s="238">
        <v>90</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176</v>
      </c>
      <c r="AU183" s="244" t="s">
        <v>79</v>
      </c>
      <c r="AV183" s="13" t="s">
        <v>79</v>
      </c>
      <c r="AW183" s="13" t="s">
        <v>4</v>
      </c>
      <c r="AX183" s="13" t="s">
        <v>77</v>
      </c>
      <c r="AY183" s="244" t="s">
        <v>165</v>
      </c>
    </row>
    <row r="184" s="2" customFormat="1" ht="37.8" customHeight="1">
      <c r="A184" s="41"/>
      <c r="B184" s="42"/>
      <c r="C184" s="215" t="s">
        <v>275</v>
      </c>
      <c r="D184" s="215" t="s">
        <v>167</v>
      </c>
      <c r="E184" s="216" t="s">
        <v>276</v>
      </c>
      <c r="F184" s="217" t="s">
        <v>277</v>
      </c>
      <c r="G184" s="218" t="s">
        <v>194</v>
      </c>
      <c r="H184" s="219">
        <v>101.53700000000001</v>
      </c>
      <c r="I184" s="220"/>
      <c r="J184" s="221">
        <f>ROUND(I184*H184,2)</f>
        <v>0</v>
      </c>
      <c r="K184" s="217" t="s">
        <v>171</v>
      </c>
      <c r="L184" s="47"/>
      <c r="M184" s="222" t="s">
        <v>19</v>
      </c>
      <c r="N184" s="223" t="s">
        <v>41</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172</v>
      </c>
      <c r="AT184" s="226" t="s">
        <v>167</v>
      </c>
      <c r="AU184" s="226" t="s">
        <v>79</v>
      </c>
      <c r="AY184" s="20" t="s">
        <v>165</v>
      </c>
      <c r="BE184" s="227">
        <f>IF(N184="základní",J184,0)</f>
        <v>0</v>
      </c>
      <c r="BF184" s="227">
        <f>IF(N184="snížená",J184,0)</f>
        <v>0</v>
      </c>
      <c r="BG184" s="227">
        <f>IF(N184="zákl. přenesená",J184,0)</f>
        <v>0</v>
      </c>
      <c r="BH184" s="227">
        <f>IF(N184="sníž. přenesená",J184,0)</f>
        <v>0</v>
      </c>
      <c r="BI184" s="227">
        <f>IF(N184="nulová",J184,0)</f>
        <v>0</v>
      </c>
      <c r="BJ184" s="20" t="s">
        <v>77</v>
      </c>
      <c r="BK184" s="227">
        <f>ROUND(I184*H184,2)</f>
        <v>0</v>
      </c>
      <c r="BL184" s="20" t="s">
        <v>172</v>
      </c>
      <c r="BM184" s="226" t="s">
        <v>278</v>
      </c>
    </row>
    <row r="185" s="2" customFormat="1">
      <c r="A185" s="41"/>
      <c r="B185" s="42"/>
      <c r="C185" s="43"/>
      <c r="D185" s="228" t="s">
        <v>174</v>
      </c>
      <c r="E185" s="43"/>
      <c r="F185" s="229" t="s">
        <v>279</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174</v>
      </c>
      <c r="AU185" s="20" t="s">
        <v>79</v>
      </c>
    </row>
    <row r="186" s="15" customFormat="1">
      <c r="A186" s="15"/>
      <c r="B186" s="266"/>
      <c r="C186" s="267"/>
      <c r="D186" s="235" t="s">
        <v>176</v>
      </c>
      <c r="E186" s="268" t="s">
        <v>19</v>
      </c>
      <c r="F186" s="269" t="s">
        <v>267</v>
      </c>
      <c r="G186" s="267"/>
      <c r="H186" s="268" t="s">
        <v>19</v>
      </c>
      <c r="I186" s="270"/>
      <c r="J186" s="267"/>
      <c r="K186" s="267"/>
      <c r="L186" s="271"/>
      <c r="M186" s="272"/>
      <c r="N186" s="273"/>
      <c r="O186" s="273"/>
      <c r="P186" s="273"/>
      <c r="Q186" s="273"/>
      <c r="R186" s="273"/>
      <c r="S186" s="273"/>
      <c r="T186" s="274"/>
      <c r="U186" s="15"/>
      <c r="V186" s="15"/>
      <c r="W186" s="15"/>
      <c r="X186" s="15"/>
      <c r="Y186" s="15"/>
      <c r="Z186" s="15"/>
      <c r="AA186" s="15"/>
      <c r="AB186" s="15"/>
      <c r="AC186" s="15"/>
      <c r="AD186" s="15"/>
      <c r="AE186" s="15"/>
      <c r="AT186" s="275" t="s">
        <v>176</v>
      </c>
      <c r="AU186" s="275" t="s">
        <v>79</v>
      </c>
      <c r="AV186" s="15" t="s">
        <v>77</v>
      </c>
      <c r="AW186" s="15" t="s">
        <v>32</v>
      </c>
      <c r="AX186" s="15" t="s">
        <v>70</v>
      </c>
      <c r="AY186" s="275" t="s">
        <v>165</v>
      </c>
    </row>
    <row r="187" s="13" customFormat="1">
      <c r="A187" s="13"/>
      <c r="B187" s="233"/>
      <c r="C187" s="234"/>
      <c r="D187" s="235" t="s">
        <v>176</v>
      </c>
      <c r="E187" s="236" t="s">
        <v>19</v>
      </c>
      <c r="F187" s="237" t="s">
        <v>203</v>
      </c>
      <c r="G187" s="234"/>
      <c r="H187" s="238">
        <v>76</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176</v>
      </c>
      <c r="AU187" s="244" t="s">
        <v>79</v>
      </c>
      <c r="AV187" s="13" t="s">
        <v>79</v>
      </c>
      <c r="AW187" s="13" t="s">
        <v>32</v>
      </c>
      <c r="AX187" s="13" t="s">
        <v>70</v>
      </c>
      <c r="AY187" s="244" t="s">
        <v>165</v>
      </c>
    </row>
    <row r="188" s="13" customFormat="1">
      <c r="A188" s="13"/>
      <c r="B188" s="233"/>
      <c r="C188" s="234"/>
      <c r="D188" s="235" t="s">
        <v>176</v>
      </c>
      <c r="E188" s="236" t="s">
        <v>19</v>
      </c>
      <c r="F188" s="237" t="s">
        <v>209</v>
      </c>
      <c r="G188" s="234"/>
      <c r="H188" s="238">
        <v>19</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176</v>
      </c>
      <c r="AU188" s="244" t="s">
        <v>79</v>
      </c>
      <c r="AV188" s="13" t="s">
        <v>79</v>
      </c>
      <c r="AW188" s="13" t="s">
        <v>32</v>
      </c>
      <c r="AX188" s="13" t="s">
        <v>70</v>
      </c>
      <c r="AY188" s="244" t="s">
        <v>165</v>
      </c>
    </row>
    <row r="189" s="16" customFormat="1">
      <c r="A189" s="16"/>
      <c r="B189" s="276"/>
      <c r="C189" s="277"/>
      <c r="D189" s="235" t="s">
        <v>176</v>
      </c>
      <c r="E189" s="278" t="s">
        <v>19</v>
      </c>
      <c r="F189" s="279" t="s">
        <v>261</v>
      </c>
      <c r="G189" s="277"/>
      <c r="H189" s="280">
        <v>95</v>
      </c>
      <c r="I189" s="281"/>
      <c r="J189" s="277"/>
      <c r="K189" s="277"/>
      <c r="L189" s="282"/>
      <c r="M189" s="283"/>
      <c r="N189" s="284"/>
      <c r="O189" s="284"/>
      <c r="P189" s="284"/>
      <c r="Q189" s="284"/>
      <c r="R189" s="284"/>
      <c r="S189" s="284"/>
      <c r="T189" s="285"/>
      <c r="U189" s="16"/>
      <c r="V189" s="16"/>
      <c r="W189" s="16"/>
      <c r="X189" s="16"/>
      <c r="Y189" s="16"/>
      <c r="Z189" s="16"/>
      <c r="AA189" s="16"/>
      <c r="AB189" s="16"/>
      <c r="AC189" s="16"/>
      <c r="AD189" s="16"/>
      <c r="AE189" s="16"/>
      <c r="AT189" s="286" t="s">
        <v>176</v>
      </c>
      <c r="AU189" s="286" t="s">
        <v>79</v>
      </c>
      <c r="AV189" s="16" t="s">
        <v>185</v>
      </c>
      <c r="AW189" s="16" t="s">
        <v>32</v>
      </c>
      <c r="AX189" s="16" t="s">
        <v>70</v>
      </c>
      <c r="AY189" s="286" t="s">
        <v>165</v>
      </c>
    </row>
    <row r="190" s="15" customFormat="1">
      <c r="A190" s="15"/>
      <c r="B190" s="266"/>
      <c r="C190" s="267"/>
      <c r="D190" s="235" t="s">
        <v>176</v>
      </c>
      <c r="E190" s="268" t="s">
        <v>19</v>
      </c>
      <c r="F190" s="269" t="s">
        <v>280</v>
      </c>
      <c r="G190" s="267"/>
      <c r="H190" s="268" t="s">
        <v>19</v>
      </c>
      <c r="I190" s="270"/>
      <c r="J190" s="267"/>
      <c r="K190" s="267"/>
      <c r="L190" s="271"/>
      <c r="M190" s="272"/>
      <c r="N190" s="273"/>
      <c r="O190" s="273"/>
      <c r="P190" s="273"/>
      <c r="Q190" s="273"/>
      <c r="R190" s="273"/>
      <c r="S190" s="273"/>
      <c r="T190" s="274"/>
      <c r="U190" s="15"/>
      <c r="V190" s="15"/>
      <c r="W190" s="15"/>
      <c r="X190" s="15"/>
      <c r="Y190" s="15"/>
      <c r="Z190" s="15"/>
      <c r="AA190" s="15"/>
      <c r="AB190" s="15"/>
      <c r="AC190" s="15"/>
      <c r="AD190" s="15"/>
      <c r="AE190" s="15"/>
      <c r="AT190" s="275" t="s">
        <v>176</v>
      </c>
      <c r="AU190" s="275" t="s">
        <v>79</v>
      </c>
      <c r="AV190" s="15" t="s">
        <v>77</v>
      </c>
      <c r="AW190" s="15" t="s">
        <v>32</v>
      </c>
      <c r="AX190" s="15" t="s">
        <v>70</v>
      </c>
      <c r="AY190" s="275" t="s">
        <v>165</v>
      </c>
    </row>
    <row r="191" s="15" customFormat="1">
      <c r="A191" s="15"/>
      <c r="B191" s="266"/>
      <c r="C191" s="267"/>
      <c r="D191" s="235" t="s">
        <v>176</v>
      </c>
      <c r="E191" s="268" t="s">
        <v>19</v>
      </c>
      <c r="F191" s="269" t="s">
        <v>281</v>
      </c>
      <c r="G191" s="267"/>
      <c r="H191" s="268" t="s">
        <v>19</v>
      </c>
      <c r="I191" s="270"/>
      <c r="J191" s="267"/>
      <c r="K191" s="267"/>
      <c r="L191" s="271"/>
      <c r="M191" s="272"/>
      <c r="N191" s="273"/>
      <c r="O191" s="273"/>
      <c r="P191" s="273"/>
      <c r="Q191" s="273"/>
      <c r="R191" s="273"/>
      <c r="S191" s="273"/>
      <c r="T191" s="274"/>
      <c r="U191" s="15"/>
      <c r="V191" s="15"/>
      <c r="W191" s="15"/>
      <c r="X191" s="15"/>
      <c r="Y191" s="15"/>
      <c r="Z191" s="15"/>
      <c r="AA191" s="15"/>
      <c r="AB191" s="15"/>
      <c r="AC191" s="15"/>
      <c r="AD191" s="15"/>
      <c r="AE191" s="15"/>
      <c r="AT191" s="275" t="s">
        <v>176</v>
      </c>
      <c r="AU191" s="275" t="s">
        <v>79</v>
      </c>
      <c r="AV191" s="15" t="s">
        <v>77</v>
      </c>
      <c r="AW191" s="15" t="s">
        <v>32</v>
      </c>
      <c r="AX191" s="15" t="s">
        <v>70</v>
      </c>
      <c r="AY191" s="275" t="s">
        <v>165</v>
      </c>
    </row>
    <row r="192" s="13" customFormat="1">
      <c r="A192" s="13"/>
      <c r="B192" s="233"/>
      <c r="C192" s="234"/>
      <c r="D192" s="235" t="s">
        <v>176</v>
      </c>
      <c r="E192" s="236" t="s">
        <v>19</v>
      </c>
      <c r="F192" s="237" t="s">
        <v>282</v>
      </c>
      <c r="G192" s="234"/>
      <c r="H192" s="238">
        <v>6.5369999999999999</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176</v>
      </c>
      <c r="AU192" s="244" t="s">
        <v>79</v>
      </c>
      <c r="AV192" s="13" t="s">
        <v>79</v>
      </c>
      <c r="AW192" s="13" t="s">
        <v>32</v>
      </c>
      <c r="AX192" s="13" t="s">
        <v>70</v>
      </c>
      <c r="AY192" s="244" t="s">
        <v>165</v>
      </c>
    </row>
    <row r="193" s="16" customFormat="1">
      <c r="A193" s="16"/>
      <c r="B193" s="276"/>
      <c r="C193" s="277"/>
      <c r="D193" s="235" t="s">
        <v>176</v>
      </c>
      <c r="E193" s="278" t="s">
        <v>19</v>
      </c>
      <c r="F193" s="279" t="s">
        <v>261</v>
      </c>
      <c r="G193" s="277"/>
      <c r="H193" s="280">
        <v>6.5369999999999999</v>
      </c>
      <c r="I193" s="281"/>
      <c r="J193" s="277"/>
      <c r="K193" s="277"/>
      <c r="L193" s="282"/>
      <c r="M193" s="283"/>
      <c r="N193" s="284"/>
      <c r="O193" s="284"/>
      <c r="P193" s="284"/>
      <c r="Q193" s="284"/>
      <c r="R193" s="284"/>
      <c r="S193" s="284"/>
      <c r="T193" s="285"/>
      <c r="U193" s="16"/>
      <c r="V193" s="16"/>
      <c r="W193" s="16"/>
      <c r="X193" s="16"/>
      <c r="Y193" s="16"/>
      <c r="Z193" s="16"/>
      <c r="AA193" s="16"/>
      <c r="AB193" s="16"/>
      <c r="AC193" s="16"/>
      <c r="AD193" s="16"/>
      <c r="AE193" s="16"/>
      <c r="AT193" s="286" t="s">
        <v>176</v>
      </c>
      <c r="AU193" s="286" t="s">
        <v>79</v>
      </c>
      <c r="AV193" s="16" t="s">
        <v>185</v>
      </c>
      <c r="AW193" s="16" t="s">
        <v>32</v>
      </c>
      <c r="AX193" s="16" t="s">
        <v>70</v>
      </c>
      <c r="AY193" s="286" t="s">
        <v>165</v>
      </c>
    </row>
    <row r="194" s="14" customFormat="1">
      <c r="A194" s="14"/>
      <c r="B194" s="245"/>
      <c r="C194" s="246"/>
      <c r="D194" s="235" t="s">
        <v>176</v>
      </c>
      <c r="E194" s="247" t="s">
        <v>19</v>
      </c>
      <c r="F194" s="248" t="s">
        <v>178</v>
      </c>
      <c r="G194" s="246"/>
      <c r="H194" s="249">
        <v>101.53700000000001</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176</v>
      </c>
      <c r="AU194" s="255" t="s">
        <v>79</v>
      </c>
      <c r="AV194" s="14" t="s">
        <v>172</v>
      </c>
      <c r="AW194" s="14" t="s">
        <v>32</v>
      </c>
      <c r="AX194" s="14" t="s">
        <v>77</v>
      </c>
      <c r="AY194" s="255" t="s">
        <v>165</v>
      </c>
    </row>
    <row r="195" s="2" customFormat="1" ht="37.8" customHeight="1">
      <c r="A195" s="41"/>
      <c r="B195" s="42"/>
      <c r="C195" s="215" t="s">
        <v>283</v>
      </c>
      <c r="D195" s="215" t="s">
        <v>167</v>
      </c>
      <c r="E195" s="216" t="s">
        <v>284</v>
      </c>
      <c r="F195" s="217" t="s">
        <v>285</v>
      </c>
      <c r="G195" s="218" t="s">
        <v>194</v>
      </c>
      <c r="H195" s="219">
        <v>1015.37</v>
      </c>
      <c r="I195" s="220"/>
      <c r="J195" s="221">
        <f>ROUND(I195*H195,2)</f>
        <v>0</v>
      </c>
      <c r="K195" s="217" t="s">
        <v>171</v>
      </c>
      <c r="L195" s="47"/>
      <c r="M195" s="222" t="s">
        <v>19</v>
      </c>
      <c r="N195" s="223" t="s">
        <v>41</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172</v>
      </c>
      <c r="AT195" s="226" t="s">
        <v>167</v>
      </c>
      <c r="AU195" s="226" t="s">
        <v>79</v>
      </c>
      <c r="AY195" s="20" t="s">
        <v>165</v>
      </c>
      <c r="BE195" s="227">
        <f>IF(N195="základní",J195,0)</f>
        <v>0</v>
      </c>
      <c r="BF195" s="227">
        <f>IF(N195="snížená",J195,0)</f>
        <v>0</v>
      </c>
      <c r="BG195" s="227">
        <f>IF(N195="zákl. přenesená",J195,0)</f>
        <v>0</v>
      </c>
      <c r="BH195" s="227">
        <f>IF(N195="sníž. přenesená",J195,0)</f>
        <v>0</v>
      </c>
      <c r="BI195" s="227">
        <f>IF(N195="nulová",J195,0)</f>
        <v>0</v>
      </c>
      <c r="BJ195" s="20" t="s">
        <v>77</v>
      </c>
      <c r="BK195" s="227">
        <f>ROUND(I195*H195,2)</f>
        <v>0</v>
      </c>
      <c r="BL195" s="20" t="s">
        <v>172</v>
      </c>
      <c r="BM195" s="226" t="s">
        <v>286</v>
      </c>
    </row>
    <row r="196" s="2" customFormat="1">
      <c r="A196" s="41"/>
      <c r="B196" s="42"/>
      <c r="C196" s="43"/>
      <c r="D196" s="228" t="s">
        <v>174</v>
      </c>
      <c r="E196" s="43"/>
      <c r="F196" s="229" t="s">
        <v>287</v>
      </c>
      <c r="G196" s="43"/>
      <c r="H196" s="43"/>
      <c r="I196" s="230"/>
      <c r="J196" s="43"/>
      <c r="K196" s="43"/>
      <c r="L196" s="47"/>
      <c r="M196" s="231"/>
      <c r="N196" s="232"/>
      <c r="O196" s="87"/>
      <c r="P196" s="87"/>
      <c r="Q196" s="87"/>
      <c r="R196" s="87"/>
      <c r="S196" s="87"/>
      <c r="T196" s="88"/>
      <c r="U196" s="41"/>
      <c r="V196" s="41"/>
      <c r="W196" s="41"/>
      <c r="X196" s="41"/>
      <c r="Y196" s="41"/>
      <c r="Z196" s="41"/>
      <c r="AA196" s="41"/>
      <c r="AB196" s="41"/>
      <c r="AC196" s="41"/>
      <c r="AD196" s="41"/>
      <c r="AE196" s="41"/>
      <c r="AT196" s="20" t="s">
        <v>174</v>
      </c>
      <c r="AU196" s="20" t="s">
        <v>79</v>
      </c>
    </row>
    <row r="197" s="15" customFormat="1">
      <c r="A197" s="15"/>
      <c r="B197" s="266"/>
      <c r="C197" s="267"/>
      <c r="D197" s="235" t="s">
        <v>176</v>
      </c>
      <c r="E197" s="268" t="s">
        <v>19</v>
      </c>
      <c r="F197" s="269" t="s">
        <v>267</v>
      </c>
      <c r="G197" s="267"/>
      <c r="H197" s="268" t="s">
        <v>19</v>
      </c>
      <c r="I197" s="270"/>
      <c r="J197" s="267"/>
      <c r="K197" s="267"/>
      <c r="L197" s="271"/>
      <c r="M197" s="272"/>
      <c r="N197" s="273"/>
      <c r="O197" s="273"/>
      <c r="P197" s="273"/>
      <c r="Q197" s="273"/>
      <c r="R197" s="273"/>
      <c r="S197" s="273"/>
      <c r="T197" s="274"/>
      <c r="U197" s="15"/>
      <c r="V197" s="15"/>
      <c r="W197" s="15"/>
      <c r="X197" s="15"/>
      <c r="Y197" s="15"/>
      <c r="Z197" s="15"/>
      <c r="AA197" s="15"/>
      <c r="AB197" s="15"/>
      <c r="AC197" s="15"/>
      <c r="AD197" s="15"/>
      <c r="AE197" s="15"/>
      <c r="AT197" s="275" t="s">
        <v>176</v>
      </c>
      <c r="AU197" s="275" t="s">
        <v>79</v>
      </c>
      <c r="AV197" s="15" t="s">
        <v>77</v>
      </c>
      <c r="AW197" s="15" t="s">
        <v>32</v>
      </c>
      <c r="AX197" s="15" t="s">
        <v>70</v>
      </c>
      <c r="AY197" s="275" t="s">
        <v>165</v>
      </c>
    </row>
    <row r="198" s="13" customFormat="1">
      <c r="A198" s="13"/>
      <c r="B198" s="233"/>
      <c r="C198" s="234"/>
      <c r="D198" s="235" t="s">
        <v>176</v>
      </c>
      <c r="E198" s="236" t="s">
        <v>19</v>
      </c>
      <c r="F198" s="237" t="s">
        <v>203</v>
      </c>
      <c r="G198" s="234"/>
      <c r="H198" s="238">
        <v>76</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176</v>
      </c>
      <c r="AU198" s="244" t="s">
        <v>79</v>
      </c>
      <c r="AV198" s="13" t="s">
        <v>79</v>
      </c>
      <c r="AW198" s="13" t="s">
        <v>32</v>
      </c>
      <c r="AX198" s="13" t="s">
        <v>70</v>
      </c>
      <c r="AY198" s="244" t="s">
        <v>165</v>
      </c>
    </row>
    <row r="199" s="13" customFormat="1">
      <c r="A199" s="13"/>
      <c r="B199" s="233"/>
      <c r="C199" s="234"/>
      <c r="D199" s="235" t="s">
        <v>176</v>
      </c>
      <c r="E199" s="236" t="s">
        <v>19</v>
      </c>
      <c r="F199" s="237" t="s">
        <v>209</v>
      </c>
      <c r="G199" s="234"/>
      <c r="H199" s="238">
        <v>19</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176</v>
      </c>
      <c r="AU199" s="244" t="s">
        <v>79</v>
      </c>
      <c r="AV199" s="13" t="s">
        <v>79</v>
      </c>
      <c r="AW199" s="13" t="s">
        <v>32</v>
      </c>
      <c r="AX199" s="13" t="s">
        <v>70</v>
      </c>
      <c r="AY199" s="244" t="s">
        <v>165</v>
      </c>
    </row>
    <row r="200" s="15" customFormat="1">
      <c r="A200" s="15"/>
      <c r="B200" s="266"/>
      <c r="C200" s="267"/>
      <c r="D200" s="235" t="s">
        <v>176</v>
      </c>
      <c r="E200" s="268" t="s">
        <v>19</v>
      </c>
      <c r="F200" s="269" t="s">
        <v>280</v>
      </c>
      <c r="G200" s="267"/>
      <c r="H200" s="268" t="s">
        <v>19</v>
      </c>
      <c r="I200" s="270"/>
      <c r="J200" s="267"/>
      <c r="K200" s="267"/>
      <c r="L200" s="271"/>
      <c r="M200" s="272"/>
      <c r="N200" s="273"/>
      <c r="O200" s="273"/>
      <c r="P200" s="273"/>
      <c r="Q200" s="273"/>
      <c r="R200" s="273"/>
      <c r="S200" s="273"/>
      <c r="T200" s="274"/>
      <c r="U200" s="15"/>
      <c r="V200" s="15"/>
      <c r="W200" s="15"/>
      <c r="X200" s="15"/>
      <c r="Y200" s="15"/>
      <c r="Z200" s="15"/>
      <c r="AA200" s="15"/>
      <c r="AB200" s="15"/>
      <c r="AC200" s="15"/>
      <c r="AD200" s="15"/>
      <c r="AE200" s="15"/>
      <c r="AT200" s="275" t="s">
        <v>176</v>
      </c>
      <c r="AU200" s="275" t="s">
        <v>79</v>
      </c>
      <c r="AV200" s="15" t="s">
        <v>77</v>
      </c>
      <c r="AW200" s="15" t="s">
        <v>32</v>
      </c>
      <c r="AX200" s="15" t="s">
        <v>70</v>
      </c>
      <c r="AY200" s="275" t="s">
        <v>165</v>
      </c>
    </row>
    <row r="201" s="15" customFormat="1">
      <c r="A201" s="15"/>
      <c r="B201" s="266"/>
      <c r="C201" s="267"/>
      <c r="D201" s="235" t="s">
        <v>176</v>
      </c>
      <c r="E201" s="268" t="s">
        <v>19</v>
      </c>
      <c r="F201" s="269" t="s">
        <v>281</v>
      </c>
      <c r="G201" s="267"/>
      <c r="H201" s="268" t="s">
        <v>19</v>
      </c>
      <c r="I201" s="270"/>
      <c r="J201" s="267"/>
      <c r="K201" s="267"/>
      <c r="L201" s="271"/>
      <c r="M201" s="272"/>
      <c r="N201" s="273"/>
      <c r="O201" s="273"/>
      <c r="P201" s="273"/>
      <c r="Q201" s="273"/>
      <c r="R201" s="273"/>
      <c r="S201" s="273"/>
      <c r="T201" s="274"/>
      <c r="U201" s="15"/>
      <c r="V201" s="15"/>
      <c r="W201" s="15"/>
      <c r="X201" s="15"/>
      <c r="Y201" s="15"/>
      <c r="Z201" s="15"/>
      <c r="AA201" s="15"/>
      <c r="AB201" s="15"/>
      <c r="AC201" s="15"/>
      <c r="AD201" s="15"/>
      <c r="AE201" s="15"/>
      <c r="AT201" s="275" t="s">
        <v>176</v>
      </c>
      <c r="AU201" s="275" t="s">
        <v>79</v>
      </c>
      <c r="AV201" s="15" t="s">
        <v>77</v>
      </c>
      <c r="AW201" s="15" t="s">
        <v>32</v>
      </c>
      <c r="AX201" s="15" t="s">
        <v>70</v>
      </c>
      <c r="AY201" s="275" t="s">
        <v>165</v>
      </c>
    </row>
    <row r="202" s="13" customFormat="1">
      <c r="A202" s="13"/>
      <c r="B202" s="233"/>
      <c r="C202" s="234"/>
      <c r="D202" s="235" t="s">
        <v>176</v>
      </c>
      <c r="E202" s="236" t="s">
        <v>19</v>
      </c>
      <c r="F202" s="237" t="s">
        <v>282</v>
      </c>
      <c r="G202" s="234"/>
      <c r="H202" s="238">
        <v>6.5369999999999999</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176</v>
      </c>
      <c r="AU202" s="244" t="s">
        <v>79</v>
      </c>
      <c r="AV202" s="13" t="s">
        <v>79</v>
      </c>
      <c r="AW202" s="13" t="s">
        <v>32</v>
      </c>
      <c r="AX202" s="13" t="s">
        <v>70</v>
      </c>
      <c r="AY202" s="244" t="s">
        <v>165</v>
      </c>
    </row>
    <row r="203" s="16" customFormat="1">
      <c r="A203" s="16"/>
      <c r="B203" s="276"/>
      <c r="C203" s="277"/>
      <c r="D203" s="235" t="s">
        <v>176</v>
      </c>
      <c r="E203" s="278" t="s">
        <v>19</v>
      </c>
      <c r="F203" s="279" t="s">
        <v>261</v>
      </c>
      <c r="G203" s="277"/>
      <c r="H203" s="280">
        <v>101.53700000000001</v>
      </c>
      <c r="I203" s="281"/>
      <c r="J203" s="277"/>
      <c r="K203" s="277"/>
      <c r="L203" s="282"/>
      <c r="M203" s="283"/>
      <c r="N203" s="284"/>
      <c r="O203" s="284"/>
      <c r="P203" s="284"/>
      <c r="Q203" s="284"/>
      <c r="R203" s="284"/>
      <c r="S203" s="284"/>
      <c r="T203" s="285"/>
      <c r="U203" s="16"/>
      <c r="V203" s="16"/>
      <c r="W203" s="16"/>
      <c r="X203" s="16"/>
      <c r="Y203" s="16"/>
      <c r="Z203" s="16"/>
      <c r="AA203" s="16"/>
      <c r="AB203" s="16"/>
      <c r="AC203" s="16"/>
      <c r="AD203" s="16"/>
      <c r="AE203" s="16"/>
      <c r="AT203" s="286" t="s">
        <v>176</v>
      </c>
      <c r="AU203" s="286" t="s">
        <v>79</v>
      </c>
      <c r="AV203" s="16" t="s">
        <v>185</v>
      </c>
      <c r="AW203" s="16" t="s">
        <v>32</v>
      </c>
      <c r="AX203" s="16" t="s">
        <v>70</v>
      </c>
      <c r="AY203" s="286" t="s">
        <v>165</v>
      </c>
    </row>
    <row r="204" s="14" customFormat="1">
      <c r="A204" s="14"/>
      <c r="B204" s="245"/>
      <c r="C204" s="246"/>
      <c r="D204" s="235" t="s">
        <v>176</v>
      </c>
      <c r="E204" s="247" t="s">
        <v>19</v>
      </c>
      <c r="F204" s="248" t="s">
        <v>178</v>
      </c>
      <c r="G204" s="246"/>
      <c r="H204" s="249">
        <v>101.53700000000001</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176</v>
      </c>
      <c r="AU204" s="255" t="s">
        <v>79</v>
      </c>
      <c r="AV204" s="14" t="s">
        <v>172</v>
      </c>
      <c r="AW204" s="14" t="s">
        <v>32</v>
      </c>
      <c r="AX204" s="14" t="s">
        <v>77</v>
      </c>
      <c r="AY204" s="255" t="s">
        <v>165</v>
      </c>
    </row>
    <row r="205" s="13" customFormat="1">
      <c r="A205" s="13"/>
      <c r="B205" s="233"/>
      <c r="C205" s="234"/>
      <c r="D205" s="235" t="s">
        <v>176</v>
      </c>
      <c r="E205" s="234"/>
      <c r="F205" s="237" t="s">
        <v>288</v>
      </c>
      <c r="G205" s="234"/>
      <c r="H205" s="238">
        <v>1015.37</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176</v>
      </c>
      <c r="AU205" s="244" t="s">
        <v>79</v>
      </c>
      <c r="AV205" s="13" t="s">
        <v>79</v>
      </c>
      <c r="AW205" s="13" t="s">
        <v>4</v>
      </c>
      <c r="AX205" s="13" t="s">
        <v>77</v>
      </c>
      <c r="AY205" s="244" t="s">
        <v>165</v>
      </c>
    </row>
    <row r="206" s="2" customFormat="1" ht="24.15" customHeight="1">
      <c r="A206" s="41"/>
      <c r="B206" s="42"/>
      <c r="C206" s="215" t="s">
        <v>289</v>
      </c>
      <c r="D206" s="215" t="s">
        <v>167</v>
      </c>
      <c r="E206" s="216" t="s">
        <v>290</v>
      </c>
      <c r="F206" s="217" t="s">
        <v>291</v>
      </c>
      <c r="G206" s="218" t="s">
        <v>194</v>
      </c>
      <c r="H206" s="219">
        <v>134.53700000000001</v>
      </c>
      <c r="I206" s="220"/>
      <c r="J206" s="221">
        <f>ROUND(I206*H206,2)</f>
        <v>0</v>
      </c>
      <c r="K206" s="217" t="s">
        <v>171</v>
      </c>
      <c r="L206" s="47"/>
      <c r="M206" s="222" t="s">
        <v>19</v>
      </c>
      <c r="N206" s="223" t="s">
        <v>41</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172</v>
      </c>
      <c r="AT206" s="226" t="s">
        <v>167</v>
      </c>
      <c r="AU206" s="226" t="s">
        <v>79</v>
      </c>
      <c r="AY206" s="20" t="s">
        <v>165</v>
      </c>
      <c r="BE206" s="227">
        <f>IF(N206="základní",J206,0)</f>
        <v>0</v>
      </c>
      <c r="BF206" s="227">
        <f>IF(N206="snížená",J206,0)</f>
        <v>0</v>
      </c>
      <c r="BG206" s="227">
        <f>IF(N206="zákl. přenesená",J206,0)</f>
        <v>0</v>
      </c>
      <c r="BH206" s="227">
        <f>IF(N206="sníž. přenesená",J206,0)</f>
        <v>0</v>
      </c>
      <c r="BI206" s="227">
        <f>IF(N206="nulová",J206,0)</f>
        <v>0</v>
      </c>
      <c r="BJ206" s="20" t="s">
        <v>77</v>
      </c>
      <c r="BK206" s="227">
        <f>ROUND(I206*H206,2)</f>
        <v>0</v>
      </c>
      <c r="BL206" s="20" t="s">
        <v>172</v>
      </c>
      <c r="BM206" s="226" t="s">
        <v>292</v>
      </c>
    </row>
    <row r="207" s="2" customFormat="1">
      <c r="A207" s="41"/>
      <c r="B207" s="42"/>
      <c r="C207" s="43"/>
      <c r="D207" s="228" t="s">
        <v>174</v>
      </c>
      <c r="E207" s="43"/>
      <c r="F207" s="229" t="s">
        <v>293</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174</v>
      </c>
      <c r="AU207" s="20" t="s">
        <v>79</v>
      </c>
    </row>
    <row r="208" s="15" customFormat="1">
      <c r="A208" s="15"/>
      <c r="B208" s="266"/>
      <c r="C208" s="267"/>
      <c r="D208" s="235" t="s">
        <v>176</v>
      </c>
      <c r="E208" s="268" t="s">
        <v>19</v>
      </c>
      <c r="F208" s="269" t="s">
        <v>294</v>
      </c>
      <c r="G208" s="267"/>
      <c r="H208" s="268" t="s">
        <v>19</v>
      </c>
      <c r="I208" s="270"/>
      <c r="J208" s="267"/>
      <c r="K208" s="267"/>
      <c r="L208" s="271"/>
      <c r="M208" s="272"/>
      <c r="N208" s="273"/>
      <c r="O208" s="273"/>
      <c r="P208" s="273"/>
      <c r="Q208" s="273"/>
      <c r="R208" s="273"/>
      <c r="S208" s="273"/>
      <c r="T208" s="274"/>
      <c r="U208" s="15"/>
      <c r="V208" s="15"/>
      <c r="W208" s="15"/>
      <c r="X208" s="15"/>
      <c r="Y208" s="15"/>
      <c r="Z208" s="15"/>
      <c r="AA208" s="15"/>
      <c r="AB208" s="15"/>
      <c r="AC208" s="15"/>
      <c r="AD208" s="15"/>
      <c r="AE208" s="15"/>
      <c r="AT208" s="275" t="s">
        <v>176</v>
      </c>
      <c r="AU208" s="275" t="s">
        <v>79</v>
      </c>
      <c r="AV208" s="15" t="s">
        <v>77</v>
      </c>
      <c r="AW208" s="15" t="s">
        <v>32</v>
      </c>
      <c r="AX208" s="15" t="s">
        <v>70</v>
      </c>
      <c r="AY208" s="275" t="s">
        <v>165</v>
      </c>
    </row>
    <row r="209" s="13" customFormat="1">
      <c r="A209" s="13"/>
      <c r="B209" s="233"/>
      <c r="C209" s="234"/>
      <c r="D209" s="235" t="s">
        <v>176</v>
      </c>
      <c r="E209" s="236" t="s">
        <v>19</v>
      </c>
      <c r="F209" s="237" t="s">
        <v>260</v>
      </c>
      <c r="G209" s="234"/>
      <c r="H209" s="238">
        <v>86</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176</v>
      </c>
      <c r="AU209" s="244" t="s">
        <v>79</v>
      </c>
      <c r="AV209" s="13" t="s">
        <v>79</v>
      </c>
      <c r="AW209" s="13" t="s">
        <v>32</v>
      </c>
      <c r="AX209" s="13" t="s">
        <v>70</v>
      </c>
      <c r="AY209" s="244" t="s">
        <v>165</v>
      </c>
    </row>
    <row r="210" s="13" customFormat="1">
      <c r="A210" s="13"/>
      <c r="B210" s="233"/>
      <c r="C210" s="234"/>
      <c r="D210" s="235" t="s">
        <v>176</v>
      </c>
      <c r="E210" s="236" t="s">
        <v>19</v>
      </c>
      <c r="F210" s="237" t="s">
        <v>295</v>
      </c>
      <c r="G210" s="234"/>
      <c r="H210" s="238">
        <v>42</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176</v>
      </c>
      <c r="AU210" s="244" t="s">
        <v>79</v>
      </c>
      <c r="AV210" s="13" t="s">
        <v>79</v>
      </c>
      <c r="AW210" s="13" t="s">
        <v>32</v>
      </c>
      <c r="AX210" s="13" t="s">
        <v>70</v>
      </c>
      <c r="AY210" s="244" t="s">
        <v>165</v>
      </c>
    </row>
    <row r="211" s="16" customFormat="1">
      <c r="A211" s="16"/>
      <c r="B211" s="276"/>
      <c r="C211" s="277"/>
      <c r="D211" s="235" t="s">
        <v>176</v>
      </c>
      <c r="E211" s="278" t="s">
        <v>19</v>
      </c>
      <c r="F211" s="279" t="s">
        <v>261</v>
      </c>
      <c r="G211" s="277"/>
      <c r="H211" s="280">
        <v>128</v>
      </c>
      <c r="I211" s="281"/>
      <c r="J211" s="277"/>
      <c r="K211" s="277"/>
      <c r="L211" s="282"/>
      <c r="M211" s="283"/>
      <c r="N211" s="284"/>
      <c r="O211" s="284"/>
      <c r="P211" s="284"/>
      <c r="Q211" s="284"/>
      <c r="R211" s="284"/>
      <c r="S211" s="284"/>
      <c r="T211" s="285"/>
      <c r="U211" s="16"/>
      <c r="V211" s="16"/>
      <c r="W211" s="16"/>
      <c r="X211" s="16"/>
      <c r="Y211" s="16"/>
      <c r="Z211" s="16"/>
      <c r="AA211" s="16"/>
      <c r="AB211" s="16"/>
      <c r="AC211" s="16"/>
      <c r="AD211" s="16"/>
      <c r="AE211" s="16"/>
      <c r="AT211" s="286" t="s">
        <v>176</v>
      </c>
      <c r="AU211" s="286" t="s">
        <v>79</v>
      </c>
      <c r="AV211" s="16" t="s">
        <v>185</v>
      </c>
      <c r="AW211" s="16" t="s">
        <v>32</v>
      </c>
      <c r="AX211" s="16" t="s">
        <v>70</v>
      </c>
      <c r="AY211" s="286" t="s">
        <v>165</v>
      </c>
    </row>
    <row r="212" s="15" customFormat="1">
      <c r="A212" s="15"/>
      <c r="B212" s="266"/>
      <c r="C212" s="267"/>
      <c r="D212" s="235" t="s">
        <v>176</v>
      </c>
      <c r="E212" s="268" t="s">
        <v>19</v>
      </c>
      <c r="F212" s="269" t="s">
        <v>280</v>
      </c>
      <c r="G212" s="267"/>
      <c r="H212" s="268" t="s">
        <v>19</v>
      </c>
      <c r="I212" s="270"/>
      <c r="J212" s="267"/>
      <c r="K212" s="267"/>
      <c r="L212" s="271"/>
      <c r="M212" s="272"/>
      <c r="N212" s="273"/>
      <c r="O212" s="273"/>
      <c r="P212" s="273"/>
      <c r="Q212" s="273"/>
      <c r="R212" s="273"/>
      <c r="S212" s="273"/>
      <c r="T212" s="274"/>
      <c r="U212" s="15"/>
      <c r="V212" s="15"/>
      <c r="W212" s="15"/>
      <c r="X212" s="15"/>
      <c r="Y212" s="15"/>
      <c r="Z212" s="15"/>
      <c r="AA212" s="15"/>
      <c r="AB212" s="15"/>
      <c r="AC212" s="15"/>
      <c r="AD212" s="15"/>
      <c r="AE212" s="15"/>
      <c r="AT212" s="275" t="s">
        <v>176</v>
      </c>
      <c r="AU212" s="275" t="s">
        <v>79</v>
      </c>
      <c r="AV212" s="15" t="s">
        <v>77</v>
      </c>
      <c r="AW212" s="15" t="s">
        <v>32</v>
      </c>
      <c r="AX212" s="15" t="s">
        <v>70</v>
      </c>
      <c r="AY212" s="275" t="s">
        <v>165</v>
      </c>
    </row>
    <row r="213" s="15" customFormat="1">
      <c r="A213" s="15"/>
      <c r="B213" s="266"/>
      <c r="C213" s="267"/>
      <c r="D213" s="235" t="s">
        <v>176</v>
      </c>
      <c r="E213" s="268" t="s">
        <v>19</v>
      </c>
      <c r="F213" s="269" t="s">
        <v>281</v>
      </c>
      <c r="G213" s="267"/>
      <c r="H213" s="268" t="s">
        <v>19</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176</v>
      </c>
      <c r="AU213" s="275" t="s">
        <v>79</v>
      </c>
      <c r="AV213" s="15" t="s">
        <v>77</v>
      </c>
      <c r="AW213" s="15" t="s">
        <v>32</v>
      </c>
      <c r="AX213" s="15" t="s">
        <v>70</v>
      </c>
      <c r="AY213" s="275" t="s">
        <v>165</v>
      </c>
    </row>
    <row r="214" s="13" customFormat="1">
      <c r="A214" s="13"/>
      <c r="B214" s="233"/>
      <c r="C214" s="234"/>
      <c r="D214" s="235" t="s">
        <v>176</v>
      </c>
      <c r="E214" s="236" t="s">
        <v>19</v>
      </c>
      <c r="F214" s="237" t="s">
        <v>282</v>
      </c>
      <c r="G214" s="234"/>
      <c r="H214" s="238">
        <v>6.5369999999999999</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176</v>
      </c>
      <c r="AU214" s="244" t="s">
        <v>79</v>
      </c>
      <c r="AV214" s="13" t="s">
        <v>79</v>
      </c>
      <c r="AW214" s="13" t="s">
        <v>32</v>
      </c>
      <c r="AX214" s="13" t="s">
        <v>70</v>
      </c>
      <c r="AY214" s="244" t="s">
        <v>165</v>
      </c>
    </row>
    <row r="215" s="16" customFormat="1">
      <c r="A215" s="16"/>
      <c r="B215" s="276"/>
      <c r="C215" s="277"/>
      <c r="D215" s="235" t="s">
        <v>176</v>
      </c>
      <c r="E215" s="278" t="s">
        <v>19</v>
      </c>
      <c r="F215" s="279" t="s">
        <v>261</v>
      </c>
      <c r="G215" s="277"/>
      <c r="H215" s="280">
        <v>6.5369999999999999</v>
      </c>
      <c r="I215" s="281"/>
      <c r="J215" s="277"/>
      <c r="K215" s="277"/>
      <c r="L215" s="282"/>
      <c r="M215" s="283"/>
      <c r="N215" s="284"/>
      <c r="O215" s="284"/>
      <c r="P215" s="284"/>
      <c r="Q215" s="284"/>
      <c r="R215" s="284"/>
      <c r="S215" s="284"/>
      <c r="T215" s="285"/>
      <c r="U215" s="16"/>
      <c r="V215" s="16"/>
      <c r="W215" s="16"/>
      <c r="X215" s="16"/>
      <c r="Y215" s="16"/>
      <c r="Z215" s="16"/>
      <c r="AA215" s="16"/>
      <c r="AB215" s="16"/>
      <c r="AC215" s="16"/>
      <c r="AD215" s="16"/>
      <c r="AE215" s="16"/>
      <c r="AT215" s="286" t="s">
        <v>176</v>
      </c>
      <c r="AU215" s="286" t="s">
        <v>79</v>
      </c>
      <c r="AV215" s="16" t="s">
        <v>185</v>
      </c>
      <c r="AW215" s="16" t="s">
        <v>32</v>
      </c>
      <c r="AX215" s="16" t="s">
        <v>70</v>
      </c>
      <c r="AY215" s="286" t="s">
        <v>165</v>
      </c>
    </row>
    <row r="216" s="14" customFormat="1">
      <c r="A216" s="14"/>
      <c r="B216" s="245"/>
      <c r="C216" s="246"/>
      <c r="D216" s="235" t="s">
        <v>176</v>
      </c>
      <c r="E216" s="247" t="s">
        <v>19</v>
      </c>
      <c r="F216" s="248" t="s">
        <v>178</v>
      </c>
      <c r="G216" s="246"/>
      <c r="H216" s="249">
        <v>134.53700000000001</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176</v>
      </c>
      <c r="AU216" s="255" t="s">
        <v>79</v>
      </c>
      <c r="AV216" s="14" t="s">
        <v>172</v>
      </c>
      <c r="AW216" s="14" t="s">
        <v>32</v>
      </c>
      <c r="AX216" s="14" t="s">
        <v>77</v>
      </c>
      <c r="AY216" s="255" t="s">
        <v>165</v>
      </c>
    </row>
    <row r="217" s="2" customFormat="1" ht="24.15" customHeight="1">
      <c r="A217" s="41"/>
      <c r="B217" s="42"/>
      <c r="C217" s="215" t="s">
        <v>296</v>
      </c>
      <c r="D217" s="215" t="s">
        <v>167</v>
      </c>
      <c r="E217" s="216" t="s">
        <v>297</v>
      </c>
      <c r="F217" s="217" t="s">
        <v>298</v>
      </c>
      <c r="G217" s="218" t="s">
        <v>221</v>
      </c>
      <c r="H217" s="219">
        <v>221.07400000000001</v>
      </c>
      <c r="I217" s="220"/>
      <c r="J217" s="221">
        <f>ROUND(I217*H217,2)</f>
        <v>0</v>
      </c>
      <c r="K217" s="217" t="s">
        <v>171</v>
      </c>
      <c r="L217" s="47"/>
      <c r="M217" s="222" t="s">
        <v>19</v>
      </c>
      <c r="N217" s="223" t="s">
        <v>41</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172</v>
      </c>
      <c r="AT217" s="226" t="s">
        <v>167</v>
      </c>
      <c r="AU217" s="226" t="s">
        <v>79</v>
      </c>
      <c r="AY217" s="20" t="s">
        <v>165</v>
      </c>
      <c r="BE217" s="227">
        <f>IF(N217="základní",J217,0)</f>
        <v>0</v>
      </c>
      <c r="BF217" s="227">
        <f>IF(N217="snížená",J217,0)</f>
        <v>0</v>
      </c>
      <c r="BG217" s="227">
        <f>IF(N217="zákl. přenesená",J217,0)</f>
        <v>0</v>
      </c>
      <c r="BH217" s="227">
        <f>IF(N217="sníž. přenesená",J217,0)</f>
        <v>0</v>
      </c>
      <c r="BI217" s="227">
        <f>IF(N217="nulová",J217,0)</f>
        <v>0</v>
      </c>
      <c r="BJ217" s="20" t="s">
        <v>77</v>
      </c>
      <c r="BK217" s="227">
        <f>ROUND(I217*H217,2)</f>
        <v>0</v>
      </c>
      <c r="BL217" s="20" t="s">
        <v>172</v>
      </c>
      <c r="BM217" s="226" t="s">
        <v>299</v>
      </c>
    </row>
    <row r="218" s="2" customFormat="1">
      <c r="A218" s="41"/>
      <c r="B218" s="42"/>
      <c r="C218" s="43"/>
      <c r="D218" s="228" t="s">
        <v>174</v>
      </c>
      <c r="E218" s="43"/>
      <c r="F218" s="229" t="s">
        <v>300</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174</v>
      </c>
      <c r="AU218" s="20" t="s">
        <v>79</v>
      </c>
    </row>
    <row r="219" s="15" customFormat="1">
      <c r="A219" s="15"/>
      <c r="B219" s="266"/>
      <c r="C219" s="267"/>
      <c r="D219" s="235" t="s">
        <v>176</v>
      </c>
      <c r="E219" s="268" t="s">
        <v>19</v>
      </c>
      <c r="F219" s="269" t="s">
        <v>267</v>
      </c>
      <c r="G219" s="267"/>
      <c r="H219" s="268" t="s">
        <v>19</v>
      </c>
      <c r="I219" s="270"/>
      <c r="J219" s="267"/>
      <c r="K219" s="267"/>
      <c r="L219" s="271"/>
      <c r="M219" s="272"/>
      <c r="N219" s="273"/>
      <c r="O219" s="273"/>
      <c r="P219" s="273"/>
      <c r="Q219" s="273"/>
      <c r="R219" s="273"/>
      <c r="S219" s="273"/>
      <c r="T219" s="274"/>
      <c r="U219" s="15"/>
      <c r="V219" s="15"/>
      <c r="W219" s="15"/>
      <c r="X219" s="15"/>
      <c r="Y219" s="15"/>
      <c r="Z219" s="15"/>
      <c r="AA219" s="15"/>
      <c r="AB219" s="15"/>
      <c r="AC219" s="15"/>
      <c r="AD219" s="15"/>
      <c r="AE219" s="15"/>
      <c r="AT219" s="275" t="s">
        <v>176</v>
      </c>
      <c r="AU219" s="275" t="s">
        <v>79</v>
      </c>
      <c r="AV219" s="15" t="s">
        <v>77</v>
      </c>
      <c r="AW219" s="15" t="s">
        <v>32</v>
      </c>
      <c r="AX219" s="15" t="s">
        <v>70</v>
      </c>
      <c r="AY219" s="275" t="s">
        <v>165</v>
      </c>
    </row>
    <row r="220" s="13" customFormat="1">
      <c r="A220" s="13"/>
      <c r="B220" s="233"/>
      <c r="C220" s="234"/>
      <c r="D220" s="235" t="s">
        <v>176</v>
      </c>
      <c r="E220" s="236" t="s">
        <v>19</v>
      </c>
      <c r="F220" s="237" t="s">
        <v>197</v>
      </c>
      <c r="G220" s="234"/>
      <c r="H220" s="238">
        <v>95</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176</v>
      </c>
      <c r="AU220" s="244" t="s">
        <v>79</v>
      </c>
      <c r="AV220" s="13" t="s">
        <v>79</v>
      </c>
      <c r="AW220" s="13" t="s">
        <v>32</v>
      </c>
      <c r="AX220" s="13" t="s">
        <v>70</v>
      </c>
      <c r="AY220" s="244" t="s">
        <v>165</v>
      </c>
    </row>
    <row r="221" s="13" customFormat="1">
      <c r="A221" s="13"/>
      <c r="B221" s="233"/>
      <c r="C221" s="234"/>
      <c r="D221" s="235" t="s">
        <v>176</v>
      </c>
      <c r="E221" s="236" t="s">
        <v>19</v>
      </c>
      <c r="F221" s="237" t="s">
        <v>268</v>
      </c>
      <c r="G221" s="234"/>
      <c r="H221" s="238">
        <v>-86</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176</v>
      </c>
      <c r="AU221" s="244" t="s">
        <v>79</v>
      </c>
      <c r="AV221" s="13" t="s">
        <v>79</v>
      </c>
      <c r="AW221" s="13" t="s">
        <v>32</v>
      </c>
      <c r="AX221" s="13" t="s">
        <v>70</v>
      </c>
      <c r="AY221" s="244" t="s">
        <v>165</v>
      </c>
    </row>
    <row r="222" s="13" customFormat="1">
      <c r="A222" s="13"/>
      <c r="B222" s="233"/>
      <c r="C222" s="234"/>
      <c r="D222" s="235" t="s">
        <v>176</v>
      </c>
      <c r="E222" s="236" t="s">
        <v>19</v>
      </c>
      <c r="F222" s="237" t="s">
        <v>203</v>
      </c>
      <c r="G222" s="234"/>
      <c r="H222" s="238">
        <v>76</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176</v>
      </c>
      <c r="AU222" s="244" t="s">
        <v>79</v>
      </c>
      <c r="AV222" s="13" t="s">
        <v>79</v>
      </c>
      <c r="AW222" s="13" t="s">
        <v>32</v>
      </c>
      <c r="AX222" s="13" t="s">
        <v>70</v>
      </c>
      <c r="AY222" s="244" t="s">
        <v>165</v>
      </c>
    </row>
    <row r="223" s="13" customFormat="1">
      <c r="A223" s="13"/>
      <c r="B223" s="233"/>
      <c r="C223" s="234"/>
      <c r="D223" s="235" t="s">
        <v>176</v>
      </c>
      <c r="E223" s="236" t="s">
        <v>19</v>
      </c>
      <c r="F223" s="237" t="s">
        <v>209</v>
      </c>
      <c r="G223" s="234"/>
      <c r="H223" s="238">
        <v>19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176</v>
      </c>
      <c r="AU223" s="244" t="s">
        <v>79</v>
      </c>
      <c r="AV223" s="13" t="s">
        <v>79</v>
      </c>
      <c r="AW223" s="13" t="s">
        <v>32</v>
      </c>
      <c r="AX223" s="13" t="s">
        <v>70</v>
      </c>
      <c r="AY223" s="244" t="s">
        <v>165</v>
      </c>
    </row>
    <row r="224" s="16" customFormat="1">
      <c r="A224" s="16"/>
      <c r="B224" s="276"/>
      <c r="C224" s="277"/>
      <c r="D224" s="235" t="s">
        <v>176</v>
      </c>
      <c r="E224" s="278" t="s">
        <v>19</v>
      </c>
      <c r="F224" s="279" t="s">
        <v>261</v>
      </c>
      <c r="G224" s="277"/>
      <c r="H224" s="280">
        <v>104</v>
      </c>
      <c r="I224" s="281"/>
      <c r="J224" s="277"/>
      <c r="K224" s="277"/>
      <c r="L224" s="282"/>
      <c r="M224" s="283"/>
      <c r="N224" s="284"/>
      <c r="O224" s="284"/>
      <c r="P224" s="284"/>
      <c r="Q224" s="284"/>
      <c r="R224" s="284"/>
      <c r="S224" s="284"/>
      <c r="T224" s="285"/>
      <c r="U224" s="16"/>
      <c r="V224" s="16"/>
      <c r="W224" s="16"/>
      <c r="X224" s="16"/>
      <c r="Y224" s="16"/>
      <c r="Z224" s="16"/>
      <c r="AA224" s="16"/>
      <c r="AB224" s="16"/>
      <c r="AC224" s="16"/>
      <c r="AD224" s="16"/>
      <c r="AE224" s="16"/>
      <c r="AT224" s="286" t="s">
        <v>176</v>
      </c>
      <c r="AU224" s="286" t="s">
        <v>79</v>
      </c>
      <c r="AV224" s="16" t="s">
        <v>185</v>
      </c>
      <c r="AW224" s="16" t="s">
        <v>32</v>
      </c>
      <c r="AX224" s="16" t="s">
        <v>70</v>
      </c>
      <c r="AY224" s="286" t="s">
        <v>165</v>
      </c>
    </row>
    <row r="225" s="15" customFormat="1">
      <c r="A225" s="15"/>
      <c r="B225" s="266"/>
      <c r="C225" s="267"/>
      <c r="D225" s="235" t="s">
        <v>176</v>
      </c>
      <c r="E225" s="268" t="s">
        <v>19</v>
      </c>
      <c r="F225" s="269" t="s">
        <v>280</v>
      </c>
      <c r="G225" s="267"/>
      <c r="H225" s="268" t="s">
        <v>19</v>
      </c>
      <c r="I225" s="270"/>
      <c r="J225" s="267"/>
      <c r="K225" s="267"/>
      <c r="L225" s="271"/>
      <c r="M225" s="272"/>
      <c r="N225" s="273"/>
      <c r="O225" s="273"/>
      <c r="P225" s="273"/>
      <c r="Q225" s="273"/>
      <c r="R225" s="273"/>
      <c r="S225" s="273"/>
      <c r="T225" s="274"/>
      <c r="U225" s="15"/>
      <c r="V225" s="15"/>
      <c r="W225" s="15"/>
      <c r="X225" s="15"/>
      <c r="Y225" s="15"/>
      <c r="Z225" s="15"/>
      <c r="AA225" s="15"/>
      <c r="AB225" s="15"/>
      <c r="AC225" s="15"/>
      <c r="AD225" s="15"/>
      <c r="AE225" s="15"/>
      <c r="AT225" s="275" t="s">
        <v>176</v>
      </c>
      <c r="AU225" s="275" t="s">
        <v>79</v>
      </c>
      <c r="AV225" s="15" t="s">
        <v>77</v>
      </c>
      <c r="AW225" s="15" t="s">
        <v>32</v>
      </c>
      <c r="AX225" s="15" t="s">
        <v>70</v>
      </c>
      <c r="AY225" s="275" t="s">
        <v>165</v>
      </c>
    </row>
    <row r="226" s="15" customFormat="1">
      <c r="A226" s="15"/>
      <c r="B226" s="266"/>
      <c r="C226" s="267"/>
      <c r="D226" s="235" t="s">
        <v>176</v>
      </c>
      <c r="E226" s="268" t="s">
        <v>19</v>
      </c>
      <c r="F226" s="269" t="s">
        <v>281</v>
      </c>
      <c r="G226" s="267"/>
      <c r="H226" s="268" t="s">
        <v>19</v>
      </c>
      <c r="I226" s="270"/>
      <c r="J226" s="267"/>
      <c r="K226" s="267"/>
      <c r="L226" s="271"/>
      <c r="M226" s="272"/>
      <c r="N226" s="273"/>
      <c r="O226" s="273"/>
      <c r="P226" s="273"/>
      <c r="Q226" s="273"/>
      <c r="R226" s="273"/>
      <c r="S226" s="273"/>
      <c r="T226" s="274"/>
      <c r="U226" s="15"/>
      <c r="V226" s="15"/>
      <c r="W226" s="15"/>
      <c r="X226" s="15"/>
      <c r="Y226" s="15"/>
      <c r="Z226" s="15"/>
      <c r="AA226" s="15"/>
      <c r="AB226" s="15"/>
      <c r="AC226" s="15"/>
      <c r="AD226" s="15"/>
      <c r="AE226" s="15"/>
      <c r="AT226" s="275" t="s">
        <v>176</v>
      </c>
      <c r="AU226" s="275" t="s">
        <v>79</v>
      </c>
      <c r="AV226" s="15" t="s">
        <v>77</v>
      </c>
      <c r="AW226" s="15" t="s">
        <v>32</v>
      </c>
      <c r="AX226" s="15" t="s">
        <v>70</v>
      </c>
      <c r="AY226" s="275" t="s">
        <v>165</v>
      </c>
    </row>
    <row r="227" s="13" customFormat="1">
      <c r="A227" s="13"/>
      <c r="B227" s="233"/>
      <c r="C227" s="234"/>
      <c r="D227" s="235" t="s">
        <v>176</v>
      </c>
      <c r="E227" s="236" t="s">
        <v>19</v>
      </c>
      <c r="F227" s="237" t="s">
        <v>282</v>
      </c>
      <c r="G227" s="234"/>
      <c r="H227" s="238">
        <v>6.5369999999999999</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176</v>
      </c>
      <c r="AU227" s="244" t="s">
        <v>79</v>
      </c>
      <c r="AV227" s="13" t="s">
        <v>79</v>
      </c>
      <c r="AW227" s="13" t="s">
        <v>32</v>
      </c>
      <c r="AX227" s="13" t="s">
        <v>70</v>
      </c>
      <c r="AY227" s="244" t="s">
        <v>165</v>
      </c>
    </row>
    <row r="228" s="16" customFormat="1">
      <c r="A228" s="16"/>
      <c r="B228" s="276"/>
      <c r="C228" s="277"/>
      <c r="D228" s="235" t="s">
        <v>176</v>
      </c>
      <c r="E228" s="278" t="s">
        <v>19</v>
      </c>
      <c r="F228" s="279" t="s">
        <v>261</v>
      </c>
      <c r="G228" s="277"/>
      <c r="H228" s="280">
        <v>6.5369999999999999</v>
      </c>
      <c r="I228" s="281"/>
      <c r="J228" s="277"/>
      <c r="K228" s="277"/>
      <c r="L228" s="282"/>
      <c r="M228" s="283"/>
      <c r="N228" s="284"/>
      <c r="O228" s="284"/>
      <c r="P228" s="284"/>
      <c r="Q228" s="284"/>
      <c r="R228" s="284"/>
      <c r="S228" s="284"/>
      <c r="T228" s="285"/>
      <c r="U228" s="16"/>
      <c r="V228" s="16"/>
      <c r="W228" s="16"/>
      <c r="X228" s="16"/>
      <c r="Y228" s="16"/>
      <c r="Z228" s="16"/>
      <c r="AA228" s="16"/>
      <c r="AB228" s="16"/>
      <c r="AC228" s="16"/>
      <c r="AD228" s="16"/>
      <c r="AE228" s="16"/>
      <c r="AT228" s="286" t="s">
        <v>176</v>
      </c>
      <c r="AU228" s="286" t="s">
        <v>79</v>
      </c>
      <c r="AV228" s="16" t="s">
        <v>185</v>
      </c>
      <c r="AW228" s="16" t="s">
        <v>32</v>
      </c>
      <c r="AX228" s="16" t="s">
        <v>70</v>
      </c>
      <c r="AY228" s="286" t="s">
        <v>165</v>
      </c>
    </row>
    <row r="229" s="14" customFormat="1">
      <c r="A229" s="14"/>
      <c r="B229" s="245"/>
      <c r="C229" s="246"/>
      <c r="D229" s="235" t="s">
        <v>176</v>
      </c>
      <c r="E229" s="247" t="s">
        <v>19</v>
      </c>
      <c r="F229" s="248" t="s">
        <v>178</v>
      </c>
      <c r="G229" s="246"/>
      <c r="H229" s="249">
        <v>110.53700000000001</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176</v>
      </c>
      <c r="AU229" s="255" t="s">
        <v>79</v>
      </c>
      <c r="AV229" s="14" t="s">
        <v>172</v>
      </c>
      <c r="AW229" s="14" t="s">
        <v>32</v>
      </c>
      <c r="AX229" s="14" t="s">
        <v>77</v>
      </c>
      <c r="AY229" s="255" t="s">
        <v>165</v>
      </c>
    </row>
    <row r="230" s="13" customFormat="1">
      <c r="A230" s="13"/>
      <c r="B230" s="233"/>
      <c r="C230" s="234"/>
      <c r="D230" s="235" t="s">
        <v>176</v>
      </c>
      <c r="E230" s="234"/>
      <c r="F230" s="237" t="s">
        <v>301</v>
      </c>
      <c r="G230" s="234"/>
      <c r="H230" s="238">
        <v>221.07400000000001</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176</v>
      </c>
      <c r="AU230" s="244" t="s">
        <v>79</v>
      </c>
      <c r="AV230" s="13" t="s">
        <v>79</v>
      </c>
      <c r="AW230" s="13" t="s">
        <v>4</v>
      </c>
      <c r="AX230" s="13" t="s">
        <v>77</v>
      </c>
      <c r="AY230" s="244" t="s">
        <v>165</v>
      </c>
    </row>
    <row r="231" s="2" customFormat="1" ht="24.15" customHeight="1">
      <c r="A231" s="41"/>
      <c r="B231" s="42"/>
      <c r="C231" s="215" t="s">
        <v>7</v>
      </c>
      <c r="D231" s="215" t="s">
        <v>167</v>
      </c>
      <c r="E231" s="216" t="s">
        <v>302</v>
      </c>
      <c r="F231" s="217" t="s">
        <v>303</v>
      </c>
      <c r="G231" s="218" t="s">
        <v>194</v>
      </c>
      <c r="H231" s="219">
        <v>128</v>
      </c>
      <c r="I231" s="220"/>
      <c r="J231" s="221">
        <f>ROUND(I231*H231,2)</f>
        <v>0</v>
      </c>
      <c r="K231" s="217" t="s">
        <v>171</v>
      </c>
      <c r="L231" s="47"/>
      <c r="M231" s="222" t="s">
        <v>19</v>
      </c>
      <c r="N231" s="223" t="s">
        <v>41</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172</v>
      </c>
      <c r="AT231" s="226" t="s">
        <v>167</v>
      </c>
      <c r="AU231" s="226" t="s">
        <v>79</v>
      </c>
      <c r="AY231" s="20" t="s">
        <v>165</v>
      </c>
      <c r="BE231" s="227">
        <f>IF(N231="základní",J231,0)</f>
        <v>0</v>
      </c>
      <c r="BF231" s="227">
        <f>IF(N231="snížená",J231,0)</f>
        <v>0</v>
      </c>
      <c r="BG231" s="227">
        <f>IF(N231="zákl. přenesená",J231,0)</f>
        <v>0</v>
      </c>
      <c r="BH231" s="227">
        <f>IF(N231="sníž. přenesená",J231,0)</f>
        <v>0</v>
      </c>
      <c r="BI231" s="227">
        <f>IF(N231="nulová",J231,0)</f>
        <v>0</v>
      </c>
      <c r="BJ231" s="20" t="s">
        <v>77</v>
      </c>
      <c r="BK231" s="227">
        <f>ROUND(I231*H231,2)</f>
        <v>0</v>
      </c>
      <c r="BL231" s="20" t="s">
        <v>172</v>
      </c>
      <c r="BM231" s="226" t="s">
        <v>304</v>
      </c>
    </row>
    <row r="232" s="2" customFormat="1">
      <c r="A232" s="41"/>
      <c r="B232" s="42"/>
      <c r="C232" s="43"/>
      <c r="D232" s="228" t="s">
        <v>174</v>
      </c>
      <c r="E232" s="43"/>
      <c r="F232" s="229" t="s">
        <v>305</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174</v>
      </c>
      <c r="AU232" s="20" t="s">
        <v>79</v>
      </c>
    </row>
    <row r="233" s="15" customFormat="1">
      <c r="A233" s="15"/>
      <c r="B233" s="266"/>
      <c r="C233" s="267"/>
      <c r="D233" s="235" t="s">
        <v>176</v>
      </c>
      <c r="E233" s="268" t="s">
        <v>19</v>
      </c>
      <c r="F233" s="269" t="s">
        <v>306</v>
      </c>
      <c r="G233" s="267"/>
      <c r="H233" s="268" t="s">
        <v>19</v>
      </c>
      <c r="I233" s="270"/>
      <c r="J233" s="267"/>
      <c r="K233" s="267"/>
      <c r="L233" s="271"/>
      <c r="M233" s="272"/>
      <c r="N233" s="273"/>
      <c r="O233" s="273"/>
      <c r="P233" s="273"/>
      <c r="Q233" s="273"/>
      <c r="R233" s="273"/>
      <c r="S233" s="273"/>
      <c r="T233" s="274"/>
      <c r="U233" s="15"/>
      <c r="V233" s="15"/>
      <c r="W233" s="15"/>
      <c r="X233" s="15"/>
      <c r="Y233" s="15"/>
      <c r="Z233" s="15"/>
      <c r="AA233" s="15"/>
      <c r="AB233" s="15"/>
      <c r="AC233" s="15"/>
      <c r="AD233" s="15"/>
      <c r="AE233" s="15"/>
      <c r="AT233" s="275" t="s">
        <v>176</v>
      </c>
      <c r="AU233" s="275" t="s">
        <v>79</v>
      </c>
      <c r="AV233" s="15" t="s">
        <v>77</v>
      </c>
      <c r="AW233" s="15" t="s">
        <v>32</v>
      </c>
      <c r="AX233" s="15" t="s">
        <v>70</v>
      </c>
      <c r="AY233" s="275" t="s">
        <v>165</v>
      </c>
    </row>
    <row r="234" s="13" customFormat="1">
      <c r="A234" s="13"/>
      <c r="B234" s="233"/>
      <c r="C234" s="234"/>
      <c r="D234" s="235" t="s">
        <v>176</v>
      </c>
      <c r="E234" s="236" t="s">
        <v>19</v>
      </c>
      <c r="F234" s="237" t="s">
        <v>260</v>
      </c>
      <c r="G234" s="234"/>
      <c r="H234" s="238">
        <v>86</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176</v>
      </c>
      <c r="AU234" s="244" t="s">
        <v>79</v>
      </c>
      <c r="AV234" s="13" t="s">
        <v>79</v>
      </c>
      <c r="AW234" s="13" t="s">
        <v>32</v>
      </c>
      <c r="AX234" s="13" t="s">
        <v>70</v>
      </c>
      <c r="AY234" s="244" t="s">
        <v>165</v>
      </c>
    </row>
    <row r="235" s="13" customFormat="1">
      <c r="A235" s="13"/>
      <c r="B235" s="233"/>
      <c r="C235" s="234"/>
      <c r="D235" s="235" t="s">
        <v>176</v>
      </c>
      <c r="E235" s="236" t="s">
        <v>19</v>
      </c>
      <c r="F235" s="237" t="s">
        <v>295</v>
      </c>
      <c r="G235" s="234"/>
      <c r="H235" s="238">
        <v>42</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176</v>
      </c>
      <c r="AU235" s="244" t="s">
        <v>79</v>
      </c>
      <c r="AV235" s="13" t="s">
        <v>79</v>
      </c>
      <c r="AW235" s="13" t="s">
        <v>32</v>
      </c>
      <c r="AX235" s="13" t="s">
        <v>70</v>
      </c>
      <c r="AY235" s="244" t="s">
        <v>165</v>
      </c>
    </row>
    <row r="236" s="14" customFormat="1">
      <c r="A236" s="14"/>
      <c r="B236" s="245"/>
      <c r="C236" s="246"/>
      <c r="D236" s="235" t="s">
        <v>176</v>
      </c>
      <c r="E236" s="247" t="s">
        <v>19</v>
      </c>
      <c r="F236" s="248" t="s">
        <v>178</v>
      </c>
      <c r="G236" s="246"/>
      <c r="H236" s="249">
        <v>128</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176</v>
      </c>
      <c r="AU236" s="255" t="s">
        <v>79</v>
      </c>
      <c r="AV236" s="14" t="s">
        <v>172</v>
      </c>
      <c r="AW236" s="14" t="s">
        <v>32</v>
      </c>
      <c r="AX236" s="14" t="s">
        <v>77</v>
      </c>
      <c r="AY236" s="255" t="s">
        <v>165</v>
      </c>
    </row>
    <row r="237" s="2" customFormat="1" ht="24.15" customHeight="1">
      <c r="A237" s="41"/>
      <c r="B237" s="42"/>
      <c r="C237" s="215" t="s">
        <v>307</v>
      </c>
      <c r="D237" s="215" t="s">
        <v>167</v>
      </c>
      <c r="E237" s="216" t="s">
        <v>308</v>
      </c>
      <c r="F237" s="217" t="s">
        <v>309</v>
      </c>
      <c r="G237" s="218" t="s">
        <v>194</v>
      </c>
      <c r="H237" s="219">
        <v>86</v>
      </c>
      <c r="I237" s="220"/>
      <c r="J237" s="221">
        <f>ROUND(I237*H237,2)</f>
        <v>0</v>
      </c>
      <c r="K237" s="217" t="s">
        <v>171</v>
      </c>
      <c r="L237" s="47"/>
      <c r="M237" s="222" t="s">
        <v>19</v>
      </c>
      <c r="N237" s="223" t="s">
        <v>41</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172</v>
      </c>
      <c r="AT237" s="226" t="s">
        <v>167</v>
      </c>
      <c r="AU237" s="226" t="s">
        <v>79</v>
      </c>
      <c r="AY237" s="20" t="s">
        <v>165</v>
      </c>
      <c r="BE237" s="227">
        <f>IF(N237="základní",J237,0)</f>
        <v>0</v>
      </c>
      <c r="BF237" s="227">
        <f>IF(N237="snížená",J237,0)</f>
        <v>0</v>
      </c>
      <c r="BG237" s="227">
        <f>IF(N237="zákl. přenesená",J237,0)</f>
        <v>0</v>
      </c>
      <c r="BH237" s="227">
        <f>IF(N237="sníž. přenesená",J237,0)</f>
        <v>0</v>
      </c>
      <c r="BI237" s="227">
        <f>IF(N237="nulová",J237,0)</f>
        <v>0</v>
      </c>
      <c r="BJ237" s="20" t="s">
        <v>77</v>
      </c>
      <c r="BK237" s="227">
        <f>ROUND(I237*H237,2)</f>
        <v>0</v>
      </c>
      <c r="BL237" s="20" t="s">
        <v>172</v>
      </c>
      <c r="BM237" s="226" t="s">
        <v>310</v>
      </c>
    </row>
    <row r="238" s="2" customFormat="1">
      <c r="A238" s="41"/>
      <c r="B238" s="42"/>
      <c r="C238" s="43"/>
      <c r="D238" s="228" t="s">
        <v>174</v>
      </c>
      <c r="E238" s="43"/>
      <c r="F238" s="229" t="s">
        <v>311</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174</v>
      </c>
      <c r="AU238" s="20" t="s">
        <v>79</v>
      </c>
    </row>
    <row r="239" s="13" customFormat="1">
      <c r="A239" s="13"/>
      <c r="B239" s="233"/>
      <c r="C239" s="234"/>
      <c r="D239" s="235" t="s">
        <v>176</v>
      </c>
      <c r="E239" s="236" t="s">
        <v>19</v>
      </c>
      <c r="F239" s="237" t="s">
        <v>260</v>
      </c>
      <c r="G239" s="234"/>
      <c r="H239" s="238">
        <v>86</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176</v>
      </c>
      <c r="AU239" s="244" t="s">
        <v>79</v>
      </c>
      <c r="AV239" s="13" t="s">
        <v>79</v>
      </c>
      <c r="AW239" s="13" t="s">
        <v>32</v>
      </c>
      <c r="AX239" s="13" t="s">
        <v>70</v>
      </c>
      <c r="AY239" s="244" t="s">
        <v>165</v>
      </c>
    </row>
    <row r="240" s="14" customFormat="1">
      <c r="A240" s="14"/>
      <c r="B240" s="245"/>
      <c r="C240" s="246"/>
      <c r="D240" s="235" t="s">
        <v>176</v>
      </c>
      <c r="E240" s="247" t="s">
        <v>19</v>
      </c>
      <c r="F240" s="248" t="s">
        <v>178</v>
      </c>
      <c r="G240" s="246"/>
      <c r="H240" s="249">
        <v>86</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176</v>
      </c>
      <c r="AU240" s="255" t="s">
        <v>79</v>
      </c>
      <c r="AV240" s="14" t="s">
        <v>172</v>
      </c>
      <c r="AW240" s="14" t="s">
        <v>32</v>
      </c>
      <c r="AX240" s="14" t="s">
        <v>77</v>
      </c>
      <c r="AY240" s="255" t="s">
        <v>165</v>
      </c>
    </row>
    <row r="241" s="2" customFormat="1" ht="24.15" customHeight="1">
      <c r="A241" s="41"/>
      <c r="B241" s="42"/>
      <c r="C241" s="215" t="s">
        <v>312</v>
      </c>
      <c r="D241" s="215" t="s">
        <v>167</v>
      </c>
      <c r="E241" s="216" t="s">
        <v>313</v>
      </c>
      <c r="F241" s="217" t="s">
        <v>314</v>
      </c>
      <c r="G241" s="218" t="s">
        <v>188</v>
      </c>
      <c r="H241" s="219">
        <v>210</v>
      </c>
      <c r="I241" s="220"/>
      <c r="J241" s="221">
        <f>ROUND(I241*H241,2)</f>
        <v>0</v>
      </c>
      <c r="K241" s="217" t="s">
        <v>171</v>
      </c>
      <c r="L241" s="47"/>
      <c r="M241" s="222" t="s">
        <v>19</v>
      </c>
      <c r="N241" s="223" t="s">
        <v>41</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172</v>
      </c>
      <c r="AT241" s="226" t="s">
        <v>167</v>
      </c>
      <c r="AU241" s="226" t="s">
        <v>79</v>
      </c>
      <c r="AY241" s="20" t="s">
        <v>165</v>
      </c>
      <c r="BE241" s="227">
        <f>IF(N241="základní",J241,0)</f>
        <v>0</v>
      </c>
      <c r="BF241" s="227">
        <f>IF(N241="snížená",J241,0)</f>
        <v>0</v>
      </c>
      <c r="BG241" s="227">
        <f>IF(N241="zákl. přenesená",J241,0)</f>
        <v>0</v>
      </c>
      <c r="BH241" s="227">
        <f>IF(N241="sníž. přenesená",J241,0)</f>
        <v>0</v>
      </c>
      <c r="BI241" s="227">
        <f>IF(N241="nulová",J241,0)</f>
        <v>0</v>
      </c>
      <c r="BJ241" s="20" t="s">
        <v>77</v>
      </c>
      <c r="BK241" s="227">
        <f>ROUND(I241*H241,2)</f>
        <v>0</v>
      </c>
      <c r="BL241" s="20" t="s">
        <v>172</v>
      </c>
      <c r="BM241" s="226" t="s">
        <v>315</v>
      </c>
    </row>
    <row r="242" s="2" customFormat="1">
      <c r="A242" s="41"/>
      <c r="B242" s="42"/>
      <c r="C242" s="43"/>
      <c r="D242" s="228" t="s">
        <v>174</v>
      </c>
      <c r="E242" s="43"/>
      <c r="F242" s="229" t="s">
        <v>316</v>
      </c>
      <c r="G242" s="43"/>
      <c r="H242" s="43"/>
      <c r="I242" s="230"/>
      <c r="J242" s="43"/>
      <c r="K242" s="43"/>
      <c r="L242" s="47"/>
      <c r="M242" s="231"/>
      <c r="N242" s="232"/>
      <c r="O242" s="87"/>
      <c r="P242" s="87"/>
      <c r="Q242" s="87"/>
      <c r="R242" s="87"/>
      <c r="S242" s="87"/>
      <c r="T242" s="88"/>
      <c r="U242" s="41"/>
      <c r="V242" s="41"/>
      <c r="W242" s="41"/>
      <c r="X242" s="41"/>
      <c r="Y242" s="41"/>
      <c r="Z242" s="41"/>
      <c r="AA242" s="41"/>
      <c r="AB242" s="41"/>
      <c r="AC242" s="41"/>
      <c r="AD242" s="41"/>
      <c r="AE242" s="41"/>
      <c r="AT242" s="20" t="s">
        <v>174</v>
      </c>
      <c r="AU242" s="20" t="s">
        <v>79</v>
      </c>
    </row>
    <row r="243" s="13" customFormat="1">
      <c r="A243" s="13"/>
      <c r="B243" s="233"/>
      <c r="C243" s="234"/>
      <c r="D243" s="235" t="s">
        <v>176</v>
      </c>
      <c r="E243" s="236" t="s">
        <v>19</v>
      </c>
      <c r="F243" s="237" t="s">
        <v>317</v>
      </c>
      <c r="G243" s="234"/>
      <c r="H243" s="238">
        <v>210</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176</v>
      </c>
      <c r="AU243" s="244" t="s">
        <v>79</v>
      </c>
      <c r="AV243" s="13" t="s">
        <v>79</v>
      </c>
      <c r="AW243" s="13" t="s">
        <v>32</v>
      </c>
      <c r="AX243" s="13" t="s">
        <v>70</v>
      </c>
      <c r="AY243" s="244" t="s">
        <v>165</v>
      </c>
    </row>
    <row r="244" s="14" customFormat="1">
      <c r="A244" s="14"/>
      <c r="B244" s="245"/>
      <c r="C244" s="246"/>
      <c r="D244" s="235" t="s">
        <v>176</v>
      </c>
      <c r="E244" s="247" t="s">
        <v>19</v>
      </c>
      <c r="F244" s="248" t="s">
        <v>178</v>
      </c>
      <c r="G244" s="246"/>
      <c r="H244" s="249">
        <v>210</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176</v>
      </c>
      <c r="AU244" s="255" t="s">
        <v>79</v>
      </c>
      <c r="AV244" s="14" t="s">
        <v>172</v>
      </c>
      <c r="AW244" s="14" t="s">
        <v>32</v>
      </c>
      <c r="AX244" s="14" t="s">
        <v>77</v>
      </c>
      <c r="AY244" s="255" t="s">
        <v>165</v>
      </c>
    </row>
    <row r="245" s="2" customFormat="1" ht="21.75" customHeight="1">
      <c r="A245" s="41"/>
      <c r="B245" s="42"/>
      <c r="C245" s="215" t="s">
        <v>318</v>
      </c>
      <c r="D245" s="215" t="s">
        <v>167</v>
      </c>
      <c r="E245" s="216" t="s">
        <v>319</v>
      </c>
      <c r="F245" s="217" t="s">
        <v>320</v>
      </c>
      <c r="G245" s="218" t="s">
        <v>188</v>
      </c>
      <c r="H245" s="219">
        <v>210</v>
      </c>
      <c r="I245" s="220"/>
      <c r="J245" s="221">
        <f>ROUND(I245*H245,2)</f>
        <v>0</v>
      </c>
      <c r="K245" s="217" t="s">
        <v>171</v>
      </c>
      <c r="L245" s="47"/>
      <c r="M245" s="222" t="s">
        <v>19</v>
      </c>
      <c r="N245" s="223" t="s">
        <v>41</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172</v>
      </c>
      <c r="AT245" s="226" t="s">
        <v>167</v>
      </c>
      <c r="AU245" s="226" t="s">
        <v>79</v>
      </c>
      <c r="AY245" s="20" t="s">
        <v>165</v>
      </c>
      <c r="BE245" s="227">
        <f>IF(N245="základní",J245,0)</f>
        <v>0</v>
      </c>
      <c r="BF245" s="227">
        <f>IF(N245="snížená",J245,0)</f>
        <v>0</v>
      </c>
      <c r="BG245" s="227">
        <f>IF(N245="zákl. přenesená",J245,0)</f>
        <v>0</v>
      </c>
      <c r="BH245" s="227">
        <f>IF(N245="sníž. přenesená",J245,0)</f>
        <v>0</v>
      </c>
      <c r="BI245" s="227">
        <f>IF(N245="nulová",J245,0)</f>
        <v>0</v>
      </c>
      <c r="BJ245" s="20" t="s">
        <v>77</v>
      </c>
      <c r="BK245" s="227">
        <f>ROUND(I245*H245,2)</f>
        <v>0</v>
      </c>
      <c r="BL245" s="20" t="s">
        <v>172</v>
      </c>
      <c r="BM245" s="226" t="s">
        <v>321</v>
      </c>
    </row>
    <row r="246" s="2" customFormat="1">
      <c r="A246" s="41"/>
      <c r="B246" s="42"/>
      <c r="C246" s="43"/>
      <c r="D246" s="228" t="s">
        <v>174</v>
      </c>
      <c r="E246" s="43"/>
      <c r="F246" s="229" t="s">
        <v>322</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174</v>
      </c>
      <c r="AU246" s="20" t="s">
        <v>79</v>
      </c>
    </row>
    <row r="247" s="13" customFormat="1">
      <c r="A247" s="13"/>
      <c r="B247" s="233"/>
      <c r="C247" s="234"/>
      <c r="D247" s="235" t="s">
        <v>176</v>
      </c>
      <c r="E247" s="236" t="s">
        <v>19</v>
      </c>
      <c r="F247" s="237" t="s">
        <v>323</v>
      </c>
      <c r="G247" s="234"/>
      <c r="H247" s="238">
        <v>210</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176</v>
      </c>
      <c r="AU247" s="244" t="s">
        <v>79</v>
      </c>
      <c r="AV247" s="13" t="s">
        <v>79</v>
      </c>
      <c r="AW247" s="13" t="s">
        <v>32</v>
      </c>
      <c r="AX247" s="13" t="s">
        <v>70</v>
      </c>
      <c r="AY247" s="244" t="s">
        <v>165</v>
      </c>
    </row>
    <row r="248" s="14" customFormat="1">
      <c r="A248" s="14"/>
      <c r="B248" s="245"/>
      <c r="C248" s="246"/>
      <c r="D248" s="235" t="s">
        <v>176</v>
      </c>
      <c r="E248" s="247" t="s">
        <v>19</v>
      </c>
      <c r="F248" s="248" t="s">
        <v>178</v>
      </c>
      <c r="G248" s="246"/>
      <c r="H248" s="249">
        <v>210</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176</v>
      </c>
      <c r="AU248" s="255" t="s">
        <v>79</v>
      </c>
      <c r="AV248" s="14" t="s">
        <v>172</v>
      </c>
      <c r="AW248" s="14" t="s">
        <v>32</v>
      </c>
      <c r="AX248" s="14" t="s">
        <v>77</v>
      </c>
      <c r="AY248" s="255" t="s">
        <v>165</v>
      </c>
    </row>
    <row r="249" s="12" customFormat="1" ht="22.8" customHeight="1">
      <c r="A249" s="12"/>
      <c r="B249" s="199"/>
      <c r="C249" s="200"/>
      <c r="D249" s="201" t="s">
        <v>69</v>
      </c>
      <c r="E249" s="213" t="s">
        <v>79</v>
      </c>
      <c r="F249" s="213" t="s">
        <v>324</v>
      </c>
      <c r="G249" s="200"/>
      <c r="H249" s="200"/>
      <c r="I249" s="203"/>
      <c r="J249" s="214">
        <f>BK249</f>
        <v>0</v>
      </c>
      <c r="K249" s="200"/>
      <c r="L249" s="205"/>
      <c r="M249" s="206"/>
      <c r="N249" s="207"/>
      <c r="O249" s="207"/>
      <c r="P249" s="208">
        <f>SUM(P250:P283)</f>
        <v>0</v>
      </c>
      <c r="Q249" s="207"/>
      <c r="R249" s="208">
        <f>SUM(R250:R283)</f>
        <v>65.461719371504017</v>
      </c>
      <c r="S249" s="207"/>
      <c r="T249" s="209">
        <f>SUM(T250:T283)</f>
        <v>0</v>
      </c>
      <c r="U249" s="12"/>
      <c r="V249" s="12"/>
      <c r="W249" s="12"/>
      <c r="X249" s="12"/>
      <c r="Y249" s="12"/>
      <c r="Z249" s="12"/>
      <c r="AA249" s="12"/>
      <c r="AB249" s="12"/>
      <c r="AC249" s="12"/>
      <c r="AD249" s="12"/>
      <c r="AE249" s="12"/>
      <c r="AR249" s="210" t="s">
        <v>77</v>
      </c>
      <c r="AT249" s="211" t="s">
        <v>69</v>
      </c>
      <c r="AU249" s="211" t="s">
        <v>77</v>
      </c>
      <c r="AY249" s="210" t="s">
        <v>165</v>
      </c>
      <c r="BK249" s="212">
        <f>SUM(BK250:BK283)</f>
        <v>0</v>
      </c>
    </row>
    <row r="250" s="2" customFormat="1" ht="16.5" customHeight="1">
      <c r="A250" s="41"/>
      <c r="B250" s="42"/>
      <c r="C250" s="215" t="s">
        <v>325</v>
      </c>
      <c r="D250" s="215" t="s">
        <v>167</v>
      </c>
      <c r="E250" s="216" t="s">
        <v>326</v>
      </c>
      <c r="F250" s="217" t="s">
        <v>327</v>
      </c>
      <c r="G250" s="218" t="s">
        <v>194</v>
      </c>
      <c r="H250" s="219">
        <v>0.34399999999999997</v>
      </c>
      <c r="I250" s="220"/>
      <c r="J250" s="221">
        <f>ROUND(I250*H250,2)</f>
        <v>0</v>
      </c>
      <c r="K250" s="217" t="s">
        <v>171</v>
      </c>
      <c r="L250" s="47"/>
      <c r="M250" s="222" t="s">
        <v>19</v>
      </c>
      <c r="N250" s="223" t="s">
        <v>41</v>
      </c>
      <c r="O250" s="87"/>
      <c r="P250" s="224">
        <f>O250*H250</f>
        <v>0</v>
      </c>
      <c r="Q250" s="224">
        <v>1.9199999999999999</v>
      </c>
      <c r="R250" s="224">
        <f>Q250*H250</f>
        <v>0.66047999999999996</v>
      </c>
      <c r="S250" s="224">
        <v>0</v>
      </c>
      <c r="T250" s="225">
        <f>S250*H250</f>
        <v>0</v>
      </c>
      <c r="U250" s="41"/>
      <c r="V250" s="41"/>
      <c r="W250" s="41"/>
      <c r="X250" s="41"/>
      <c r="Y250" s="41"/>
      <c r="Z250" s="41"/>
      <c r="AA250" s="41"/>
      <c r="AB250" s="41"/>
      <c r="AC250" s="41"/>
      <c r="AD250" s="41"/>
      <c r="AE250" s="41"/>
      <c r="AR250" s="226" t="s">
        <v>172</v>
      </c>
      <c r="AT250" s="226" t="s">
        <v>167</v>
      </c>
      <c r="AU250" s="226" t="s">
        <v>79</v>
      </c>
      <c r="AY250" s="20" t="s">
        <v>165</v>
      </c>
      <c r="BE250" s="227">
        <f>IF(N250="základní",J250,0)</f>
        <v>0</v>
      </c>
      <c r="BF250" s="227">
        <f>IF(N250="snížená",J250,0)</f>
        <v>0</v>
      </c>
      <c r="BG250" s="227">
        <f>IF(N250="zákl. přenesená",J250,0)</f>
        <v>0</v>
      </c>
      <c r="BH250" s="227">
        <f>IF(N250="sníž. přenesená",J250,0)</f>
        <v>0</v>
      </c>
      <c r="BI250" s="227">
        <f>IF(N250="nulová",J250,0)</f>
        <v>0</v>
      </c>
      <c r="BJ250" s="20" t="s">
        <v>77</v>
      </c>
      <c r="BK250" s="227">
        <f>ROUND(I250*H250,2)</f>
        <v>0</v>
      </c>
      <c r="BL250" s="20" t="s">
        <v>172</v>
      </c>
      <c r="BM250" s="226" t="s">
        <v>328</v>
      </c>
    </row>
    <row r="251" s="2" customFormat="1">
      <c r="A251" s="41"/>
      <c r="B251" s="42"/>
      <c r="C251" s="43"/>
      <c r="D251" s="228" t="s">
        <v>174</v>
      </c>
      <c r="E251" s="43"/>
      <c r="F251" s="229" t="s">
        <v>329</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174</v>
      </c>
      <c r="AU251" s="20" t="s">
        <v>79</v>
      </c>
    </row>
    <row r="252" s="13" customFormat="1">
      <c r="A252" s="13"/>
      <c r="B252" s="233"/>
      <c r="C252" s="234"/>
      <c r="D252" s="235" t="s">
        <v>176</v>
      </c>
      <c r="E252" s="236" t="s">
        <v>19</v>
      </c>
      <c r="F252" s="237" t="s">
        <v>330</v>
      </c>
      <c r="G252" s="234"/>
      <c r="H252" s="238">
        <v>0.34399999999999997</v>
      </c>
      <c r="I252" s="239"/>
      <c r="J252" s="234"/>
      <c r="K252" s="234"/>
      <c r="L252" s="240"/>
      <c r="M252" s="241"/>
      <c r="N252" s="242"/>
      <c r="O252" s="242"/>
      <c r="P252" s="242"/>
      <c r="Q252" s="242"/>
      <c r="R252" s="242"/>
      <c r="S252" s="242"/>
      <c r="T252" s="243"/>
      <c r="U252" s="13"/>
      <c r="V252" s="13"/>
      <c r="W252" s="13"/>
      <c r="X252" s="13"/>
      <c r="Y252" s="13"/>
      <c r="Z252" s="13"/>
      <c r="AA252" s="13"/>
      <c r="AB252" s="13"/>
      <c r="AC252" s="13"/>
      <c r="AD252" s="13"/>
      <c r="AE252" s="13"/>
      <c r="AT252" s="244" t="s">
        <v>176</v>
      </c>
      <c r="AU252" s="244" t="s">
        <v>79</v>
      </c>
      <c r="AV252" s="13" t="s">
        <v>79</v>
      </c>
      <c r="AW252" s="13" t="s">
        <v>32</v>
      </c>
      <c r="AX252" s="13" t="s">
        <v>70</v>
      </c>
      <c r="AY252" s="244" t="s">
        <v>165</v>
      </c>
    </row>
    <row r="253" s="14" customFormat="1">
      <c r="A253" s="14"/>
      <c r="B253" s="245"/>
      <c r="C253" s="246"/>
      <c r="D253" s="235" t="s">
        <v>176</v>
      </c>
      <c r="E253" s="247" t="s">
        <v>19</v>
      </c>
      <c r="F253" s="248" t="s">
        <v>178</v>
      </c>
      <c r="G253" s="246"/>
      <c r="H253" s="249">
        <v>0.34399999999999997</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176</v>
      </c>
      <c r="AU253" s="255" t="s">
        <v>79</v>
      </c>
      <c r="AV253" s="14" t="s">
        <v>172</v>
      </c>
      <c r="AW253" s="14" t="s">
        <v>32</v>
      </c>
      <c r="AX253" s="14" t="s">
        <v>77</v>
      </c>
      <c r="AY253" s="255" t="s">
        <v>165</v>
      </c>
    </row>
    <row r="254" s="2" customFormat="1" ht="16.5" customHeight="1">
      <c r="A254" s="41"/>
      <c r="B254" s="42"/>
      <c r="C254" s="215" t="s">
        <v>331</v>
      </c>
      <c r="D254" s="215" t="s">
        <v>167</v>
      </c>
      <c r="E254" s="216" t="s">
        <v>332</v>
      </c>
      <c r="F254" s="217" t="s">
        <v>333</v>
      </c>
      <c r="G254" s="218" t="s">
        <v>213</v>
      </c>
      <c r="H254" s="219">
        <v>8.5999999999999996</v>
      </c>
      <c r="I254" s="220"/>
      <c r="J254" s="221">
        <f>ROUND(I254*H254,2)</f>
        <v>0</v>
      </c>
      <c r="K254" s="217" t="s">
        <v>171</v>
      </c>
      <c r="L254" s="47"/>
      <c r="M254" s="222" t="s">
        <v>19</v>
      </c>
      <c r="N254" s="223" t="s">
        <v>41</v>
      </c>
      <c r="O254" s="87"/>
      <c r="P254" s="224">
        <f>O254*H254</f>
        <v>0</v>
      </c>
      <c r="Q254" s="224">
        <v>0.00048959999999999997</v>
      </c>
      <c r="R254" s="224">
        <f>Q254*H254</f>
        <v>0.0042105599999999995</v>
      </c>
      <c r="S254" s="224">
        <v>0</v>
      </c>
      <c r="T254" s="225">
        <f>S254*H254</f>
        <v>0</v>
      </c>
      <c r="U254" s="41"/>
      <c r="V254" s="41"/>
      <c r="W254" s="41"/>
      <c r="X254" s="41"/>
      <c r="Y254" s="41"/>
      <c r="Z254" s="41"/>
      <c r="AA254" s="41"/>
      <c r="AB254" s="41"/>
      <c r="AC254" s="41"/>
      <c r="AD254" s="41"/>
      <c r="AE254" s="41"/>
      <c r="AR254" s="226" t="s">
        <v>172</v>
      </c>
      <c r="AT254" s="226" t="s">
        <v>167</v>
      </c>
      <c r="AU254" s="226" t="s">
        <v>79</v>
      </c>
      <c r="AY254" s="20" t="s">
        <v>165</v>
      </c>
      <c r="BE254" s="227">
        <f>IF(N254="základní",J254,0)</f>
        <v>0</v>
      </c>
      <c r="BF254" s="227">
        <f>IF(N254="snížená",J254,0)</f>
        <v>0</v>
      </c>
      <c r="BG254" s="227">
        <f>IF(N254="zákl. přenesená",J254,0)</f>
        <v>0</v>
      </c>
      <c r="BH254" s="227">
        <f>IF(N254="sníž. přenesená",J254,0)</f>
        <v>0</v>
      </c>
      <c r="BI254" s="227">
        <f>IF(N254="nulová",J254,0)</f>
        <v>0</v>
      </c>
      <c r="BJ254" s="20" t="s">
        <v>77</v>
      </c>
      <c r="BK254" s="227">
        <f>ROUND(I254*H254,2)</f>
        <v>0</v>
      </c>
      <c r="BL254" s="20" t="s">
        <v>172</v>
      </c>
      <c r="BM254" s="226" t="s">
        <v>334</v>
      </c>
    </row>
    <row r="255" s="2" customFormat="1">
      <c r="A255" s="41"/>
      <c r="B255" s="42"/>
      <c r="C255" s="43"/>
      <c r="D255" s="228" t="s">
        <v>174</v>
      </c>
      <c r="E255" s="43"/>
      <c r="F255" s="229" t="s">
        <v>335</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174</v>
      </c>
      <c r="AU255" s="20" t="s">
        <v>79</v>
      </c>
    </row>
    <row r="256" s="13" customFormat="1">
      <c r="A256" s="13"/>
      <c r="B256" s="233"/>
      <c r="C256" s="234"/>
      <c r="D256" s="235" t="s">
        <v>176</v>
      </c>
      <c r="E256" s="236" t="s">
        <v>19</v>
      </c>
      <c r="F256" s="237" t="s">
        <v>336</v>
      </c>
      <c r="G256" s="234"/>
      <c r="H256" s="238">
        <v>8.5999999999999996</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176</v>
      </c>
      <c r="AU256" s="244" t="s">
        <v>79</v>
      </c>
      <c r="AV256" s="13" t="s">
        <v>79</v>
      </c>
      <c r="AW256" s="13" t="s">
        <v>32</v>
      </c>
      <c r="AX256" s="13" t="s">
        <v>70</v>
      </c>
      <c r="AY256" s="244" t="s">
        <v>165</v>
      </c>
    </row>
    <row r="257" s="14" customFormat="1">
      <c r="A257" s="14"/>
      <c r="B257" s="245"/>
      <c r="C257" s="246"/>
      <c r="D257" s="235" t="s">
        <v>176</v>
      </c>
      <c r="E257" s="247" t="s">
        <v>19</v>
      </c>
      <c r="F257" s="248" t="s">
        <v>178</v>
      </c>
      <c r="G257" s="246"/>
      <c r="H257" s="249">
        <v>8.5999999999999996</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176</v>
      </c>
      <c r="AU257" s="255" t="s">
        <v>79</v>
      </c>
      <c r="AV257" s="14" t="s">
        <v>172</v>
      </c>
      <c r="AW257" s="14" t="s">
        <v>32</v>
      </c>
      <c r="AX257" s="14" t="s">
        <v>77</v>
      </c>
      <c r="AY257" s="255" t="s">
        <v>165</v>
      </c>
    </row>
    <row r="258" s="2" customFormat="1" ht="24.15" customHeight="1">
      <c r="A258" s="41"/>
      <c r="B258" s="42"/>
      <c r="C258" s="215" t="s">
        <v>337</v>
      </c>
      <c r="D258" s="215" t="s">
        <v>167</v>
      </c>
      <c r="E258" s="216" t="s">
        <v>338</v>
      </c>
      <c r="F258" s="217" t="s">
        <v>339</v>
      </c>
      <c r="G258" s="218" t="s">
        <v>213</v>
      </c>
      <c r="H258" s="219">
        <v>129</v>
      </c>
      <c r="I258" s="220"/>
      <c r="J258" s="221">
        <f>ROUND(I258*H258,2)</f>
        <v>0</v>
      </c>
      <c r="K258" s="217" t="s">
        <v>171</v>
      </c>
      <c r="L258" s="47"/>
      <c r="M258" s="222" t="s">
        <v>19</v>
      </c>
      <c r="N258" s="223" t="s">
        <v>41</v>
      </c>
      <c r="O258" s="87"/>
      <c r="P258" s="224">
        <f>O258*H258</f>
        <v>0</v>
      </c>
      <c r="Q258" s="224">
        <v>0.00011101</v>
      </c>
      <c r="R258" s="224">
        <f>Q258*H258</f>
        <v>0.014320289999999999</v>
      </c>
      <c r="S258" s="224">
        <v>0</v>
      </c>
      <c r="T258" s="225">
        <f>S258*H258</f>
        <v>0</v>
      </c>
      <c r="U258" s="41"/>
      <c r="V258" s="41"/>
      <c r="W258" s="41"/>
      <c r="X258" s="41"/>
      <c r="Y258" s="41"/>
      <c r="Z258" s="41"/>
      <c r="AA258" s="41"/>
      <c r="AB258" s="41"/>
      <c r="AC258" s="41"/>
      <c r="AD258" s="41"/>
      <c r="AE258" s="41"/>
      <c r="AR258" s="226" t="s">
        <v>172</v>
      </c>
      <c r="AT258" s="226" t="s">
        <v>167</v>
      </c>
      <c r="AU258" s="226" t="s">
        <v>79</v>
      </c>
      <c r="AY258" s="20" t="s">
        <v>165</v>
      </c>
      <c r="BE258" s="227">
        <f>IF(N258="základní",J258,0)</f>
        <v>0</v>
      </c>
      <c r="BF258" s="227">
        <f>IF(N258="snížená",J258,0)</f>
        <v>0</v>
      </c>
      <c r="BG258" s="227">
        <f>IF(N258="zákl. přenesená",J258,0)</f>
        <v>0</v>
      </c>
      <c r="BH258" s="227">
        <f>IF(N258="sníž. přenesená",J258,0)</f>
        <v>0</v>
      </c>
      <c r="BI258" s="227">
        <f>IF(N258="nulová",J258,0)</f>
        <v>0</v>
      </c>
      <c r="BJ258" s="20" t="s">
        <v>77</v>
      </c>
      <c r="BK258" s="227">
        <f>ROUND(I258*H258,2)</f>
        <v>0</v>
      </c>
      <c r="BL258" s="20" t="s">
        <v>172</v>
      </c>
      <c r="BM258" s="226" t="s">
        <v>340</v>
      </c>
    </row>
    <row r="259" s="2" customFormat="1">
      <c r="A259" s="41"/>
      <c r="B259" s="42"/>
      <c r="C259" s="43"/>
      <c r="D259" s="228" t="s">
        <v>174</v>
      </c>
      <c r="E259" s="43"/>
      <c r="F259" s="229" t="s">
        <v>341</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174</v>
      </c>
      <c r="AU259" s="20" t="s">
        <v>79</v>
      </c>
    </row>
    <row r="260" s="15" customFormat="1">
      <c r="A260" s="15"/>
      <c r="B260" s="266"/>
      <c r="C260" s="267"/>
      <c r="D260" s="235" t="s">
        <v>176</v>
      </c>
      <c r="E260" s="268" t="s">
        <v>19</v>
      </c>
      <c r="F260" s="269" t="s">
        <v>281</v>
      </c>
      <c r="G260" s="267"/>
      <c r="H260" s="268" t="s">
        <v>19</v>
      </c>
      <c r="I260" s="270"/>
      <c r="J260" s="267"/>
      <c r="K260" s="267"/>
      <c r="L260" s="271"/>
      <c r="M260" s="272"/>
      <c r="N260" s="273"/>
      <c r="O260" s="273"/>
      <c r="P260" s="273"/>
      <c r="Q260" s="273"/>
      <c r="R260" s="273"/>
      <c r="S260" s="273"/>
      <c r="T260" s="274"/>
      <c r="U260" s="15"/>
      <c r="V260" s="15"/>
      <c r="W260" s="15"/>
      <c r="X260" s="15"/>
      <c r="Y260" s="15"/>
      <c r="Z260" s="15"/>
      <c r="AA260" s="15"/>
      <c r="AB260" s="15"/>
      <c r="AC260" s="15"/>
      <c r="AD260" s="15"/>
      <c r="AE260" s="15"/>
      <c r="AT260" s="275" t="s">
        <v>176</v>
      </c>
      <c r="AU260" s="275" t="s">
        <v>79</v>
      </c>
      <c r="AV260" s="15" t="s">
        <v>77</v>
      </c>
      <c r="AW260" s="15" t="s">
        <v>32</v>
      </c>
      <c r="AX260" s="15" t="s">
        <v>70</v>
      </c>
      <c r="AY260" s="275" t="s">
        <v>165</v>
      </c>
    </row>
    <row r="261" s="13" customFormat="1">
      <c r="A261" s="13"/>
      <c r="B261" s="233"/>
      <c r="C261" s="234"/>
      <c r="D261" s="235" t="s">
        <v>176</v>
      </c>
      <c r="E261" s="236" t="s">
        <v>19</v>
      </c>
      <c r="F261" s="237" t="s">
        <v>216</v>
      </c>
      <c r="G261" s="234"/>
      <c r="H261" s="238">
        <v>129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176</v>
      </c>
      <c r="AU261" s="244" t="s">
        <v>79</v>
      </c>
      <c r="AV261" s="13" t="s">
        <v>79</v>
      </c>
      <c r="AW261" s="13" t="s">
        <v>32</v>
      </c>
      <c r="AX261" s="13" t="s">
        <v>70</v>
      </c>
      <c r="AY261" s="244" t="s">
        <v>165</v>
      </c>
    </row>
    <row r="262" s="14" customFormat="1">
      <c r="A262" s="14"/>
      <c r="B262" s="245"/>
      <c r="C262" s="246"/>
      <c r="D262" s="235" t="s">
        <v>176</v>
      </c>
      <c r="E262" s="247" t="s">
        <v>19</v>
      </c>
      <c r="F262" s="248" t="s">
        <v>178</v>
      </c>
      <c r="G262" s="246"/>
      <c r="H262" s="249">
        <v>129</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176</v>
      </c>
      <c r="AU262" s="255" t="s">
        <v>79</v>
      </c>
      <c r="AV262" s="14" t="s">
        <v>172</v>
      </c>
      <c r="AW262" s="14" t="s">
        <v>32</v>
      </c>
      <c r="AX262" s="14" t="s">
        <v>77</v>
      </c>
      <c r="AY262" s="255" t="s">
        <v>165</v>
      </c>
    </row>
    <row r="263" s="2" customFormat="1" ht="24.15" customHeight="1">
      <c r="A263" s="41"/>
      <c r="B263" s="42"/>
      <c r="C263" s="215" t="s">
        <v>342</v>
      </c>
      <c r="D263" s="215" t="s">
        <v>167</v>
      </c>
      <c r="E263" s="216" t="s">
        <v>343</v>
      </c>
      <c r="F263" s="217" t="s">
        <v>344</v>
      </c>
      <c r="G263" s="218" t="s">
        <v>213</v>
      </c>
      <c r="H263" s="219">
        <v>29</v>
      </c>
      <c r="I263" s="220"/>
      <c r="J263" s="221">
        <f>ROUND(I263*H263,2)</f>
        <v>0</v>
      </c>
      <c r="K263" s="217" t="s">
        <v>171</v>
      </c>
      <c r="L263" s="47"/>
      <c r="M263" s="222" t="s">
        <v>19</v>
      </c>
      <c r="N263" s="223" t="s">
        <v>41</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172</v>
      </c>
      <c r="AT263" s="226" t="s">
        <v>167</v>
      </c>
      <c r="AU263" s="226" t="s">
        <v>79</v>
      </c>
      <c r="AY263" s="20" t="s">
        <v>165</v>
      </c>
      <c r="BE263" s="227">
        <f>IF(N263="základní",J263,0)</f>
        <v>0</v>
      </c>
      <c r="BF263" s="227">
        <f>IF(N263="snížená",J263,0)</f>
        <v>0</v>
      </c>
      <c r="BG263" s="227">
        <f>IF(N263="zákl. přenesená",J263,0)</f>
        <v>0</v>
      </c>
      <c r="BH263" s="227">
        <f>IF(N263="sníž. přenesená",J263,0)</f>
        <v>0</v>
      </c>
      <c r="BI263" s="227">
        <f>IF(N263="nulová",J263,0)</f>
        <v>0</v>
      </c>
      <c r="BJ263" s="20" t="s">
        <v>77</v>
      </c>
      <c r="BK263" s="227">
        <f>ROUND(I263*H263,2)</f>
        <v>0</v>
      </c>
      <c r="BL263" s="20" t="s">
        <v>172</v>
      </c>
      <c r="BM263" s="226" t="s">
        <v>345</v>
      </c>
    </row>
    <row r="264" s="2" customFormat="1">
      <c r="A264" s="41"/>
      <c r="B264" s="42"/>
      <c r="C264" s="43"/>
      <c r="D264" s="228" t="s">
        <v>174</v>
      </c>
      <c r="E264" s="43"/>
      <c r="F264" s="229" t="s">
        <v>346</v>
      </c>
      <c r="G264" s="43"/>
      <c r="H264" s="43"/>
      <c r="I264" s="230"/>
      <c r="J264" s="43"/>
      <c r="K264" s="43"/>
      <c r="L264" s="47"/>
      <c r="M264" s="231"/>
      <c r="N264" s="232"/>
      <c r="O264" s="87"/>
      <c r="P264" s="87"/>
      <c r="Q264" s="87"/>
      <c r="R264" s="87"/>
      <c r="S264" s="87"/>
      <c r="T264" s="88"/>
      <c r="U264" s="41"/>
      <c r="V264" s="41"/>
      <c r="W264" s="41"/>
      <c r="X264" s="41"/>
      <c r="Y264" s="41"/>
      <c r="Z264" s="41"/>
      <c r="AA264" s="41"/>
      <c r="AB264" s="41"/>
      <c r="AC264" s="41"/>
      <c r="AD264" s="41"/>
      <c r="AE264" s="41"/>
      <c r="AT264" s="20" t="s">
        <v>174</v>
      </c>
      <c r="AU264" s="20" t="s">
        <v>79</v>
      </c>
    </row>
    <row r="265" s="13" customFormat="1">
      <c r="A265" s="13"/>
      <c r="B265" s="233"/>
      <c r="C265" s="234"/>
      <c r="D265" s="235" t="s">
        <v>176</v>
      </c>
      <c r="E265" s="236" t="s">
        <v>19</v>
      </c>
      <c r="F265" s="237" t="s">
        <v>347</v>
      </c>
      <c r="G265" s="234"/>
      <c r="H265" s="238">
        <v>29</v>
      </c>
      <c r="I265" s="239"/>
      <c r="J265" s="234"/>
      <c r="K265" s="234"/>
      <c r="L265" s="240"/>
      <c r="M265" s="241"/>
      <c r="N265" s="242"/>
      <c r="O265" s="242"/>
      <c r="P265" s="242"/>
      <c r="Q265" s="242"/>
      <c r="R265" s="242"/>
      <c r="S265" s="242"/>
      <c r="T265" s="243"/>
      <c r="U265" s="13"/>
      <c r="V265" s="13"/>
      <c r="W265" s="13"/>
      <c r="X265" s="13"/>
      <c r="Y265" s="13"/>
      <c r="Z265" s="13"/>
      <c r="AA265" s="13"/>
      <c r="AB265" s="13"/>
      <c r="AC265" s="13"/>
      <c r="AD265" s="13"/>
      <c r="AE265" s="13"/>
      <c r="AT265" s="244" t="s">
        <v>176</v>
      </c>
      <c r="AU265" s="244" t="s">
        <v>79</v>
      </c>
      <c r="AV265" s="13" t="s">
        <v>79</v>
      </c>
      <c r="AW265" s="13" t="s">
        <v>32</v>
      </c>
      <c r="AX265" s="13" t="s">
        <v>70</v>
      </c>
      <c r="AY265" s="244" t="s">
        <v>165</v>
      </c>
    </row>
    <row r="266" s="14" customFormat="1">
      <c r="A266" s="14"/>
      <c r="B266" s="245"/>
      <c r="C266" s="246"/>
      <c r="D266" s="235" t="s">
        <v>176</v>
      </c>
      <c r="E266" s="247" t="s">
        <v>19</v>
      </c>
      <c r="F266" s="248" t="s">
        <v>178</v>
      </c>
      <c r="G266" s="246"/>
      <c r="H266" s="249">
        <v>29</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176</v>
      </c>
      <c r="AU266" s="255" t="s">
        <v>79</v>
      </c>
      <c r="AV266" s="14" t="s">
        <v>172</v>
      </c>
      <c r="AW266" s="14" t="s">
        <v>32</v>
      </c>
      <c r="AX266" s="14" t="s">
        <v>77</v>
      </c>
      <c r="AY266" s="255" t="s">
        <v>165</v>
      </c>
    </row>
    <row r="267" s="2" customFormat="1" ht="16.5" customHeight="1">
      <c r="A267" s="41"/>
      <c r="B267" s="42"/>
      <c r="C267" s="256" t="s">
        <v>348</v>
      </c>
      <c r="D267" s="256" t="s">
        <v>218</v>
      </c>
      <c r="E267" s="257" t="s">
        <v>349</v>
      </c>
      <c r="F267" s="258" t="s">
        <v>350</v>
      </c>
      <c r="G267" s="259" t="s">
        <v>194</v>
      </c>
      <c r="H267" s="260">
        <v>1.6419999999999999</v>
      </c>
      <c r="I267" s="261"/>
      <c r="J267" s="262">
        <f>ROUND(I267*H267,2)</f>
        <v>0</v>
      </c>
      <c r="K267" s="258" t="s">
        <v>171</v>
      </c>
      <c r="L267" s="263"/>
      <c r="M267" s="264" t="s">
        <v>19</v>
      </c>
      <c r="N267" s="265" t="s">
        <v>41</v>
      </c>
      <c r="O267" s="87"/>
      <c r="P267" s="224">
        <f>O267*H267</f>
        <v>0</v>
      </c>
      <c r="Q267" s="224">
        <v>2.4289999999999998</v>
      </c>
      <c r="R267" s="224">
        <f>Q267*H267</f>
        <v>3.9884179999999994</v>
      </c>
      <c r="S267" s="224">
        <v>0</v>
      </c>
      <c r="T267" s="225">
        <f>S267*H267</f>
        <v>0</v>
      </c>
      <c r="U267" s="41"/>
      <c r="V267" s="41"/>
      <c r="W267" s="41"/>
      <c r="X267" s="41"/>
      <c r="Y267" s="41"/>
      <c r="Z267" s="41"/>
      <c r="AA267" s="41"/>
      <c r="AB267" s="41"/>
      <c r="AC267" s="41"/>
      <c r="AD267" s="41"/>
      <c r="AE267" s="41"/>
      <c r="AR267" s="226" t="s">
        <v>217</v>
      </c>
      <c r="AT267" s="226" t="s">
        <v>218</v>
      </c>
      <c r="AU267" s="226" t="s">
        <v>79</v>
      </c>
      <c r="AY267" s="20" t="s">
        <v>165</v>
      </c>
      <c r="BE267" s="227">
        <f>IF(N267="základní",J267,0)</f>
        <v>0</v>
      </c>
      <c r="BF267" s="227">
        <f>IF(N267="snížená",J267,0)</f>
        <v>0</v>
      </c>
      <c r="BG267" s="227">
        <f>IF(N267="zákl. přenesená",J267,0)</f>
        <v>0</v>
      </c>
      <c r="BH267" s="227">
        <f>IF(N267="sníž. přenesená",J267,0)</f>
        <v>0</v>
      </c>
      <c r="BI267" s="227">
        <f>IF(N267="nulová",J267,0)</f>
        <v>0</v>
      </c>
      <c r="BJ267" s="20" t="s">
        <v>77</v>
      </c>
      <c r="BK267" s="227">
        <f>ROUND(I267*H267,2)</f>
        <v>0</v>
      </c>
      <c r="BL267" s="20" t="s">
        <v>172</v>
      </c>
      <c r="BM267" s="226" t="s">
        <v>351</v>
      </c>
    </row>
    <row r="268" s="13" customFormat="1">
      <c r="A268" s="13"/>
      <c r="B268" s="233"/>
      <c r="C268" s="234"/>
      <c r="D268" s="235" t="s">
        <v>176</v>
      </c>
      <c r="E268" s="236" t="s">
        <v>19</v>
      </c>
      <c r="F268" s="237" t="s">
        <v>352</v>
      </c>
      <c r="G268" s="234"/>
      <c r="H268" s="238">
        <v>1.6419999999999999</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176</v>
      </c>
      <c r="AU268" s="244" t="s">
        <v>79</v>
      </c>
      <c r="AV268" s="13" t="s">
        <v>79</v>
      </c>
      <c r="AW268" s="13" t="s">
        <v>32</v>
      </c>
      <c r="AX268" s="13" t="s">
        <v>70</v>
      </c>
      <c r="AY268" s="244" t="s">
        <v>165</v>
      </c>
    </row>
    <row r="269" s="14" customFormat="1">
      <c r="A269" s="14"/>
      <c r="B269" s="245"/>
      <c r="C269" s="246"/>
      <c r="D269" s="235" t="s">
        <v>176</v>
      </c>
      <c r="E269" s="247" t="s">
        <v>19</v>
      </c>
      <c r="F269" s="248" t="s">
        <v>178</v>
      </c>
      <c r="G269" s="246"/>
      <c r="H269" s="249">
        <v>1.6419999999999999</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176</v>
      </c>
      <c r="AU269" s="255" t="s">
        <v>79</v>
      </c>
      <c r="AV269" s="14" t="s">
        <v>172</v>
      </c>
      <c r="AW269" s="14" t="s">
        <v>32</v>
      </c>
      <c r="AX269" s="14" t="s">
        <v>77</v>
      </c>
      <c r="AY269" s="255" t="s">
        <v>165</v>
      </c>
    </row>
    <row r="270" s="2" customFormat="1" ht="16.5" customHeight="1">
      <c r="A270" s="41"/>
      <c r="B270" s="42"/>
      <c r="C270" s="215" t="s">
        <v>353</v>
      </c>
      <c r="D270" s="215" t="s">
        <v>167</v>
      </c>
      <c r="E270" s="216" t="s">
        <v>354</v>
      </c>
      <c r="F270" s="217" t="s">
        <v>355</v>
      </c>
      <c r="G270" s="218" t="s">
        <v>194</v>
      </c>
      <c r="H270" s="219">
        <v>24</v>
      </c>
      <c r="I270" s="220"/>
      <c r="J270" s="221">
        <f>ROUND(I270*H270,2)</f>
        <v>0</v>
      </c>
      <c r="K270" s="217" t="s">
        <v>171</v>
      </c>
      <c r="L270" s="47"/>
      <c r="M270" s="222" t="s">
        <v>19</v>
      </c>
      <c r="N270" s="223" t="s">
        <v>41</v>
      </c>
      <c r="O270" s="87"/>
      <c r="P270" s="224">
        <f>O270*H270</f>
        <v>0</v>
      </c>
      <c r="Q270" s="224">
        <v>2.1600000000000001</v>
      </c>
      <c r="R270" s="224">
        <f>Q270*H270</f>
        <v>51.840000000000003</v>
      </c>
      <c r="S270" s="224">
        <v>0</v>
      </c>
      <c r="T270" s="225">
        <f>S270*H270</f>
        <v>0</v>
      </c>
      <c r="U270" s="41"/>
      <c r="V270" s="41"/>
      <c r="W270" s="41"/>
      <c r="X270" s="41"/>
      <c r="Y270" s="41"/>
      <c r="Z270" s="41"/>
      <c r="AA270" s="41"/>
      <c r="AB270" s="41"/>
      <c r="AC270" s="41"/>
      <c r="AD270" s="41"/>
      <c r="AE270" s="41"/>
      <c r="AR270" s="226" t="s">
        <v>172</v>
      </c>
      <c r="AT270" s="226" t="s">
        <v>167</v>
      </c>
      <c r="AU270" s="226" t="s">
        <v>79</v>
      </c>
      <c r="AY270" s="20" t="s">
        <v>165</v>
      </c>
      <c r="BE270" s="227">
        <f>IF(N270="základní",J270,0)</f>
        <v>0</v>
      </c>
      <c r="BF270" s="227">
        <f>IF(N270="snížená",J270,0)</f>
        <v>0</v>
      </c>
      <c r="BG270" s="227">
        <f>IF(N270="zákl. přenesená",J270,0)</f>
        <v>0</v>
      </c>
      <c r="BH270" s="227">
        <f>IF(N270="sníž. přenesená",J270,0)</f>
        <v>0</v>
      </c>
      <c r="BI270" s="227">
        <f>IF(N270="nulová",J270,0)</f>
        <v>0</v>
      </c>
      <c r="BJ270" s="20" t="s">
        <v>77</v>
      </c>
      <c r="BK270" s="227">
        <f>ROUND(I270*H270,2)</f>
        <v>0</v>
      </c>
      <c r="BL270" s="20" t="s">
        <v>172</v>
      </c>
      <c r="BM270" s="226" t="s">
        <v>356</v>
      </c>
    </row>
    <row r="271" s="2" customFormat="1">
      <c r="A271" s="41"/>
      <c r="B271" s="42"/>
      <c r="C271" s="43"/>
      <c r="D271" s="228" t="s">
        <v>174</v>
      </c>
      <c r="E271" s="43"/>
      <c r="F271" s="229" t="s">
        <v>357</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174</v>
      </c>
      <c r="AU271" s="20" t="s">
        <v>79</v>
      </c>
    </row>
    <row r="272" s="13" customFormat="1">
      <c r="A272" s="13"/>
      <c r="B272" s="233"/>
      <c r="C272" s="234"/>
      <c r="D272" s="235" t="s">
        <v>176</v>
      </c>
      <c r="E272" s="236" t="s">
        <v>19</v>
      </c>
      <c r="F272" s="237" t="s">
        <v>358</v>
      </c>
      <c r="G272" s="234"/>
      <c r="H272" s="238">
        <v>24</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176</v>
      </c>
      <c r="AU272" s="244" t="s">
        <v>79</v>
      </c>
      <c r="AV272" s="13" t="s">
        <v>79</v>
      </c>
      <c r="AW272" s="13" t="s">
        <v>32</v>
      </c>
      <c r="AX272" s="13" t="s">
        <v>70</v>
      </c>
      <c r="AY272" s="244" t="s">
        <v>165</v>
      </c>
    </row>
    <row r="273" s="14" customFormat="1">
      <c r="A273" s="14"/>
      <c r="B273" s="245"/>
      <c r="C273" s="246"/>
      <c r="D273" s="235" t="s">
        <v>176</v>
      </c>
      <c r="E273" s="247" t="s">
        <v>19</v>
      </c>
      <c r="F273" s="248" t="s">
        <v>178</v>
      </c>
      <c r="G273" s="246"/>
      <c r="H273" s="249">
        <v>24</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176</v>
      </c>
      <c r="AU273" s="255" t="s">
        <v>79</v>
      </c>
      <c r="AV273" s="14" t="s">
        <v>172</v>
      </c>
      <c r="AW273" s="14" t="s">
        <v>32</v>
      </c>
      <c r="AX273" s="14" t="s">
        <v>77</v>
      </c>
      <c r="AY273" s="255" t="s">
        <v>165</v>
      </c>
    </row>
    <row r="274" s="2" customFormat="1" ht="16.5" customHeight="1">
      <c r="A274" s="41"/>
      <c r="B274" s="42"/>
      <c r="C274" s="215" t="s">
        <v>359</v>
      </c>
      <c r="D274" s="215" t="s">
        <v>167</v>
      </c>
      <c r="E274" s="216" t="s">
        <v>360</v>
      </c>
      <c r="F274" s="217" t="s">
        <v>361</v>
      </c>
      <c r="G274" s="218" t="s">
        <v>194</v>
      </c>
      <c r="H274" s="219">
        <v>3.5760000000000001</v>
      </c>
      <c r="I274" s="220"/>
      <c r="J274" s="221">
        <f>ROUND(I274*H274,2)</f>
        <v>0</v>
      </c>
      <c r="K274" s="217" t="s">
        <v>171</v>
      </c>
      <c r="L274" s="47"/>
      <c r="M274" s="222" t="s">
        <v>19</v>
      </c>
      <c r="N274" s="223" t="s">
        <v>41</v>
      </c>
      <c r="O274" s="87"/>
      <c r="P274" s="224">
        <f>O274*H274</f>
        <v>0</v>
      </c>
      <c r="Q274" s="224">
        <v>2.5018722040000001</v>
      </c>
      <c r="R274" s="224">
        <f>Q274*H274</f>
        <v>8.9466950015040005</v>
      </c>
      <c r="S274" s="224">
        <v>0</v>
      </c>
      <c r="T274" s="225">
        <f>S274*H274</f>
        <v>0</v>
      </c>
      <c r="U274" s="41"/>
      <c r="V274" s="41"/>
      <c r="W274" s="41"/>
      <c r="X274" s="41"/>
      <c r="Y274" s="41"/>
      <c r="Z274" s="41"/>
      <c r="AA274" s="41"/>
      <c r="AB274" s="41"/>
      <c r="AC274" s="41"/>
      <c r="AD274" s="41"/>
      <c r="AE274" s="41"/>
      <c r="AR274" s="226" t="s">
        <v>172</v>
      </c>
      <c r="AT274" s="226" t="s">
        <v>167</v>
      </c>
      <c r="AU274" s="226" t="s">
        <v>79</v>
      </c>
      <c r="AY274" s="20" t="s">
        <v>165</v>
      </c>
      <c r="BE274" s="227">
        <f>IF(N274="základní",J274,0)</f>
        <v>0</v>
      </c>
      <c r="BF274" s="227">
        <f>IF(N274="snížená",J274,0)</f>
        <v>0</v>
      </c>
      <c r="BG274" s="227">
        <f>IF(N274="zákl. přenesená",J274,0)</f>
        <v>0</v>
      </c>
      <c r="BH274" s="227">
        <f>IF(N274="sníž. přenesená",J274,0)</f>
        <v>0</v>
      </c>
      <c r="BI274" s="227">
        <f>IF(N274="nulová",J274,0)</f>
        <v>0</v>
      </c>
      <c r="BJ274" s="20" t="s">
        <v>77</v>
      </c>
      <c r="BK274" s="227">
        <f>ROUND(I274*H274,2)</f>
        <v>0</v>
      </c>
      <c r="BL274" s="20" t="s">
        <v>172</v>
      </c>
      <c r="BM274" s="226" t="s">
        <v>362</v>
      </c>
    </row>
    <row r="275" s="2" customFormat="1">
      <c r="A275" s="41"/>
      <c r="B275" s="42"/>
      <c r="C275" s="43"/>
      <c r="D275" s="228" t="s">
        <v>174</v>
      </c>
      <c r="E275" s="43"/>
      <c r="F275" s="229" t="s">
        <v>363</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174</v>
      </c>
      <c r="AU275" s="20" t="s">
        <v>79</v>
      </c>
    </row>
    <row r="276" s="13" customFormat="1">
      <c r="A276" s="13"/>
      <c r="B276" s="233"/>
      <c r="C276" s="234"/>
      <c r="D276" s="235" t="s">
        <v>176</v>
      </c>
      <c r="E276" s="236" t="s">
        <v>19</v>
      </c>
      <c r="F276" s="237" t="s">
        <v>364</v>
      </c>
      <c r="G276" s="234"/>
      <c r="H276" s="238">
        <v>3.5760000000000001</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176</v>
      </c>
      <c r="AU276" s="244" t="s">
        <v>79</v>
      </c>
      <c r="AV276" s="13" t="s">
        <v>79</v>
      </c>
      <c r="AW276" s="13" t="s">
        <v>32</v>
      </c>
      <c r="AX276" s="13" t="s">
        <v>70</v>
      </c>
      <c r="AY276" s="244" t="s">
        <v>165</v>
      </c>
    </row>
    <row r="277" s="14" customFormat="1">
      <c r="A277" s="14"/>
      <c r="B277" s="245"/>
      <c r="C277" s="246"/>
      <c r="D277" s="235" t="s">
        <v>176</v>
      </c>
      <c r="E277" s="247" t="s">
        <v>19</v>
      </c>
      <c r="F277" s="248" t="s">
        <v>178</v>
      </c>
      <c r="G277" s="246"/>
      <c r="H277" s="249">
        <v>3.5760000000000001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176</v>
      </c>
      <c r="AU277" s="255" t="s">
        <v>79</v>
      </c>
      <c r="AV277" s="14" t="s">
        <v>172</v>
      </c>
      <c r="AW277" s="14" t="s">
        <v>32</v>
      </c>
      <c r="AX277" s="14" t="s">
        <v>77</v>
      </c>
      <c r="AY277" s="255" t="s">
        <v>165</v>
      </c>
    </row>
    <row r="278" s="2" customFormat="1" ht="16.5" customHeight="1">
      <c r="A278" s="41"/>
      <c r="B278" s="42"/>
      <c r="C278" s="215" t="s">
        <v>365</v>
      </c>
      <c r="D278" s="215" t="s">
        <v>167</v>
      </c>
      <c r="E278" s="216" t="s">
        <v>366</v>
      </c>
      <c r="F278" s="217" t="s">
        <v>367</v>
      </c>
      <c r="G278" s="218" t="s">
        <v>188</v>
      </c>
      <c r="H278" s="219">
        <v>2.5800000000000001</v>
      </c>
      <c r="I278" s="220"/>
      <c r="J278" s="221">
        <f>ROUND(I278*H278,2)</f>
        <v>0</v>
      </c>
      <c r="K278" s="217" t="s">
        <v>171</v>
      </c>
      <c r="L278" s="47"/>
      <c r="M278" s="222" t="s">
        <v>19</v>
      </c>
      <c r="N278" s="223" t="s">
        <v>41</v>
      </c>
      <c r="O278" s="87"/>
      <c r="P278" s="224">
        <f>O278*H278</f>
        <v>0</v>
      </c>
      <c r="Q278" s="224">
        <v>0.002944</v>
      </c>
      <c r="R278" s="224">
        <f>Q278*H278</f>
        <v>0.0075955200000000006</v>
      </c>
      <c r="S278" s="224">
        <v>0</v>
      </c>
      <c r="T278" s="225">
        <f>S278*H278</f>
        <v>0</v>
      </c>
      <c r="U278" s="41"/>
      <c r="V278" s="41"/>
      <c r="W278" s="41"/>
      <c r="X278" s="41"/>
      <c r="Y278" s="41"/>
      <c r="Z278" s="41"/>
      <c r="AA278" s="41"/>
      <c r="AB278" s="41"/>
      <c r="AC278" s="41"/>
      <c r="AD278" s="41"/>
      <c r="AE278" s="41"/>
      <c r="AR278" s="226" t="s">
        <v>172</v>
      </c>
      <c r="AT278" s="226" t="s">
        <v>167</v>
      </c>
      <c r="AU278" s="226" t="s">
        <v>79</v>
      </c>
      <c r="AY278" s="20" t="s">
        <v>165</v>
      </c>
      <c r="BE278" s="227">
        <f>IF(N278="základní",J278,0)</f>
        <v>0</v>
      </c>
      <c r="BF278" s="227">
        <f>IF(N278="snížená",J278,0)</f>
        <v>0</v>
      </c>
      <c r="BG278" s="227">
        <f>IF(N278="zákl. přenesená",J278,0)</f>
        <v>0</v>
      </c>
      <c r="BH278" s="227">
        <f>IF(N278="sníž. přenesená",J278,0)</f>
        <v>0</v>
      </c>
      <c r="BI278" s="227">
        <f>IF(N278="nulová",J278,0)</f>
        <v>0</v>
      </c>
      <c r="BJ278" s="20" t="s">
        <v>77</v>
      </c>
      <c r="BK278" s="227">
        <f>ROUND(I278*H278,2)</f>
        <v>0</v>
      </c>
      <c r="BL278" s="20" t="s">
        <v>172</v>
      </c>
      <c r="BM278" s="226" t="s">
        <v>368</v>
      </c>
    </row>
    <row r="279" s="2" customFormat="1">
      <c r="A279" s="41"/>
      <c r="B279" s="42"/>
      <c r="C279" s="43"/>
      <c r="D279" s="228" t="s">
        <v>174</v>
      </c>
      <c r="E279" s="43"/>
      <c r="F279" s="229" t="s">
        <v>369</v>
      </c>
      <c r="G279" s="43"/>
      <c r="H279" s="43"/>
      <c r="I279" s="230"/>
      <c r="J279" s="43"/>
      <c r="K279" s="43"/>
      <c r="L279" s="47"/>
      <c r="M279" s="231"/>
      <c r="N279" s="232"/>
      <c r="O279" s="87"/>
      <c r="P279" s="87"/>
      <c r="Q279" s="87"/>
      <c r="R279" s="87"/>
      <c r="S279" s="87"/>
      <c r="T279" s="88"/>
      <c r="U279" s="41"/>
      <c r="V279" s="41"/>
      <c r="W279" s="41"/>
      <c r="X279" s="41"/>
      <c r="Y279" s="41"/>
      <c r="Z279" s="41"/>
      <c r="AA279" s="41"/>
      <c r="AB279" s="41"/>
      <c r="AC279" s="41"/>
      <c r="AD279" s="41"/>
      <c r="AE279" s="41"/>
      <c r="AT279" s="20" t="s">
        <v>174</v>
      </c>
      <c r="AU279" s="20" t="s">
        <v>79</v>
      </c>
    </row>
    <row r="280" s="13" customFormat="1">
      <c r="A280" s="13"/>
      <c r="B280" s="233"/>
      <c r="C280" s="234"/>
      <c r="D280" s="235" t="s">
        <v>176</v>
      </c>
      <c r="E280" s="236" t="s">
        <v>19</v>
      </c>
      <c r="F280" s="237" t="s">
        <v>370</v>
      </c>
      <c r="G280" s="234"/>
      <c r="H280" s="238">
        <v>2.5800000000000001</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176</v>
      </c>
      <c r="AU280" s="244" t="s">
        <v>79</v>
      </c>
      <c r="AV280" s="13" t="s">
        <v>79</v>
      </c>
      <c r="AW280" s="13" t="s">
        <v>32</v>
      </c>
      <c r="AX280" s="13" t="s">
        <v>70</v>
      </c>
      <c r="AY280" s="244" t="s">
        <v>165</v>
      </c>
    </row>
    <row r="281" s="14" customFormat="1">
      <c r="A281" s="14"/>
      <c r="B281" s="245"/>
      <c r="C281" s="246"/>
      <c r="D281" s="235" t="s">
        <v>176</v>
      </c>
      <c r="E281" s="247" t="s">
        <v>19</v>
      </c>
      <c r="F281" s="248" t="s">
        <v>178</v>
      </c>
      <c r="G281" s="246"/>
      <c r="H281" s="249">
        <v>2.5800000000000001</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176</v>
      </c>
      <c r="AU281" s="255" t="s">
        <v>79</v>
      </c>
      <c r="AV281" s="14" t="s">
        <v>172</v>
      </c>
      <c r="AW281" s="14" t="s">
        <v>32</v>
      </c>
      <c r="AX281" s="14" t="s">
        <v>77</v>
      </c>
      <c r="AY281" s="255" t="s">
        <v>165</v>
      </c>
    </row>
    <row r="282" s="2" customFormat="1" ht="16.5" customHeight="1">
      <c r="A282" s="41"/>
      <c r="B282" s="42"/>
      <c r="C282" s="215" t="s">
        <v>371</v>
      </c>
      <c r="D282" s="215" t="s">
        <v>167</v>
      </c>
      <c r="E282" s="216" t="s">
        <v>372</v>
      </c>
      <c r="F282" s="217" t="s">
        <v>373</v>
      </c>
      <c r="G282" s="218" t="s">
        <v>188</v>
      </c>
      <c r="H282" s="219">
        <v>2.5800000000000001</v>
      </c>
      <c r="I282" s="220"/>
      <c r="J282" s="221">
        <f>ROUND(I282*H282,2)</f>
        <v>0</v>
      </c>
      <c r="K282" s="217" t="s">
        <v>171</v>
      </c>
      <c r="L282" s="47"/>
      <c r="M282" s="222" t="s">
        <v>19</v>
      </c>
      <c r="N282" s="223" t="s">
        <v>41</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172</v>
      </c>
      <c r="AT282" s="226" t="s">
        <v>167</v>
      </c>
      <c r="AU282" s="226" t="s">
        <v>79</v>
      </c>
      <c r="AY282" s="20" t="s">
        <v>165</v>
      </c>
      <c r="BE282" s="227">
        <f>IF(N282="základní",J282,0)</f>
        <v>0</v>
      </c>
      <c r="BF282" s="227">
        <f>IF(N282="snížená",J282,0)</f>
        <v>0</v>
      </c>
      <c r="BG282" s="227">
        <f>IF(N282="zákl. přenesená",J282,0)</f>
        <v>0</v>
      </c>
      <c r="BH282" s="227">
        <f>IF(N282="sníž. přenesená",J282,0)</f>
        <v>0</v>
      </c>
      <c r="BI282" s="227">
        <f>IF(N282="nulová",J282,0)</f>
        <v>0</v>
      </c>
      <c r="BJ282" s="20" t="s">
        <v>77</v>
      </c>
      <c r="BK282" s="227">
        <f>ROUND(I282*H282,2)</f>
        <v>0</v>
      </c>
      <c r="BL282" s="20" t="s">
        <v>172</v>
      </c>
      <c r="BM282" s="226" t="s">
        <v>374</v>
      </c>
    </row>
    <row r="283" s="2" customFormat="1">
      <c r="A283" s="41"/>
      <c r="B283" s="42"/>
      <c r="C283" s="43"/>
      <c r="D283" s="228" t="s">
        <v>174</v>
      </c>
      <c r="E283" s="43"/>
      <c r="F283" s="229" t="s">
        <v>375</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174</v>
      </c>
      <c r="AU283" s="20" t="s">
        <v>79</v>
      </c>
    </row>
    <row r="284" s="12" customFormat="1" ht="22.8" customHeight="1">
      <c r="A284" s="12"/>
      <c r="B284" s="199"/>
      <c r="C284" s="200"/>
      <c r="D284" s="201" t="s">
        <v>69</v>
      </c>
      <c r="E284" s="213" t="s">
        <v>185</v>
      </c>
      <c r="F284" s="213" t="s">
        <v>376</v>
      </c>
      <c r="G284" s="200"/>
      <c r="H284" s="200"/>
      <c r="I284" s="203"/>
      <c r="J284" s="214">
        <f>BK284</f>
        <v>0</v>
      </c>
      <c r="K284" s="200"/>
      <c r="L284" s="205"/>
      <c r="M284" s="206"/>
      <c r="N284" s="207"/>
      <c r="O284" s="207"/>
      <c r="P284" s="208">
        <f>SUM(P285:P321)</f>
        <v>0</v>
      </c>
      <c r="Q284" s="207"/>
      <c r="R284" s="208">
        <f>SUM(R285:R321)</f>
        <v>119.70334997423601</v>
      </c>
      <c r="S284" s="207"/>
      <c r="T284" s="209">
        <f>SUM(T285:T321)</f>
        <v>0</v>
      </c>
      <c r="U284" s="12"/>
      <c r="V284" s="12"/>
      <c r="W284" s="12"/>
      <c r="X284" s="12"/>
      <c r="Y284" s="12"/>
      <c r="Z284" s="12"/>
      <c r="AA284" s="12"/>
      <c r="AB284" s="12"/>
      <c r="AC284" s="12"/>
      <c r="AD284" s="12"/>
      <c r="AE284" s="12"/>
      <c r="AR284" s="210" t="s">
        <v>77</v>
      </c>
      <c r="AT284" s="211" t="s">
        <v>69</v>
      </c>
      <c r="AU284" s="211" t="s">
        <v>77</v>
      </c>
      <c r="AY284" s="210" t="s">
        <v>165</v>
      </c>
      <c r="BK284" s="212">
        <f>SUM(BK285:BK321)</f>
        <v>0</v>
      </c>
    </row>
    <row r="285" s="2" customFormat="1" ht="16.5" customHeight="1">
      <c r="A285" s="41"/>
      <c r="B285" s="42"/>
      <c r="C285" s="215" t="s">
        <v>377</v>
      </c>
      <c r="D285" s="215" t="s">
        <v>167</v>
      </c>
      <c r="E285" s="216" t="s">
        <v>378</v>
      </c>
      <c r="F285" s="217" t="s">
        <v>379</v>
      </c>
      <c r="G285" s="218" t="s">
        <v>188</v>
      </c>
      <c r="H285" s="219">
        <v>62.700000000000003</v>
      </c>
      <c r="I285" s="220"/>
      <c r="J285" s="221">
        <f>ROUND(I285*H285,2)</f>
        <v>0</v>
      </c>
      <c r="K285" s="217" t="s">
        <v>171</v>
      </c>
      <c r="L285" s="47"/>
      <c r="M285" s="222" t="s">
        <v>19</v>
      </c>
      <c r="N285" s="223" t="s">
        <v>41</v>
      </c>
      <c r="O285" s="87"/>
      <c r="P285" s="224">
        <f>O285*H285</f>
        <v>0</v>
      </c>
      <c r="Q285" s="224">
        <v>0.0025000000000000001</v>
      </c>
      <c r="R285" s="224">
        <f>Q285*H285</f>
        <v>0.15675</v>
      </c>
      <c r="S285" s="224">
        <v>0</v>
      </c>
      <c r="T285" s="225">
        <f>S285*H285</f>
        <v>0</v>
      </c>
      <c r="U285" s="41"/>
      <c r="V285" s="41"/>
      <c r="W285" s="41"/>
      <c r="X285" s="41"/>
      <c r="Y285" s="41"/>
      <c r="Z285" s="41"/>
      <c r="AA285" s="41"/>
      <c r="AB285" s="41"/>
      <c r="AC285" s="41"/>
      <c r="AD285" s="41"/>
      <c r="AE285" s="41"/>
      <c r="AR285" s="226" t="s">
        <v>172</v>
      </c>
      <c r="AT285" s="226" t="s">
        <v>167</v>
      </c>
      <c r="AU285" s="226" t="s">
        <v>79</v>
      </c>
      <c r="AY285" s="20" t="s">
        <v>165</v>
      </c>
      <c r="BE285" s="227">
        <f>IF(N285="základní",J285,0)</f>
        <v>0</v>
      </c>
      <c r="BF285" s="227">
        <f>IF(N285="snížená",J285,0)</f>
        <v>0</v>
      </c>
      <c r="BG285" s="227">
        <f>IF(N285="zákl. přenesená",J285,0)</f>
        <v>0</v>
      </c>
      <c r="BH285" s="227">
        <f>IF(N285="sníž. přenesená",J285,0)</f>
        <v>0</v>
      </c>
      <c r="BI285" s="227">
        <f>IF(N285="nulová",J285,0)</f>
        <v>0</v>
      </c>
      <c r="BJ285" s="20" t="s">
        <v>77</v>
      </c>
      <c r="BK285" s="227">
        <f>ROUND(I285*H285,2)</f>
        <v>0</v>
      </c>
      <c r="BL285" s="20" t="s">
        <v>172</v>
      </c>
      <c r="BM285" s="226" t="s">
        <v>380</v>
      </c>
    </row>
    <row r="286" s="2" customFormat="1">
      <c r="A286" s="41"/>
      <c r="B286" s="42"/>
      <c r="C286" s="43"/>
      <c r="D286" s="228" t="s">
        <v>174</v>
      </c>
      <c r="E286" s="43"/>
      <c r="F286" s="229" t="s">
        <v>381</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174</v>
      </c>
      <c r="AU286" s="20" t="s">
        <v>79</v>
      </c>
    </row>
    <row r="287" s="13" customFormat="1">
      <c r="A287" s="13"/>
      <c r="B287" s="233"/>
      <c r="C287" s="234"/>
      <c r="D287" s="235" t="s">
        <v>176</v>
      </c>
      <c r="E287" s="236" t="s">
        <v>19</v>
      </c>
      <c r="F287" s="237" t="s">
        <v>382</v>
      </c>
      <c r="G287" s="234"/>
      <c r="H287" s="238">
        <v>62.700000000000003</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176</v>
      </c>
      <c r="AU287" s="244" t="s">
        <v>79</v>
      </c>
      <c r="AV287" s="13" t="s">
        <v>79</v>
      </c>
      <c r="AW287" s="13" t="s">
        <v>32</v>
      </c>
      <c r="AX287" s="13" t="s">
        <v>70</v>
      </c>
      <c r="AY287" s="244" t="s">
        <v>165</v>
      </c>
    </row>
    <row r="288" s="14" customFormat="1">
      <c r="A288" s="14"/>
      <c r="B288" s="245"/>
      <c r="C288" s="246"/>
      <c r="D288" s="235" t="s">
        <v>176</v>
      </c>
      <c r="E288" s="247" t="s">
        <v>19</v>
      </c>
      <c r="F288" s="248" t="s">
        <v>178</v>
      </c>
      <c r="G288" s="246"/>
      <c r="H288" s="249">
        <v>62.700000000000003</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176</v>
      </c>
      <c r="AU288" s="255" t="s">
        <v>79</v>
      </c>
      <c r="AV288" s="14" t="s">
        <v>172</v>
      </c>
      <c r="AW288" s="14" t="s">
        <v>32</v>
      </c>
      <c r="AX288" s="14" t="s">
        <v>77</v>
      </c>
      <c r="AY288" s="255" t="s">
        <v>165</v>
      </c>
    </row>
    <row r="289" s="2" customFormat="1" ht="24.15" customHeight="1">
      <c r="A289" s="41"/>
      <c r="B289" s="42"/>
      <c r="C289" s="215" t="s">
        <v>383</v>
      </c>
      <c r="D289" s="215" t="s">
        <v>167</v>
      </c>
      <c r="E289" s="216" t="s">
        <v>384</v>
      </c>
      <c r="F289" s="217" t="s">
        <v>385</v>
      </c>
      <c r="G289" s="218" t="s">
        <v>194</v>
      </c>
      <c r="H289" s="219">
        <v>8.4160000000000004</v>
      </c>
      <c r="I289" s="220"/>
      <c r="J289" s="221">
        <f>ROUND(I289*H289,2)</f>
        <v>0</v>
      </c>
      <c r="K289" s="217" t="s">
        <v>171</v>
      </c>
      <c r="L289" s="47"/>
      <c r="M289" s="222" t="s">
        <v>19</v>
      </c>
      <c r="N289" s="223" t="s">
        <v>41</v>
      </c>
      <c r="O289" s="87"/>
      <c r="P289" s="224">
        <f>O289*H289</f>
        <v>0</v>
      </c>
      <c r="Q289" s="224">
        <v>2.5516293000000001</v>
      </c>
      <c r="R289" s="224">
        <f>Q289*H289</f>
        <v>21.474512188800002</v>
      </c>
      <c r="S289" s="224">
        <v>0</v>
      </c>
      <c r="T289" s="225">
        <f>S289*H289</f>
        <v>0</v>
      </c>
      <c r="U289" s="41"/>
      <c r="V289" s="41"/>
      <c r="W289" s="41"/>
      <c r="X289" s="41"/>
      <c r="Y289" s="41"/>
      <c r="Z289" s="41"/>
      <c r="AA289" s="41"/>
      <c r="AB289" s="41"/>
      <c r="AC289" s="41"/>
      <c r="AD289" s="41"/>
      <c r="AE289" s="41"/>
      <c r="AR289" s="226" t="s">
        <v>172</v>
      </c>
      <c r="AT289" s="226" t="s">
        <v>167</v>
      </c>
      <c r="AU289" s="226" t="s">
        <v>79</v>
      </c>
      <c r="AY289" s="20" t="s">
        <v>165</v>
      </c>
      <c r="BE289" s="227">
        <f>IF(N289="základní",J289,0)</f>
        <v>0</v>
      </c>
      <c r="BF289" s="227">
        <f>IF(N289="snížená",J289,0)</f>
        <v>0</v>
      </c>
      <c r="BG289" s="227">
        <f>IF(N289="zákl. přenesená",J289,0)</f>
        <v>0</v>
      </c>
      <c r="BH289" s="227">
        <f>IF(N289="sníž. přenesená",J289,0)</f>
        <v>0</v>
      </c>
      <c r="BI289" s="227">
        <f>IF(N289="nulová",J289,0)</f>
        <v>0</v>
      </c>
      <c r="BJ289" s="20" t="s">
        <v>77</v>
      </c>
      <c r="BK289" s="227">
        <f>ROUND(I289*H289,2)</f>
        <v>0</v>
      </c>
      <c r="BL289" s="20" t="s">
        <v>172</v>
      </c>
      <c r="BM289" s="226" t="s">
        <v>386</v>
      </c>
    </row>
    <row r="290" s="2" customFormat="1">
      <c r="A290" s="41"/>
      <c r="B290" s="42"/>
      <c r="C290" s="43"/>
      <c r="D290" s="228" t="s">
        <v>174</v>
      </c>
      <c r="E290" s="43"/>
      <c r="F290" s="229" t="s">
        <v>387</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174</v>
      </c>
      <c r="AU290" s="20" t="s">
        <v>79</v>
      </c>
    </row>
    <row r="291" s="15" customFormat="1">
      <c r="A291" s="15"/>
      <c r="B291" s="266"/>
      <c r="C291" s="267"/>
      <c r="D291" s="235" t="s">
        <v>176</v>
      </c>
      <c r="E291" s="268" t="s">
        <v>19</v>
      </c>
      <c r="F291" s="269" t="s">
        <v>388</v>
      </c>
      <c r="G291" s="267"/>
      <c r="H291" s="268" t="s">
        <v>19</v>
      </c>
      <c r="I291" s="270"/>
      <c r="J291" s="267"/>
      <c r="K291" s="267"/>
      <c r="L291" s="271"/>
      <c r="M291" s="272"/>
      <c r="N291" s="273"/>
      <c r="O291" s="273"/>
      <c r="P291" s="273"/>
      <c r="Q291" s="273"/>
      <c r="R291" s="273"/>
      <c r="S291" s="273"/>
      <c r="T291" s="274"/>
      <c r="U291" s="15"/>
      <c r="V291" s="15"/>
      <c r="W291" s="15"/>
      <c r="X291" s="15"/>
      <c r="Y291" s="15"/>
      <c r="Z291" s="15"/>
      <c r="AA291" s="15"/>
      <c r="AB291" s="15"/>
      <c r="AC291" s="15"/>
      <c r="AD291" s="15"/>
      <c r="AE291" s="15"/>
      <c r="AT291" s="275" t="s">
        <v>176</v>
      </c>
      <c r="AU291" s="275" t="s">
        <v>79</v>
      </c>
      <c r="AV291" s="15" t="s">
        <v>77</v>
      </c>
      <c r="AW291" s="15" t="s">
        <v>32</v>
      </c>
      <c r="AX291" s="15" t="s">
        <v>70</v>
      </c>
      <c r="AY291" s="275" t="s">
        <v>165</v>
      </c>
    </row>
    <row r="292" s="13" customFormat="1">
      <c r="A292" s="13"/>
      <c r="B292" s="233"/>
      <c r="C292" s="234"/>
      <c r="D292" s="235" t="s">
        <v>176</v>
      </c>
      <c r="E292" s="236" t="s">
        <v>19</v>
      </c>
      <c r="F292" s="237" t="s">
        <v>389</v>
      </c>
      <c r="G292" s="234"/>
      <c r="H292" s="238">
        <v>8.5500000000000007</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176</v>
      </c>
      <c r="AU292" s="244" t="s">
        <v>79</v>
      </c>
      <c r="AV292" s="13" t="s">
        <v>79</v>
      </c>
      <c r="AW292" s="13" t="s">
        <v>32</v>
      </c>
      <c r="AX292" s="13" t="s">
        <v>70</v>
      </c>
      <c r="AY292" s="244" t="s">
        <v>165</v>
      </c>
    </row>
    <row r="293" s="13" customFormat="1">
      <c r="A293" s="13"/>
      <c r="B293" s="233"/>
      <c r="C293" s="234"/>
      <c r="D293" s="235" t="s">
        <v>176</v>
      </c>
      <c r="E293" s="236" t="s">
        <v>19</v>
      </c>
      <c r="F293" s="237" t="s">
        <v>390</v>
      </c>
      <c r="G293" s="234"/>
      <c r="H293" s="238">
        <v>-0.41899999999999998</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176</v>
      </c>
      <c r="AU293" s="244" t="s">
        <v>79</v>
      </c>
      <c r="AV293" s="13" t="s">
        <v>79</v>
      </c>
      <c r="AW293" s="13" t="s">
        <v>32</v>
      </c>
      <c r="AX293" s="13" t="s">
        <v>70</v>
      </c>
      <c r="AY293" s="244" t="s">
        <v>165</v>
      </c>
    </row>
    <row r="294" s="13" customFormat="1">
      <c r="A294" s="13"/>
      <c r="B294" s="233"/>
      <c r="C294" s="234"/>
      <c r="D294" s="235" t="s">
        <v>176</v>
      </c>
      <c r="E294" s="236" t="s">
        <v>19</v>
      </c>
      <c r="F294" s="237" t="s">
        <v>391</v>
      </c>
      <c r="G294" s="234"/>
      <c r="H294" s="238">
        <v>0.28499999999999998</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176</v>
      </c>
      <c r="AU294" s="244" t="s">
        <v>79</v>
      </c>
      <c r="AV294" s="13" t="s">
        <v>79</v>
      </c>
      <c r="AW294" s="13" t="s">
        <v>32</v>
      </c>
      <c r="AX294" s="13" t="s">
        <v>70</v>
      </c>
      <c r="AY294" s="244" t="s">
        <v>165</v>
      </c>
    </row>
    <row r="295" s="14" customFormat="1">
      <c r="A295" s="14"/>
      <c r="B295" s="245"/>
      <c r="C295" s="246"/>
      <c r="D295" s="235" t="s">
        <v>176</v>
      </c>
      <c r="E295" s="247" t="s">
        <v>19</v>
      </c>
      <c r="F295" s="248" t="s">
        <v>178</v>
      </c>
      <c r="G295" s="246"/>
      <c r="H295" s="249">
        <v>8.4160000000000004</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176</v>
      </c>
      <c r="AU295" s="255" t="s">
        <v>79</v>
      </c>
      <c r="AV295" s="14" t="s">
        <v>172</v>
      </c>
      <c r="AW295" s="14" t="s">
        <v>32</v>
      </c>
      <c r="AX295" s="14" t="s">
        <v>77</v>
      </c>
      <c r="AY295" s="255" t="s">
        <v>165</v>
      </c>
    </row>
    <row r="296" s="2" customFormat="1" ht="24.15" customHeight="1">
      <c r="A296" s="41"/>
      <c r="B296" s="42"/>
      <c r="C296" s="215" t="s">
        <v>392</v>
      </c>
      <c r="D296" s="215" t="s">
        <v>167</v>
      </c>
      <c r="E296" s="216" t="s">
        <v>393</v>
      </c>
      <c r="F296" s="217" t="s">
        <v>394</v>
      </c>
      <c r="G296" s="218" t="s">
        <v>194</v>
      </c>
      <c r="H296" s="219">
        <v>35.981999999999999</v>
      </c>
      <c r="I296" s="220"/>
      <c r="J296" s="221">
        <f>ROUND(I296*H296,2)</f>
        <v>0</v>
      </c>
      <c r="K296" s="217" t="s">
        <v>171</v>
      </c>
      <c r="L296" s="47"/>
      <c r="M296" s="222" t="s">
        <v>19</v>
      </c>
      <c r="N296" s="223" t="s">
        <v>41</v>
      </c>
      <c r="O296" s="87"/>
      <c r="P296" s="224">
        <f>O296*H296</f>
        <v>0</v>
      </c>
      <c r="Q296" s="224">
        <v>2.5360244519999999</v>
      </c>
      <c r="R296" s="224">
        <f>Q296*H296</f>
        <v>91.25123183186399</v>
      </c>
      <c r="S296" s="224">
        <v>0</v>
      </c>
      <c r="T296" s="225">
        <f>S296*H296</f>
        <v>0</v>
      </c>
      <c r="U296" s="41"/>
      <c r="V296" s="41"/>
      <c r="W296" s="41"/>
      <c r="X296" s="41"/>
      <c r="Y296" s="41"/>
      <c r="Z296" s="41"/>
      <c r="AA296" s="41"/>
      <c r="AB296" s="41"/>
      <c r="AC296" s="41"/>
      <c r="AD296" s="41"/>
      <c r="AE296" s="41"/>
      <c r="AR296" s="226" t="s">
        <v>172</v>
      </c>
      <c r="AT296" s="226" t="s">
        <v>167</v>
      </c>
      <c r="AU296" s="226" t="s">
        <v>79</v>
      </c>
      <c r="AY296" s="20" t="s">
        <v>165</v>
      </c>
      <c r="BE296" s="227">
        <f>IF(N296="základní",J296,0)</f>
        <v>0</v>
      </c>
      <c r="BF296" s="227">
        <f>IF(N296="snížená",J296,0)</f>
        <v>0</v>
      </c>
      <c r="BG296" s="227">
        <f>IF(N296="zákl. přenesená",J296,0)</f>
        <v>0</v>
      </c>
      <c r="BH296" s="227">
        <f>IF(N296="sníž. přenesená",J296,0)</f>
        <v>0</v>
      </c>
      <c r="BI296" s="227">
        <f>IF(N296="nulová",J296,0)</f>
        <v>0</v>
      </c>
      <c r="BJ296" s="20" t="s">
        <v>77</v>
      </c>
      <c r="BK296" s="227">
        <f>ROUND(I296*H296,2)</f>
        <v>0</v>
      </c>
      <c r="BL296" s="20" t="s">
        <v>172</v>
      </c>
      <c r="BM296" s="226" t="s">
        <v>395</v>
      </c>
    </row>
    <row r="297" s="2" customFormat="1">
      <c r="A297" s="41"/>
      <c r="B297" s="42"/>
      <c r="C297" s="43"/>
      <c r="D297" s="228" t="s">
        <v>174</v>
      </c>
      <c r="E297" s="43"/>
      <c r="F297" s="229" t="s">
        <v>396</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174</v>
      </c>
      <c r="AU297" s="20" t="s">
        <v>79</v>
      </c>
    </row>
    <row r="298" s="15" customFormat="1">
      <c r="A298" s="15"/>
      <c r="B298" s="266"/>
      <c r="C298" s="267"/>
      <c r="D298" s="235" t="s">
        <v>176</v>
      </c>
      <c r="E298" s="268" t="s">
        <v>19</v>
      </c>
      <c r="F298" s="269" t="s">
        <v>388</v>
      </c>
      <c r="G298" s="267"/>
      <c r="H298" s="268" t="s">
        <v>19</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176</v>
      </c>
      <c r="AU298" s="275" t="s">
        <v>79</v>
      </c>
      <c r="AV298" s="15" t="s">
        <v>77</v>
      </c>
      <c r="AW298" s="15" t="s">
        <v>32</v>
      </c>
      <c r="AX298" s="15" t="s">
        <v>70</v>
      </c>
      <c r="AY298" s="275" t="s">
        <v>165</v>
      </c>
    </row>
    <row r="299" s="13" customFormat="1">
      <c r="A299" s="13"/>
      <c r="B299" s="233"/>
      <c r="C299" s="234"/>
      <c r="D299" s="235" t="s">
        <v>176</v>
      </c>
      <c r="E299" s="236" t="s">
        <v>19</v>
      </c>
      <c r="F299" s="237" t="s">
        <v>397</v>
      </c>
      <c r="G299" s="234"/>
      <c r="H299" s="238">
        <v>9.6600000000000001</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176</v>
      </c>
      <c r="AU299" s="244" t="s">
        <v>79</v>
      </c>
      <c r="AV299" s="13" t="s">
        <v>79</v>
      </c>
      <c r="AW299" s="13" t="s">
        <v>32</v>
      </c>
      <c r="AX299" s="13" t="s">
        <v>70</v>
      </c>
      <c r="AY299" s="244" t="s">
        <v>165</v>
      </c>
    </row>
    <row r="300" s="13" customFormat="1">
      <c r="A300" s="13"/>
      <c r="B300" s="233"/>
      <c r="C300" s="234"/>
      <c r="D300" s="235" t="s">
        <v>176</v>
      </c>
      <c r="E300" s="236" t="s">
        <v>19</v>
      </c>
      <c r="F300" s="237" t="s">
        <v>398</v>
      </c>
      <c r="G300" s="234"/>
      <c r="H300" s="238">
        <v>22.175999999999998</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176</v>
      </c>
      <c r="AU300" s="244" t="s">
        <v>79</v>
      </c>
      <c r="AV300" s="13" t="s">
        <v>79</v>
      </c>
      <c r="AW300" s="13" t="s">
        <v>32</v>
      </c>
      <c r="AX300" s="13" t="s">
        <v>70</v>
      </c>
      <c r="AY300" s="244" t="s">
        <v>165</v>
      </c>
    </row>
    <row r="301" s="13" customFormat="1">
      <c r="A301" s="13"/>
      <c r="B301" s="233"/>
      <c r="C301" s="234"/>
      <c r="D301" s="235" t="s">
        <v>176</v>
      </c>
      <c r="E301" s="236" t="s">
        <v>19</v>
      </c>
      <c r="F301" s="237" t="s">
        <v>399</v>
      </c>
      <c r="G301" s="234"/>
      <c r="H301" s="238">
        <v>4.5259999999999998</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176</v>
      </c>
      <c r="AU301" s="244" t="s">
        <v>79</v>
      </c>
      <c r="AV301" s="13" t="s">
        <v>79</v>
      </c>
      <c r="AW301" s="13" t="s">
        <v>32</v>
      </c>
      <c r="AX301" s="13" t="s">
        <v>70</v>
      </c>
      <c r="AY301" s="244" t="s">
        <v>165</v>
      </c>
    </row>
    <row r="302" s="13" customFormat="1">
      <c r="A302" s="13"/>
      <c r="B302" s="233"/>
      <c r="C302" s="234"/>
      <c r="D302" s="235" t="s">
        <v>176</v>
      </c>
      <c r="E302" s="236" t="s">
        <v>19</v>
      </c>
      <c r="F302" s="237" t="s">
        <v>400</v>
      </c>
      <c r="G302" s="234"/>
      <c r="H302" s="238">
        <v>-0.38</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176</v>
      </c>
      <c r="AU302" s="244" t="s">
        <v>79</v>
      </c>
      <c r="AV302" s="13" t="s">
        <v>79</v>
      </c>
      <c r="AW302" s="13" t="s">
        <v>32</v>
      </c>
      <c r="AX302" s="13" t="s">
        <v>70</v>
      </c>
      <c r="AY302" s="244" t="s">
        <v>165</v>
      </c>
    </row>
    <row r="303" s="14" customFormat="1">
      <c r="A303" s="14"/>
      <c r="B303" s="245"/>
      <c r="C303" s="246"/>
      <c r="D303" s="235" t="s">
        <v>176</v>
      </c>
      <c r="E303" s="247" t="s">
        <v>19</v>
      </c>
      <c r="F303" s="248" t="s">
        <v>178</v>
      </c>
      <c r="G303" s="246"/>
      <c r="H303" s="249">
        <v>35.981999999999992</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176</v>
      </c>
      <c r="AU303" s="255" t="s">
        <v>79</v>
      </c>
      <c r="AV303" s="14" t="s">
        <v>172</v>
      </c>
      <c r="AW303" s="14" t="s">
        <v>32</v>
      </c>
      <c r="AX303" s="14" t="s">
        <v>77</v>
      </c>
      <c r="AY303" s="255" t="s">
        <v>165</v>
      </c>
    </row>
    <row r="304" s="2" customFormat="1" ht="24.15" customHeight="1">
      <c r="A304" s="41"/>
      <c r="B304" s="42"/>
      <c r="C304" s="215" t="s">
        <v>401</v>
      </c>
      <c r="D304" s="215" t="s">
        <v>167</v>
      </c>
      <c r="E304" s="216" t="s">
        <v>402</v>
      </c>
      <c r="F304" s="217" t="s">
        <v>403</v>
      </c>
      <c r="G304" s="218" t="s">
        <v>188</v>
      </c>
      <c r="H304" s="219">
        <v>335.32400000000001</v>
      </c>
      <c r="I304" s="220"/>
      <c r="J304" s="221">
        <f>ROUND(I304*H304,2)</f>
        <v>0</v>
      </c>
      <c r="K304" s="217" t="s">
        <v>171</v>
      </c>
      <c r="L304" s="47"/>
      <c r="M304" s="222" t="s">
        <v>19</v>
      </c>
      <c r="N304" s="223" t="s">
        <v>41</v>
      </c>
      <c r="O304" s="87"/>
      <c r="P304" s="224">
        <f>O304*H304</f>
        <v>0</v>
      </c>
      <c r="Q304" s="224">
        <v>0.0016209029999999999</v>
      </c>
      <c r="R304" s="224">
        <f>Q304*H304</f>
        <v>0.54352767757200005</v>
      </c>
      <c r="S304" s="224">
        <v>0</v>
      </c>
      <c r="T304" s="225">
        <f>S304*H304</f>
        <v>0</v>
      </c>
      <c r="U304" s="41"/>
      <c r="V304" s="41"/>
      <c r="W304" s="41"/>
      <c r="X304" s="41"/>
      <c r="Y304" s="41"/>
      <c r="Z304" s="41"/>
      <c r="AA304" s="41"/>
      <c r="AB304" s="41"/>
      <c r="AC304" s="41"/>
      <c r="AD304" s="41"/>
      <c r="AE304" s="41"/>
      <c r="AR304" s="226" t="s">
        <v>172</v>
      </c>
      <c r="AT304" s="226" t="s">
        <v>167</v>
      </c>
      <c r="AU304" s="226" t="s">
        <v>79</v>
      </c>
      <c r="AY304" s="20" t="s">
        <v>165</v>
      </c>
      <c r="BE304" s="227">
        <f>IF(N304="základní",J304,0)</f>
        <v>0</v>
      </c>
      <c r="BF304" s="227">
        <f>IF(N304="snížená",J304,0)</f>
        <v>0</v>
      </c>
      <c r="BG304" s="227">
        <f>IF(N304="zákl. přenesená",J304,0)</f>
        <v>0</v>
      </c>
      <c r="BH304" s="227">
        <f>IF(N304="sníž. přenesená",J304,0)</f>
        <v>0</v>
      </c>
      <c r="BI304" s="227">
        <f>IF(N304="nulová",J304,0)</f>
        <v>0</v>
      </c>
      <c r="BJ304" s="20" t="s">
        <v>77</v>
      </c>
      <c r="BK304" s="227">
        <f>ROUND(I304*H304,2)</f>
        <v>0</v>
      </c>
      <c r="BL304" s="20" t="s">
        <v>172</v>
      </c>
      <c r="BM304" s="226" t="s">
        <v>404</v>
      </c>
    </row>
    <row r="305" s="2" customFormat="1">
      <c r="A305" s="41"/>
      <c r="B305" s="42"/>
      <c r="C305" s="43"/>
      <c r="D305" s="228" t="s">
        <v>174</v>
      </c>
      <c r="E305" s="43"/>
      <c r="F305" s="229" t="s">
        <v>405</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174</v>
      </c>
      <c r="AU305" s="20" t="s">
        <v>79</v>
      </c>
    </row>
    <row r="306" s="15" customFormat="1">
      <c r="A306" s="15"/>
      <c r="B306" s="266"/>
      <c r="C306" s="267"/>
      <c r="D306" s="235" t="s">
        <v>176</v>
      </c>
      <c r="E306" s="268" t="s">
        <v>19</v>
      </c>
      <c r="F306" s="269" t="s">
        <v>388</v>
      </c>
      <c r="G306" s="267"/>
      <c r="H306" s="268" t="s">
        <v>19</v>
      </c>
      <c r="I306" s="270"/>
      <c r="J306" s="267"/>
      <c r="K306" s="267"/>
      <c r="L306" s="271"/>
      <c r="M306" s="272"/>
      <c r="N306" s="273"/>
      <c r="O306" s="273"/>
      <c r="P306" s="273"/>
      <c r="Q306" s="273"/>
      <c r="R306" s="273"/>
      <c r="S306" s="273"/>
      <c r="T306" s="274"/>
      <c r="U306" s="15"/>
      <c r="V306" s="15"/>
      <c r="W306" s="15"/>
      <c r="X306" s="15"/>
      <c r="Y306" s="15"/>
      <c r="Z306" s="15"/>
      <c r="AA306" s="15"/>
      <c r="AB306" s="15"/>
      <c r="AC306" s="15"/>
      <c r="AD306" s="15"/>
      <c r="AE306" s="15"/>
      <c r="AT306" s="275" t="s">
        <v>176</v>
      </c>
      <c r="AU306" s="275" t="s">
        <v>79</v>
      </c>
      <c r="AV306" s="15" t="s">
        <v>77</v>
      </c>
      <c r="AW306" s="15" t="s">
        <v>32</v>
      </c>
      <c r="AX306" s="15" t="s">
        <v>70</v>
      </c>
      <c r="AY306" s="275" t="s">
        <v>165</v>
      </c>
    </row>
    <row r="307" s="13" customFormat="1">
      <c r="A307" s="13"/>
      <c r="B307" s="233"/>
      <c r="C307" s="234"/>
      <c r="D307" s="235" t="s">
        <v>176</v>
      </c>
      <c r="E307" s="236" t="s">
        <v>19</v>
      </c>
      <c r="F307" s="237" t="s">
        <v>406</v>
      </c>
      <c r="G307" s="234"/>
      <c r="H307" s="238">
        <v>8.25</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176</v>
      </c>
      <c r="AU307" s="244" t="s">
        <v>79</v>
      </c>
      <c r="AV307" s="13" t="s">
        <v>79</v>
      </c>
      <c r="AW307" s="13" t="s">
        <v>32</v>
      </c>
      <c r="AX307" s="13" t="s">
        <v>70</v>
      </c>
      <c r="AY307" s="244" t="s">
        <v>165</v>
      </c>
    </row>
    <row r="308" s="13" customFormat="1">
      <c r="A308" s="13"/>
      <c r="B308" s="233"/>
      <c r="C308" s="234"/>
      <c r="D308" s="235" t="s">
        <v>176</v>
      </c>
      <c r="E308" s="236" t="s">
        <v>19</v>
      </c>
      <c r="F308" s="237" t="s">
        <v>407</v>
      </c>
      <c r="G308" s="234"/>
      <c r="H308" s="238">
        <v>93.456000000000003</v>
      </c>
      <c r="I308" s="239"/>
      <c r="J308" s="234"/>
      <c r="K308" s="234"/>
      <c r="L308" s="240"/>
      <c r="M308" s="241"/>
      <c r="N308" s="242"/>
      <c r="O308" s="242"/>
      <c r="P308" s="242"/>
      <c r="Q308" s="242"/>
      <c r="R308" s="242"/>
      <c r="S308" s="242"/>
      <c r="T308" s="243"/>
      <c r="U308" s="13"/>
      <c r="V308" s="13"/>
      <c r="W308" s="13"/>
      <c r="X308" s="13"/>
      <c r="Y308" s="13"/>
      <c r="Z308" s="13"/>
      <c r="AA308" s="13"/>
      <c r="AB308" s="13"/>
      <c r="AC308" s="13"/>
      <c r="AD308" s="13"/>
      <c r="AE308" s="13"/>
      <c r="AT308" s="244" t="s">
        <v>176</v>
      </c>
      <c r="AU308" s="244" t="s">
        <v>79</v>
      </c>
      <c r="AV308" s="13" t="s">
        <v>79</v>
      </c>
      <c r="AW308" s="13" t="s">
        <v>32</v>
      </c>
      <c r="AX308" s="13" t="s">
        <v>70</v>
      </c>
      <c r="AY308" s="244" t="s">
        <v>165</v>
      </c>
    </row>
    <row r="309" s="13" customFormat="1">
      <c r="A309" s="13"/>
      <c r="B309" s="233"/>
      <c r="C309" s="234"/>
      <c r="D309" s="235" t="s">
        <v>176</v>
      </c>
      <c r="E309" s="236" t="s">
        <v>19</v>
      </c>
      <c r="F309" s="237" t="s">
        <v>408</v>
      </c>
      <c r="G309" s="234"/>
      <c r="H309" s="238">
        <v>74.25</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176</v>
      </c>
      <c r="AU309" s="244" t="s">
        <v>79</v>
      </c>
      <c r="AV309" s="13" t="s">
        <v>79</v>
      </c>
      <c r="AW309" s="13" t="s">
        <v>32</v>
      </c>
      <c r="AX309" s="13" t="s">
        <v>70</v>
      </c>
      <c r="AY309" s="244" t="s">
        <v>165</v>
      </c>
    </row>
    <row r="310" s="13" customFormat="1">
      <c r="A310" s="13"/>
      <c r="B310" s="233"/>
      <c r="C310" s="234"/>
      <c r="D310" s="235" t="s">
        <v>176</v>
      </c>
      <c r="E310" s="236" t="s">
        <v>19</v>
      </c>
      <c r="F310" s="237" t="s">
        <v>409</v>
      </c>
      <c r="G310" s="234"/>
      <c r="H310" s="238">
        <v>16.675999999999998</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176</v>
      </c>
      <c r="AU310" s="244" t="s">
        <v>79</v>
      </c>
      <c r="AV310" s="13" t="s">
        <v>79</v>
      </c>
      <c r="AW310" s="13" t="s">
        <v>32</v>
      </c>
      <c r="AX310" s="13" t="s">
        <v>70</v>
      </c>
      <c r="AY310" s="244" t="s">
        <v>165</v>
      </c>
    </row>
    <row r="311" s="13" customFormat="1">
      <c r="A311" s="13"/>
      <c r="B311" s="233"/>
      <c r="C311" s="234"/>
      <c r="D311" s="235" t="s">
        <v>176</v>
      </c>
      <c r="E311" s="236" t="s">
        <v>19</v>
      </c>
      <c r="F311" s="237" t="s">
        <v>410</v>
      </c>
      <c r="G311" s="234"/>
      <c r="H311" s="238">
        <v>11</v>
      </c>
      <c r="I311" s="239"/>
      <c r="J311" s="234"/>
      <c r="K311" s="234"/>
      <c r="L311" s="240"/>
      <c r="M311" s="241"/>
      <c r="N311" s="242"/>
      <c r="O311" s="242"/>
      <c r="P311" s="242"/>
      <c r="Q311" s="242"/>
      <c r="R311" s="242"/>
      <c r="S311" s="242"/>
      <c r="T311" s="243"/>
      <c r="U311" s="13"/>
      <c r="V311" s="13"/>
      <c r="W311" s="13"/>
      <c r="X311" s="13"/>
      <c r="Y311" s="13"/>
      <c r="Z311" s="13"/>
      <c r="AA311" s="13"/>
      <c r="AB311" s="13"/>
      <c r="AC311" s="13"/>
      <c r="AD311" s="13"/>
      <c r="AE311" s="13"/>
      <c r="AT311" s="244" t="s">
        <v>176</v>
      </c>
      <c r="AU311" s="244" t="s">
        <v>79</v>
      </c>
      <c r="AV311" s="13" t="s">
        <v>79</v>
      </c>
      <c r="AW311" s="13" t="s">
        <v>32</v>
      </c>
      <c r="AX311" s="13" t="s">
        <v>70</v>
      </c>
      <c r="AY311" s="244" t="s">
        <v>165</v>
      </c>
    </row>
    <row r="312" s="13" customFormat="1">
      <c r="A312" s="13"/>
      <c r="B312" s="233"/>
      <c r="C312" s="234"/>
      <c r="D312" s="235" t="s">
        <v>176</v>
      </c>
      <c r="E312" s="236" t="s">
        <v>19</v>
      </c>
      <c r="F312" s="237" t="s">
        <v>411</v>
      </c>
      <c r="G312" s="234"/>
      <c r="H312" s="238">
        <v>2.1120000000000001</v>
      </c>
      <c r="I312" s="239"/>
      <c r="J312" s="234"/>
      <c r="K312" s="234"/>
      <c r="L312" s="240"/>
      <c r="M312" s="241"/>
      <c r="N312" s="242"/>
      <c r="O312" s="242"/>
      <c r="P312" s="242"/>
      <c r="Q312" s="242"/>
      <c r="R312" s="242"/>
      <c r="S312" s="242"/>
      <c r="T312" s="243"/>
      <c r="U312" s="13"/>
      <c r="V312" s="13"/>
      <c r="W312" s="13"/>
      <c r="X312" s="13"/>
      <c r="Y312" s="13"/>
      <c r="Z312" s="13"/>
      <c r="AA312" s="13"/>
      <c r="AB312" s="13"/>
      <c r="AC312" s="13"/>
      <c r="AD312" s="13"/>
      <c r="AE312" s="13"/>
      <c r="AT312" s="244" t="s">
        <v>176</v>
      </c>
      <c r="AU312" s="244" t="s">
        <v>79</v>
      </c>
      <c r="AV312" s="13" t="s">
        <v>79</v>
      </c>
      <c r="AW312" s="13" t="s">
        <v>32</v>
      </c>
      <c r="AX312" s="13" t="s">
        <v>70</v>
      </c>
      <c r="AY312" s="244" t="s">
        <v>165</v>
      </c>
    </row>
    <row r="313" s="13" customFormat="1">
      <c r="A313" s="13"/>
      <c r="B313" s="233"/>
      <c r="C313" s="234"/>
      <c r="D313" s="235" t="s">
        <v>176</v>
      </c>
      <c r="E313" s="236" t="s">
        <v>19</v>
      </c>
      <c r="F313" s="237" t="s">
        <v>412</v>
      </c>
      <c r="G313" s="234"/>
      <c r="H313" s="238">
        <v>125.40000000000001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176</v>
      </c>
      <c r="AU313" s="244" t="s">
        <v>79</v>
      </c>
      <c r="AV313" s="13" t="s">
        <v>79</v>
      </c>
      <c r="AW313" s="13" t="s">
        <v>32</v>
      </c>
      <c r="AX313" s="13" t="s">
        <v>70</v>
      </c>
      <c r="AY313" s="244" t="s">
        <v>165</v>
      </c>
    </row>
    <row r="314" s="13" customFormat="1">
      <c r="A314" s="13"/>
      <c r="B314" s="233"/>
      <c r="C314" s="234"/>
      <c r="D314" s="235" t="s">
        <v>176</v>
      </c>
      <c r="E314" s="236" t="s">
        <v>19</v>
      </c>
      <c r="F314" s="237" t="s">
        <v>413</v>
      </c>
      <c r="G314" s="234"/>
      <c r="H314" s="238">
        <v>4.1799999999999997</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176</v>
      </c>
      <c r="AU314" s="244" t="s">
        <v>79</v>
      </c>
      <c r="AV314" s="13" t="s">
        <v>79</v>
      </c>
      <c r="AW314" s="13" t="s">
        <v>32</v>
      </c>
      <c r="AX314" s="13" t="s">
        <v>70</v>
      </c>
      <c r="AY314" s="244" t="s">
        <v>165</v>
      </c>
    </row>
    <row r="315" s="14" customFormat="1">
      <c r="A315" s="14"/>
      <c r="B315" s="245"/>
      <c r="C315" s="246"/>
      <c r="D315" s="235" t="s">
        <v>176</v>
      </c>
      <c r="E315" s="247" t="s">
        <v>19</v>
      </c>
      <c r="F315" s="248" t="s">
        <v>178</v>
      </c>
      <c r="G315" s="246"/>
      <c r="H315" s="249">
        <v>335.32400000000001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176</v>
      </c>
      <c r="AU315" s="255" t="s">
        <v>79</v>
      </c>
      <c r="AV315" s="14" t="s">
        <v>172</v>
      </c>
      <c r="AW315" s="14" t="s">
        <v>32</v>
      </c>
      <c r="AX315" s="14" t="s">
        <v>77</v>
      </c>
      <c r="AY315" s="255" t="s">
        <v>165</v>
      </c>
    </row>
    <row r="316" s="2" customFormat="1" ht="24.15" customHeight="1">
      <c r="A316" s="41"/>
      <c r="B316" s="42"/>
      <c r="C316" s="215" t="s">
        <v>414</v>
      </c>
      <c r="D316" s="215" t="s">
        <v>167</v>
      </c>
      <c r="E316" s="216" t="s">
        <v>415</v>
      </c>
      <c r="F316" s="217" t="s">
        <v>416</v>
      </c>
      <c r="G316" s="218" t="s">
        <v>188</v>
      </c>
      <c r="H316" s="219">
        <v>335.32400000000001</v>
      </c>
      <c r="I316" s="220"/>
      <c r="J316" s="221">
        <f>ROUND(I316*H316,2)</f>
        <v>0</v>
      </c>
      <c r="K316" s="217" t="s">
        <v>171</v>
      </c>
      <c r="L316" s="47"/>
      <c r="M316" s="222" t="s">
        <v>19</v>
      </c>
      <c r="N316" s="223" t="s">
        <v>41</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172</v>
      </c>
      <c r="AT316" s="226" t="s">
        <v>167</v>
      </c>
      <c r="AU316" s="226" t="s">
        <v>79</v>
      </c>
      <c r="AY316" s="20" t="s">
        <v>165</v>
      </c>
      <c r="BE316" s="227">
        <f>IF(N316="základní",J316,0)</f>
        <v>0</v>
      </c>
      <c r="BF316" s="227">
        <f>IF(N316="snížená",J316,0)</f>
        <v>0</v>
      </c>
      <c r="BG316" s="227">
        <f>IF(N316="zákl. přenesená",J316,0)</f>
        <v>0</v>
      </c>
      <c r="BH316" s="227">
        <f>IF(N316="sníž. přenesená",J316,0)</f>
        <v>0</v>
      </c>
      <c r="BI316" s="227">
        <f>IF(N316="nulová",J316,0)</f>
        <v>0</v>
      </c>
      <c r="BJ316" s="20" t="s">
        <v>77</v>
      </c>
      <c r="BK316" s="227">
        <f>ROUND(I316*H316,2)</f>
        <v>0</v>
      </c>
      <c r="BL316" s="20" t="s">
        <v>172</v>
      </c>
      <c r="BM316" s="226" t="s">
        <v>417</v>
      </c>
    </row>
    <row r="317" s="2" customFormat="1">
      <c r="A317" s="41"/>
      <c r="B317" s="42"/>
      <c r="C317" s="43"/>
      <c r="D317" s="228" t="s">
        <v>174</v>
      </c>
      <c r="E317" s="43"/>
      <c r="F317" s="229" t="s">
        <v>418</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174</v>
      </c>
      <c r="AU317" s="20" t="s">
        <v>79</v>
      </c>
    </row>
    <row r="318" s="2" customFormat="1" ht="24.15" customHeight="1">
      <c r="A318" s="41"/>
      <c r="B318" s="42"/>
      <c r="C318" s="215" t="s">
        <v>419</v>
      </c>
      <c r="D318" s="215" t="s">
        <v>167</v>
      </c>
      <c r="E318" s="216" t="s">
        <v>420</v>
      </c>
      <c r="F318" s="217" t="s">
        <v>421</v>
      </c>
      <c r="G318" s="218" t="s">
        <v>221</v>
      </c>
      <c r="H318" s="219">
        <v>5.6600000000000001</v>
      </c>
      <c r="I318" s="220"/>
      <c r="J318" s="221">
        <f>ROUND(I318*H318,2)</f>
        <v>0</v>
      </c>
      <c r="K318" s="217" t="s">
        <v>171</v>
      </c>
      <c r="L318" s="47"/>
      <c r="M318" s="222" t="s">
        <v>19</v>
      </c>
      <c r="N318" s="223" t="s">
        <v>41</v>
      </c>
      <c r="O318" s="87"/>
      <c r="P318" s="224">
        <f>O318*H318</f>
        <v>0</v>
      </c>
      <c r="Q318" s="224">
        <v>1.1090686000000001</v>
      </c>
      <c r="R318" s="224">
        <f>Q318*H318</f>
        <v>6.2773282760000004</v>
      </c>
      <c r="S318" s="224">
        <v>0</v>
      </c>
      <c r="T318" s="225">
        <f>S318*H318</f>
        <v>0</v>
      </c>
      <c r="U318" s="41"/>
      <c r="V318" s="41"/>
      <c r="W318" s="41"/>
      <c r="X318" s="41"/>
      <c r="Y318" s="41"/>
      <c r="Z318" s="41"/>
      <c r="AA318" s="41"/>
      <c r="AB318" s="41"/>
      <c r="AC318" s="41"/>
      <c r="AD318" s="41"/>
      <c r="AE318" s="41"/>
      <c r="AR318" s="226" t="s">
        <v>172</v>
      </c>
      <c r="AT318" s="226" t="s">
        <v>167</v>
      </c>
      <c r="AU318" s="226" t="s">
        <v>79</v>
      </c>
      <c r="AY318" s="20" t="s">
        <v>165</v>
      </c>
      <c r="BE318" s="227">
        <f>IF(N318="základní",J318,0)</f>
        <v>0</v>
      </c>
      <c r="BF318" s="227">
        <f>IF(N318="snížená",J318,0)</f>
        <v>0</v>
      </c>
      <c r="BG318" s="227">
        <f>IF(N318="zákl. přenesená",J318,0)</f>
        <v>0</v>
      </c>
      <c r="BH318" s="227">
        <f>IF(N318="sníž. přenesená",J318,0)</f>
        <v>0</v>
      </c>
      <c r="BI318" s="227">
        <f>IF(N318="nulová",J318,0)</f>
        <v>0</v>
      </c>
      <c r="BJ318" s="20" t="s">
        <v>77</v>
      </c>
      <c r="BK318" s="227">
        <f>ROUND(I318*H318,2)</f>
        <v>0</v>
      </c>
      <c r="BL318" s="20" t="s">
        <v>172</v>
      </c>
      <c r="BM318" s="226" t="s">
        <v>422</v>
      </c>
    </row>
    <row r="319" s="2" customFormat="1">
      <c r="A319" s="41"/>
      <c r="B319" s="42"/>
      <c r="C319" s="43"/>
      <c r="D319" s="228" t="s">
        <v>174</v>
      </c>
      <c r="E319" s="43"/>
      <c r="F319" s="229" t="s">
        <v>423</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174</v>
      </c>
      <c r="AU319" s="20" t="s">
        <v>79</v>
      </c>
    </row>
    <row r="320" s="13" customFormat="1">
      <c r="A320" s="13"/>
      <c r="B320" s="233"/>
      <c r="C320" s="234"/>
      <c r="D320" s="235" t="s">
        <v>176</v>
      </c>
      <c r="E320" s="236" t="s">
        <v>19</v>
      </c>
      <c r="F320" s="237" t="s">
        <v>424</v>
      </c>
      <c r="G320" s="234"/>
      <c r="H320" s="238">
        <v>5.6600000000000001</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176</v>
      </c>
      <c r="AU320" s="244" t="s">
        <v>79</v>
      </c>
      <c r="AV320" s="13" t="s">
        <v>79</v>
      </c>
      <c r="AW320" s="13" t="s">
        <v>32</v>
      </c>
      <c r="AX320" s="13" t="s">
        <v>70</v>
      </c>
      <c r="AY320" s="244" t="s">
        <v>165</v>
      </c>
    </row>
    <row r="321" s="14" customFormat="1">
      <c r="A321" s="14"/>
      <c r="B321" s="245"/>
      <c r="C321" s="246"/>
      <c r="D321" s="235" t="s">
        <v>176</v>
      </c>
      <c r="E321" s="247" t="s">
        <v>19</v>
      </c>
      <c r="F321" s="248" t="s">
        <v>178</v>
      </c>
      <c r="G321" s="246"/>
      <c r="H321" s="249">
        <v>5.6600000000000001</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176</v>
      </c>
      <c r="AU321" s="255" t="s">
        <v>79</v>
      </c>
      <c r="AV321" s="14" t="s">
        <v>172</v>
      </c>
      <c r="AW321" s="14" t="s">
        <v>32</v>
      </c>
      <c r="AX321" s="14" t="s">
        <v>77</v>
      </c>
      <c r="AY321" s="255" t="s">
        <v>165</v>
      </c>
    </row>
    <row r="322" s="12" customFormat="1" ht="22.8" customHeight="1">
      <c r="A322" s="12"/>
      <c r="B322" s="199"/>
      <c r="C322" s="200"/>
      <c r="D322" s="201" t="s">
        <v>69</v>
      </c>
      <c r="E322" s="213" t="s">
        <v>172</v>
      </c>
      <c r="F322" s="213" t="s">
        <v>425</v>
      </c>
      <c r="G322" s="200"/>
      <c r="H322" s="200"/>
      <c r="I322" s="203"/>
      <c r="J322" s="214">
        <f>BK322</f>
        <v>0</v>
      </c>
      <c r="K322" s="200"/>
      <c r="L322" s="205"/>
      <c r="M322" s="206"/>
      <c r="N322" s="207"/>
      <c r="O322" s="207"/>
      <c r="P322" s="208">
        <f>SUM(P323:P328)</f>
        <v>0</v>
      </c>
      <c r="Q322" s="207"/>
      <c r="R322" s="208">
        <f>SUM(R323:R328)</f>
        <v>0.015352592639999999</v>
      </c>
      <c r="S322" s="207"/>
      <c r="T322" s="209">
        <f>SUM(T323:T328)</f>
        <v>0</v>
      </c>
      <c r="U322" s="12"/>
      <c r="V322" s="12"/>
      <c r="W322" s="12"/>
      <c r="X322" s="12"/>
      <c r="Y322" s="12"/>
      <c r="Z322" s="12"/>
      <c r="AA322" s="12"/>
      <c r="AB322" s="12"/>
      <c r="AC322" s="12"/>
      <c r="AD322" s="12"/>
      <c r="AE322" s="12"/>
      <c r="AR322" s="210" t="s">
        <v>77</v>
      </c>
      <c r="AT322" s="211" t="s">
        <v>69</v>
      </c>
      <c r="AU322" s="211" t="s">
        <v>77</v>
      </c>
      <c r="AY322" s="210" t="s">
        <v>165</v>
      </c>
      <c r="BK322" s="212">
        <f>SUM(BK323:BK328)</f>
        <v>0</v>
      </c>
    </row>
    <row r="323" s="2" customFormat="1" ht="24.15" customHeight="1">
      <c r="A323" s="41"/>
      <c r="B323" s="42"/>
      <c r="C323" s="215" t="s">
        <v>426</v>
      </c>
      <c r="D323" s="215" t="s">
        <v>167</v>
      </c>
      <c r="E323" s="216" t="s">
        <v>427</v>
      </c>
      <c r="F323" s="217" t="s">
        <v>428</v>
      </c>
      <c r="G323" s="218" t="s">
        <v>188</v>
      </c>
      <c r="H323" s="219">
        <v>16.675999999999998</v>
      </c>
      <c r="I323" s="220"/>
      <c r="J323" s="221">
        <f>ROUND(I323*H323,2)</f>
        <v>0</v>
      </c>
      <c r="K323" s="217" t="s">
        <v>171</v>
      </c>
      <c r="L323" s="47"/>
      <c r="M323" s="222" t="s">
        <v>19</v>
      </c>
      <c r="N323" s="223" t="s">
        <v>41</v>
      </c>
      <c r="O323" s="87"/>
      <c r="P323" s="224">
        <f>O323*H323</f>
        <v>0</v>
      </c>
      <c r="Q323" s="224">
        <v>0.00092064000000000002</v>
      </c>
      <c r="R323" s="224">
        <f>Q323*H323</f>
        <v>0.015352592639999999</v>
      </c>
      <c r="S323" s="224">
        <v>0</v>
      </c>
      <c r="T323" s="225">
        <f>S323*H323</f>
        <v>0</v>
      </c>
      <c r="U323" s="41"/>
      <c r="V323" s="41"/>
      <c r="W323" s="41"/>
      <c r="X323" s="41"/>
      <c r="Y323" s="41"/>
      <c r="Z323" s="41"/>
      <c r="AA323" s="41"/>
      <c r="AB323" s="41"/>
      <c r="AC323" s="41"/>
      <c r="AD323" s="41"/>
      <c r="AE323" s="41"/>
      <c r="AR323" s="226" t="s">
        <v>172</v>
      </c>
      <c r="AT323" s="226" t="s">
        <v>167</v>
      </c>
      <c r="AU323" s="226" t="s">
        <v>79</v>
      </c>
      <c r="AY323" s="20" t="s">
        <v>165</v>
      </c>
      <c r="BE323" s="227">
        <f>IF(N323="základní",J323,0)</f>
        <v>0</v>
      </c>
      <c r="BF323" s="227">
        <f>IF(N323="snížená",J323,0)</f>
        <v>0</v>
      </c>
      <c r="BG323" s="227">
        <f>IF(N323="zákl. přenesená",J323,0)</f>
        <v>0</v>
      </c>
      <c r="BH323" s="227">
        <f>IF(N323="sníž. přenesená",J323,0)</f>
        <v>0</v>
      </c>
      <c r="BI323" s="227">
        <f>IF(N323="nulová",J323,0)</f>
        <v>0</v>
      </c>
      <c r="BJ323" s="20" t="s">
        <v>77</v>
      </c>
      <c r="BK323" s="227">
        <f>ROUND(I323*H323,2)</f>
        <v>0</v>
      </c>
      <c r="BL323" s="20" t="s">
        <v>172</v>
      </c>
      <c r="BM323" s="226" t="s">
        <v>429</v>
      </c>
    </row>
    <row r="324" s="2" customFormat="1">
      <c r="A324" s="41"/>
      <c r="B324" s="42"/>
      <c r="C324" s="43"/>
      <c r="D324" s="228" t="s">
        <v>174</v>
      </c>
      <c r="E324" s="43"/>
      <c r="F324" s="229" t="s">
        <v>430</v>
      </c>
      <c r="G324" s="43"/>
      <c r="H324" s="43"/>
      <c r="I324" s="230"/>
      <c r="J324" s="43"/>
      <c r="K324" s="43"/>
      <c r="L324" s="47"/>
      <c r="M324" s="231"/>
      <c r="N324" s="232"/>
      <c r="O324" s="87"/>
      <c r="P324" s="87"/>
      <c r="Q324" s="87"/>
      <c r="R324" s="87"/>
      <c r="S324" s="87"/>
      <c r="T324" s="88"/>
      <c r="U324" s="41"/>
      <c r="V324" s="41"/>
      <c r="W324" s="41"/>
      <c r="X324" s="41"/>
      <c r="Y324" s="41"/>
      <c r="Z324" s="41"/>
      <c r="AA324" s="41"/>
      <c r="AB324" s="41"/>
      <c r="AC324" s="41"/>
      <c r="AD324" s="41"/>
      <c r="AE324" s="41"/>
      <c r="AT324" s="20" t="s">
        <v>174</v>
      </c>
      <c r="AU324" s="20" t="s">
        <v>79</v>
      </c>
    </row>
    <row r="325" s="13" customFormat="1">
      <c r="A325" s="13"/>
      <c r="B325" s="233"/>
      <c r="C325" s="234"/>
      <c r="D325" s="235" t="s">
        <v>176</v>
      </c>
      <c r="E325" s="236" t="s">
        <v>19</v>
      </c>
      <c r="F325" s="237" t="s">
        <v>409</v>
      </c>
      <c r="G325" s="234"/>
      <c r="H325" s="238">
        <v>16.675999999999998</v>
      </c>
      <c r="I325" s="239"/>
      <c r="J325" s="234"/>
      <c r="K325" s="234"/>
      <c r="L325" s="240"/>
      <c r="M325" s="241"/>
      <c r="N325" s="242"/>
      <c r="O325" s="242"/>
      <c r="P325" s="242"/>
      <c r="Q325" s="242"/>
      <c r="R325" s="242"/>
      <c r="S325" s="242"/>
      <c r="T325" s="243"/>
      <c r="U325" s="13"/>
      <c r="V325" s="13"/>
      <c r="W325" s="13"/>
      <c r="X325" s="13"/>
      <c r="Y325" s="13"/>
      <c r="Z325" s="13"/>
      <c r="AA325" s="13"/>
      <c r="AB325" s="13"/>
      <c r="AC325" s="13"/>
      <c r="AD325" s="13"/>
      <c r="AE325" s="13"/>
      <c r="AT325" s="244" t="s">
        <v>176</v>
      </c>
      <c r="AU325" s="244" t="s">
        <v>79</v>
      </c>
      <c r="AV325" s="13" t="s">
        <v>79</v>
      </c>
      <c r="AW325" s="13" t="s">
        <v>32</v>
      </c>
      <c r="AX325" s="13" t="s">
        <v>70</v>
      </c>
      <c r="AY325" s="244" t="s">
        <v>165</v>
      </c>
    </row>
    <row r="326" s="14" customFormat="1">
      <c r="A326" s="14"/>
      <c r="B326" s="245"/>
      <c r="C326" s="246"/>
      <c r="D326" s="235" t="s">
        <v>176</v>
      </c>
      <c r="E326" s="247" t="s">
        <v>19</v>
      </c>
      <c r="F326" s="248" t="s">
        <v>178</v>
      </c>
      <c r="G326" s="246"/>
      <c r="H326" s="249">
        <v>16.675999999999998</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176</v>
      </c>
      <c r="AU326" s="255" t="s">
        <v>79</v>
      </c>
      <c r="AV326" s="14" t="s">
        <v>172</v>
      </c>
      <c r="AW326" s="14" t="s">
        <v>32</v>
      </c>
      <c r="AX326" s="14" t="s">
        <v>77</v>
      </c>
      <c r="AY326" s="255" t="s">
        <v>165</v>
      </c>
    </row>
    <row r="327" s="2" customFormat="1" ht="24.15" customHeight="1">
      <c r="A327" s="41"/>
      <c r="B327" s="42"/>
      <c r="C327" s="215" t="s">
        <v>431</v>
      </c>
      <c r="D327" s="215" t="s">
        <v>167</v>
      </c>
      <c r="E327" s="216" t="s">
        <v>432</v>
      </c>
      <c r="F327" s="217" t="s">
        <v>433</v>
      </c>
      <c r="G327" s="218" t="s">
        <v>188</v>
      </c>
      <c r="H327" s="219">
        <v>16.675999999999998</v>
      </c>
      <c r="I327" s="220"/>
      <c r="J327" s="221">
        <f>ROUND(I327*H327,2)</f>
        <v>0</v>
      </c>
      <c r="K327" s="217" t="s">
        <v>171</v>
      </c>
      <c r="L327" s="47"/>
      <c r="M327" s="222" t="s">
        <v>19</v>
      </c>
      <c r="N327" s="223" t="s">
        <v>41</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172</v>
      </c>
      <c r="AT327" s="226" t="s">
        <v>167</v>
      </c>
      <c r="AU327" s="226" t="s">
        <v>79</v>
      </c>
      <c r="AY327" s="20" t="s">
        <v>165</v>
      </c>
      <c r="BE327" s="227">
        <f>IF(N327="základní",J327,0)</f>
        <v>0</v>
      </c>
      <c r="BF327" s="227">
        <f>IF(N327="snížená",J327,0)</f>
        <v>0</v>
      </c>
      <c r="BG327" s="227">
        <f>IF(N327="zákl. přenesená",J327,0)</f>
        <v>0</v>
      </c>
      <c r="BH327" s="227">
        <f>IF(N327="sníž. přenesená",J327,0)</f>
        <v>0</v>
      </c>
      <c r="BI327" s="227">
        <f>IF(N327="nulová",J327,0)</f>
        <v>0</v>
      </c>
      <c r="BJ327" s="20" t="s">
        <v>77</v>
      </c>
      <c r="BK327" s="227">
        <f>ROUND(I327*H327,2)</f>
        <v>0</v>
      </c>
      <c r="BL327" s="20" t="s">
        <v>172</v>
      </c>
      <c r="BM327" s="226" t="s">
        <v>434</v>
      </c>
    </row>
    <row r="328" s="2" customFormat="1">
      <c r="A328" s="41"/>
      <c r="B328" s="42"/>
      <c r="C328" s="43"/>
      <c r="D328" s="228" t="s">
        <v>174</v>
      </c>
      <c r="E328" s="43"/>
      <c r="F328" s="229" t="s">
        <v>435</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174</v>
      </c>
      <c r="AU328" s="20" t="s">
        <v>79</v>
      </c>
    </row>
    <row r="329" s="12" customFormat="1" ht="22.8" customHeight="1">
      <c r="A329" s="12"/>
      <c r="B329" s="199"/>
      <c r="C329" s="200"/>
      <c r="D329" s="201" t="s">
        <v>69</v>
      </c>
      <c r="E329" s="213" t="s">
        <v>204</v>
      </c>
      <c r="F329" s="213" t="s">
        <v>436</v>
      </c>
      <c r="G329" s="200"/>
      <c r="H329" s="200"/>
      <c r="I329" s="203"/>
      <c r="J329" s="214">
        <f>BK329</f>
        <v>0</v>
      </c>
      <c r="K329" s="200"/>
      <c r="L329" s="205"/>
      <c r="M329" s="206"/>
      <c r="N329" s="207"/>
      <c r="O329" s="207"/>
      <c r="P329" s="208">
        <f>SUM(P330:P419)</f>
        <v>0</v>
      </c>
      <c r="Q329" s="207"/>
      <c r="R329" s="208">
        <f>SUM(R330:R419)</f>
        <v>18.0938977082</v>
      </c>
      <c r="S329" s="207"/>
      <c r="T329" s="209">
        <f>SUM(T330:T419)</f>
        <v>0</v>
      </c>
      <c r="U329" s="12"/>
      <c r="V329" s="12"/>
      <c r="W329" s="12"/>
      <c r="X329" s="12"/>
      <c r="Y329" s="12"/>
      <c r="Z329" s="12"/>
      <c r="AA329" s="12"/>
      <c r="AB329" s="12"/>
      <c r="AC329" s="12"/>
      <c r="AD329" s="12"/>
      <c r="AE329" s="12"/>
      <c r="AR329" s="210" t="s">
        <v>77</v>
      </c>
      <c r="AT329" s="211" t="s">
        <v>69</v>
      </c>
      <c r="AU329" s="211" t="s">
        <v>77</v>
      </c>
      <c r="AY329" s="210" t="s">
        <v>165</v>
      </c>
      <c r="BK329" s="212">
        <f>SUM(BK330:BK419)</f>
        <v>0</v>
      </c>
    </row>
    <row r="330" s="2" customFormat="1" ht="16.5" customHeight="1">
      <c r="A330" s="41"/>
      <c r="B330" s="42"/>
      <c r="C330" s="215" t="s">
        <v>437</v>
      </c>
      <c r="D330" s="215" t="s">
        <v>167</v>
      </c>
      <c r="E330" s="216" t="s">
        <v>438</v>
      </c>
      <c r="F330" s="217" t="s">
        <v>439</v>
      </c>
      <c r="G330" s="218" t="s">
        <v>188</v>
      </c>
      <c r="H330" s="219">
        <v>48.795000000000002</v>
      </c>
      <c r="I330" s="220"/>
      <c r="J330" s="221">
        <f>ROUND(I330*H330,2)</f>
        <v>0</v>
      </c>
      <c r="K330" s="217" t="s">
        <v>171</v>
      </c>
      <c r="L330" s="47"/>
      <c r="M330" s="222" t="s">
        <v>19</v>
      </c>
      <c r="N330" s="223" t="s">
        <v>41</v>
      </c>
      <c r="O330" s="87"/>
      <c r="P330" s="224">
        <f>O330*H330</f>
        <v>0</v>
      </c>
      <c r="Q330" s="224">
        <v>0.00013999999999999999</v>
      </c>
      <c r="R330" s="224">
        <f>Q330*H330</f>
        <v>0.0068312999999999994</v>
      </c>
      <c r="S330" s="224">
        <v>0</v>
      </c>
      <c r="T330" s="225">
        <f>S330*H330</f>
        <v>0</v>
      </c>
      <c r="U330" s="41"/>
      <c r="V330" s="41"/>
      <c r="W330" s="41"/>
      <c r="X330" s="41"/>
      <c r="Y330" s="41"/>
      <c r="Z330" s="41"/>
      <c r="AA330" s="41"/>
      <c r="AB330" s="41"/>
      <c r="AC330" s="41"/>
      <c r="AD330" s="41"/>
      <c r="AE330" s="41"/>
      <c r="AR330" s="226" t="s">
        <v>172</v>
      </c>
      <c r="AT330" s="226" t="s">
        <v>167</v>
      </c>
      <c r="AU330" s="226" t="s">
        <v>79</v>
      </c>
      <c r="AY330" s="20" t="s">
        <v>165</v>
      </c>
      <c r="BE330" s="227">
        <f>IF(N330="základní",J330,0)</f>
        <v>0</v>
      </c>
      <c r="BF330" s="227">
        <f>IF(N330="snížená",J330,0)</f>
        <v>0</v>
      </c>
      <c r="BG330" s="227">
        <f>IF(N330="zákl. přenesená",J330,0)</f>
        <v>0</v>
      </c>
      <c r="BH330" s="227">
        <f>IF(N330="sníž. přenesená",J330,0)</f>
        <v>0</v>
      </c>
      <c r="BI330" s="227">
        <f>IF(N330="nulová",J330,0)</f>
        <v>0</v>
      </c>
      <c r="BJ330" s="20" t="s">
        <v>77</v>
      </c>
      <c r="BK330" s="227">
        <f>ROUND(I330*H330,2)</f>
        <v>0</v>
      </c>
      <c r="BL330" s="20" t="s">
        <v>172</v>
      </c>
      <c r="BM330" s="226" t="s">
        <v>440</v>
      </c>
    </row>
    <row r="331" s="2" customFormat="1">
      <c r="A331" s="41"/>
      <c r="B331" s="42"/>
      <c r="C331" s="43"/>
      <c r="D331" s="228" t="s">
        <v>174</v>
      </c>
      <c r="E331" s="43"/>
      <c r="F331" s="229" t="s">
        <v>441</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174</v>
      </c>
      <c r="AU331" s="20" t="s">
        <v>79</v>
      </c>
    </row>
    <row r="332" s="13" customFormat="1">
      <c r="A332" s="13"/>
      <c r="B332" s="233"/>
      <c r="C332" s="234"/>
      <c r="D332" s="235" t="s">
        <v>176</v>
      </c>
      <c r="E332" s="236" t="s">
        <v>19</v>
      </c>
      <c r="F332" s="237" t="s">
        <v>442</v>
      </c>
      <c r="G332" s="234"/>
      <c r="H332" s="238">
        <v>50.200000000000003</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176</v>
      </c>
      <c r="AU332" s="244" t="s">
        <v>79</v>
      </c>
      <c r="AV332" s="13" t="s">
        <v>79</v>
      </c>
      <c r="AW332" s="13" t="s">
        <v>32</v>
      </c>
      <c r="AX332" s="13" t="s">
        <v>70</v>
      </c>
      <c r="AY332" s="244" t="s">
        <v>165</v>
      </c>
    </row>
    <row r="333" s="13" customFormat="1">
      <c r="A333" s="13"/>
      <c r="B333" s="233"/>
      <c r="C333" s="234"/>
      <c r="D333" s="235" t="s">
        <v>176</v>
      </c>
      <c r="E333" s="236" t="s">
        <v>19</v>
      </c>
      <c r="F333" s="237" t="s">
        <v>443</v>
      </c>
      <c r="G333" s="234"/>
      <c r="H333" s="238">
        <v>-2.0800000000000001</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176</v>
      </c>
      <c r="AU333" s="244" t="s">
        <v>79</v>
      </c>
      <c r="AV333" s="13" t="s">
        <v>79</v>
      </c>
      <c r="AW333" s="13" t="s">
        <v>32</v>
      </c>
      <c r="AX333" s="13" t="s">
        <v>70</v>
      </c>
      <c r="AY333" s="244" t="s">
        <v>165</v>
      </c>
    </row>
    <row r="334" s="13" customFormat="1">
      <c r="A334" s="13"/>
      <c r="B334" s="233"/>
      <c r="C334" s="234"/>
      <c r="D334" s="235" t="s">
        <v>176</v>
      </c>
      <c r="E334" s="236" t="s">
        <v>19</v>
      </c>
      <c r="F334" s="237" t="s">
        <v>444</v>
      </c>
      <c r="G334" s="234"/>
      <c r="H334" s="238">
        <v>0.67500000000000004</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176</v>
      </c>
      <c r="AU334" s="244" t="s">
        <v>79</v>
      </c>
      <c r="AV334" s="13" t="s">
        <v>79</v>
      </c>
      <c r="AW334" s="13" t="s">
        <v>32</v>
      </c>
      <c r="AX334" s="13" t="s">
        <v>70</v>
      </c>
      <c r="AY334" s="244" t="s">
        <v>165</v>
      </c>
    </row>
    <row r="335" s="14" customFormat="1">
      <c r="A335" s="14"/>
      <c r="B335" s="245"/>
      <c r="C335" s="246"/>
      <c r="D335" s="235" t="s">
        <v>176</v>
      </c>
      <c r="E335" s="247" t="s">
        <v>19</v>
      </c>
      <c r="F335" s="248" t="s">
        <v>178</v>
      </c>
      <c r="G335" s="246"/>
      <c r="H335" s="249">
        <v>48.795000000000002</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176</v>
      </c>
      <c r="AU335" s="255" t="s">
        <v>79</v>
      </c>
      <c r="AV335" s="14" t="s">
        <v>172</v>
      </c>
      <c r="AW335" s="14" t="s">
        <v>32</v>
      </c>
      <c r="AX335" s="14" t="s">
        <v>77</v>
      </c>
      <c r="AY335" s="255" t="s">
        <v>165</v>
      </c>
    </row>
    <row r="336" s="2" customFormat="1" ht="37.8" customHeight="1">
      <c r="A336" s="41"/>
      <c r="B336" s="42"/>
      <c r="C336" s="215" t="s">
        <v>445</v>
      </c>
      <c r="D336" s="215" t="s">
        <v>167</v>
      </c>
      <c r="E336" s="216" t="s">
        <v>446</v>
      </c>
      <c r="F336" s="217" t="s">
        <v>447</v>
      </c>
      <c r="G336" s="218" t="s">
        <v>188</v>
      </c>
      <c r="H336" s="219">
        <v>20.100000000000001</v>
      </c>
      <c r="I336" s="220"/>
      <c r="J336" s="221">
        <f>ROUND(I336*H336,2)</f>
        <v>0</v>
      </c>
      <c r="K336" s="217" t="s">
        <v>171</v>
      </c>
      <c r="L336" s="47"/>
      <c r="M336" s="222" t="s">
        <v>19</v>
      </c>
      <c r="N336" s="223" t="s">
        <v>41</v>
      </c>
      <c r="O336" s="87"/>
      <c r="P336" s="224">
        <f>O336*H336</f>
        <v>0</v>
      </c>
      <c r="Q336" s="224">
        <v>0.00851616</v>
      </c>
      <c r="R336" s="224">
        <f>Q336*H336</f>
        <v>0.17117481600000001</v>
      </c>
      <c r="S336" s="224">
        <v>0</v>
      </c>
      <c r="T336" s="225">
        <f>S336*H336</f>
        <v>0</v>
      </c>
      <c r="U336" s="41"/>
      <c r="V336" s="41"/>
      <c r="W336" s="41"/>
      <c r="X336" s="41"/>
      <c r="Y336" s="41"/>
      <c r="Z336" s="41"/>
      <c r="AA336" s="41"/>
      <c r="AB336" s="41"/>
      <c r="AC336" s="41"/>
      <c r="AD336" s="41"/>
      <c r="AE336" s="41"/>
      <c r="AR336" s="226" t="s">
        <v>172</v>
      </c>
      <c r="AT336" s="226" t="s">
        <v>167</v>
      </c>
      <c r="AU336" s="226" t="s">
        <v>79</v>
      </c>
      <c r="AY336" s="20" t="s">
        <v>165</v>
      </c>
      <c r="BE336" s="227">
        <f>IF(N336="základní",J336,0)</f>
        <v>0</v>
      </c>
      <c r="BF336" s="227">
        <f>IF(N336="snížená",J336,0)</f>
        <v>0</v>
      </c>
      <c r="BG336" s="227">
        <f>IF(N336="zákl. přenesená",J336,0)</f>
        <v>0</v>
      </c>
      <c r="BH336" s="227">
        <f>IF(N336="sníž. přenesená",J336,0)</f>
        <v>0</v>
      </c>
      <c r="BI336" s="227">
        <f>IF(N336="nulová",J336,0)</f>
        <v>0</v>
      </c>
      <c r="BJ336" s="20" t="s">
        <v>77</v>
      </c>
      <c r="BK336" s="227">
        <f>ROUND(I336*H336,2)</f>
        <v>0</v>
      </c>
      <c r="BL336" s="20" t="s">
        <v>172</v>
      </c>
      <c r="BM336" s="226" t="s">
        <v>448</v>
      </c>
    </row>
    <row r="337" s="2" customFormat="1">
      <c r="A337" s="41"/>
      <c r="B337" s="42"/>
      <c r="C337" s="43"/>
      <c r="D337" s="228" t="s">
        <v>174</v>
      </c>
      <c r="E337" s="43"/>
      <c r="F337" s="229" t="s">
        <v>449</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174</v>
      </c>
      <c r="AU337" s="20" t="s">
        <v>79</v>
      </c>
    </row>
    <row r="338" s="13" customFormat="1">
      <c r="A338" s="13"/>
      <c r="B338" s="233"/>
      <c r="C338" s="234"/>
      <c r="D338" s="235" t="s">
        <v>176</v>
      </c>
      <c r="E338" s="236" t="s">
        <v>19</v>
      </c>
      <c r="F338" s="237" t="s">
        <v>450</v>
      </c>
      <c r="G338" s="234"/>
      <c r="H338" s="238">
        <v>20.100000000000001</v>
      </c>
      <c r="I338" s="239"/>
      <c r="J338" s="234"/>
      <c r="K338" s="234"/>
      <c r="L338" s="240"/>
      <c r="M338" s="241"/>
      <c r="N338" s="242"/>
      <c r="O338" s="242"/>
      <c r="P338" s="242"/>
      <c r="Q338" s="242"/>
      <c r="R338" s="242"/>
      <c r="S338" s="242"/>
      <c r="T338" s="243"/>
      <c r="U338" s="13"/>
      <c r="V338" s="13"/>
      <c r="W338" s="13"/>
      <c r="X338" s="13"/>
      <c r="Y338" s="13"/>
      <c r="Z338" s="13"/>
      <c r="AA338" s="13"/>
      <c r="AB338" s="13"/>
      <c r="AC338" s="13"/>
      <c r="AD338" s="13"/>
      <c r="AE338" s="13"/>
      <c r="AT338" s="244" t="s">
        <v>176</v>
      </c>
      <c r="AU338" s="244" t="s">
        <v>79</v>
      </c>
      <c r="AV338" s="13" t="s">
        <v>79</v>
      </c>
      <c r="AW338" s="13" t="s">
        <v>32</v>
      </c>
      <c r="AX338" s="13" t="s">
        <v>70</v>
      </c>
      <c r="AY338" s="244" t="s">
        <v>165</v>
      </c>
    </row>
    <row r="339" s="14" customFormat="1">
      <c r="A339" s="14"/>
      <c r="B339" s="245"/>
      <c r="C339" s="246"/>
      <c r="D339" s="235" t="s">
        <v>176</v>
      </c>
      <c r="E339" s="247" t="s">
        <v>19</v>
      </c>
      <c r="F339" s="248" t="s">
        <v>178</v>
      </c>
      <c r="G339" s="246"/>
      <c r="H339" s="249">
        <v>20.100000000000001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176</v>
      </c>
      <c r="AU339" s="255" t="s">
        <v>79</v>
      </c>
      <c r="AV339" s="14" t="s">
        <v>172</v>
      </c>
      <c r="AW339" s="14" t="s">
        <v>32</v>
      </c>
      <c r="AX339" s="14" t="s">
        <v>77</v>
      </c>
      <c r="AY339" s="255" t="s">
        <v>165</v>
      </c>
    </row>
    <row r="340" s="2" customFormat="1" ht="16.5" customHeight="1">
      <c r="A340" s="41"/>
      <c r="B340" s="42"/>
      <c r="C340" s="256" t="s">
        <v>451</v>
      </c>
      <c r="D340" s="256" t="s">
        <v>218</v>
      </c>
      <c r="E340" s="257" t="s">
        <v>452</v>
      </c>
      <c r="F340" s="258" t="s">
        <v>453</v>
      </c>
      <c r="G340" s="259" t="s">
        <v>188</v>
      </c>
      <c r="H340" s="260">
        <v>21.105</v>
      </c>
      <c r="I340" s="261"/>
      <c r="J340" s="262">
        <f>ROUND(I340*H340,2)</f>
        <v>0</v>
      </c>
      <c r="K340" s="258" t="s">
        <v>171</v>
      </c>
      <c r="L340" s="263"/>
      <c r="M340" s="264" t="s">
        <v>19</v>
      </c>
      <c r="N340" s="265" t="s">
        <v>41</v>
      </c>
      <c r="O340" s="87"/>
      <c r="P340" s="224">
        <f>O340*H340</f>
        <v>0</v>
      </c>
      <c r="Q340" s="224">
        <v>0.00315</v>
      </c>
      <c r="R340" s="224">
        <f>Q340*H340</f>
        <v>0.066480750000000005</v>
      </c>
      <c r="S340" s="224">
        <v>0</v>
      </c>
      <c r="T340" s="225">
        <f>S340*H340</f>
        <v>0</v>
      </c>
      <c r="U340" s="41"/>
      <c r="V340" s="41"/>
      <c r="W340" s="41"/>
      <c r="X340" s="41"/>
      <c r="Y340" s="41"/>
      <c r="Z340" s="41"/>
      <c r="AA340" s="41"/>
      <c r="AB340" s="41"/>
      <c r="AC340" s="41"/>
      <c r="AD340" s="41"/>
      <c r="AE340" s="41"/>
      <c r="AR340" s="226" t="s">
        <v>217</v>
      </c>
      <c r="AT340" s="226" t="s">
        <v>218</v>
      </c>
      <c r="AU340" s="226" t="s">
        <v>79</v>
      </c>
      <c r="AY340" s="20" t="s">
        <v>165</v>
      </c>
      <c r="BE340" s="227">
        <f>IF(N340="základní",J340,0)</f>
        <v>0</v>
      </c>
      <c r="BF340" s="227">
        <f>IF(N340="snížená",J340,0)</f>
        <v>0</v>
      </c>
      <c r="BG340" s="227">
        <f>IF(N340="zákl. přenesená",J340,0)</f>
        <v>0</v>
      </c>
      <c r="BH340" s="227">
        <f>IF(N340="sníž. přenesená",J340,0)</f>
        <v>0</v>
      </c>
      <c r="BI340" s="227">
        <f>IF(N340="nulová",J340,0)</f>
        <v>0</v>
      </c>
      <c r="BJ340" s="20" t="s">
        <v>77</v>
      </c>
      <c r="BK340" s="227">
        <f>ROUND(I340*H340,2)</f>
        <v>0</v>
      </c>
      <c r="BL340" s="20" t="s">
        <v>172</v>
      </c>
      <c r="BM340" s="226" t="s">
        <v>454</v>
      </c>
    </row>
    <row r="341" s="13" customFormat="1">
      <c r="A341" s="13"/>
      <c r="B341" s="233"/>
      <c r="C341" s="234"/>
      <c r="D341" s="235" t="s">
        <v>176</v>
      </c>
      <c r="E341" s="234"/>
      <c r="F341" s="237" t="s">
        <v>455</v>
      </c>
      <c r="G341" s="234"/>
      <c r="H341" s="238">
        <v>21.105</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176</v>
      </c>
      <c r="AU341" s="244" t="s">
        <v>79</v>
      </c>
      <c r="AV341" s="13" t="s">
        <v>79</v>
      </c>
      <c r="AW341" s="13" t="s">
        <v>4</v>
      </c>
      <c r="AX341" s="13" t="s">
        <v>77</v>
      </c>
      <c r="AY341" s="244" t="s">
        <v>165</v>
      </c>
    </row>
    <row r="342" s="2" customFormat="1" ht="37.8" customHeight="1">
      <c r="A342" s="41"/>
      <c r="B342" s="42"/>
      <c r="C342" s="215" t="s">
        <v>456</v>
      </c>
      <c r="D342" s="215" t="s">
        <v>167</v>
      </c>
      <c r="E342" s="216" t="s">
        <v>457</v>
      </c>
      <c r="F342" s="217" t="s">
        <v>458</v>
      </c>
      <c r="G342" s="218" t="s">
        <v>188</v>
      </c>
      <c r="H342" s="219">
        <v>48.119999999999997</v>
      </c>
      <c r="I342" s="220"/>
      <c r="J342" s="221">
        <f>ROUND(I342*H342,2)</f>
        <v>0</v>
      </c>
      <c r="K342" s="217" t="s">
        <v>171</v>
      </c>
      <c r="L342" s="47"/>
      <c r="M342" s="222" t="s">
        <v>19</v>
      </c>
      <c r="N342" s="223" t="s">
        <v>41</v>
      </c>
      <c r="O342" s="87"/>
      <c r="P342" s="224">
        <f>O342*H342</f>
        <v>0</v>
      </c>
      <c r="Q342" s="224">
        <v>0.012676959999999999</v>
      </c>
      <c r="R342" s="224">
        <f>Q342*H342</f>
        <v>0.61001531519999996</v>
      </c>
      <c r="S342" s="224">
        <v>0</v>
      </c>
      <c r="T342" s="225">
        <f>S342*H342</f>
        <v>0</v>
      </c>
      <c r="U342" s="41"/>
      <c r="V342" s="41"/>
      <c r="W342" s="41"/>
      <c r="X342" s="41"/>
      <c r="Y342" s="41"/>
      <c r="Z342" s="41"/>
      <c r="AA342" s="41"/>
      <c r="AB342" s="41"/>
      <c r="AC342" s="41"/>
      <c r="AD342" s="41"/>
      <c r="AE342" s="41"/>
      <c r="AR342" s="226" t="s">
        <v>172</v>
      </c>
      <c r="AT342" s="226" t="s">
        <v>167</v>
      </c>
      <c r="AU342" s="226" t="s">
        <v>79</v>
      </c>
      <c r="AY342" s="20" t="s">
        <v>165</v>
      </c>
      <c r="BE342" s="227">
        <f>IF(N342="základní",J342,0)</f>
        <v>0</v>
      </c>
      <c r="BF342" s="227">
        <f>IF(N342="snížená",J342,0)</f>
        <v>0</v>
      </c>
      <c r="BG342" s="227">
        <f>IF(N342="zákl. přenesená",J342,0)</f>
        <v>0</v>
      </c>
      <c r="BH342" s="227">
        <f>IF(N342="sníž. přenesená",J342,0)</f>
        <v>0</v>
      </c>
      <c r="BI342" s="227">
        <f>IF(N342="nulová",J342,0)</f>
        <v>0</v>
      </c>
      <c r="BJ342" s="20" t="s">
        <v>77</v>
      </c>
      <c r="BK342" s="227">
        <f>ROUND(I342*H342,2)</f>
        <v>0</v>
      </c>
      <c r="BL342" s="20" t="s">
        <v>172</v>
      </c>
      <c r="BM342" s="226" t="s">
        <v>459</v>
      </c>
    </row>
    <row r="343" s="2" customFormat="1">
      <c r="A343" s="41"/>
      <c r="B343" s="42"/>
      <c r="C343" s="43"/>
      <c r="D343" s="228" t="s">
        <v>174</v>
      </c>
      <c r="E343" s="43"/>
      <c r="F343" s="229" t="s">
        <v>460</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174</v>
      </c>
      <c r="AU343" s="20" t="s">
        <v>79</v>
      </c>
    </row>
    <row r="344" s="13" customFormat="1">
      <c r="A344" s="13"/>
      <c r="B344" s="233"/>
      <c r="C344" s="234"/>
      <c r="D344" s="235" t="s">
        <v>176</v>
      </c>
      <c r="E344" s="236" t="s">
        <v>19</v>
      </c>
      <c r="F344" s="237" t="s">
        <v>442</v>
      </c>
      <c r="G344" s="234"/>
      <c r="H344" s="238">
        <v>50.200000000000003</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176</v>
      </c>
      <c r="AU344" s="244" t="s">
        <v>79</v>
      </c>
      <c r="AV344" s="13" t="s">
        <v>79</v>
      </c>
      <c r="AW344" s="13" t="s">
        <v>32</v>
      </c>
      <c r="AX344" s="13" t="s">
        <v>70</v>
      </c>
      <c r="AY344" s="244" t="s">
        <v>165</v>
      </c>
    </row>
    <row r="345" s="13" customFormat="1">
      <c r="A345" s="13"/>
      <c r="B345" s="233"/>
      <c r="C345" s="234"/>
      <c r="D345" s="235" t="s">
        <v>176</v>
      </c>
      <c r="E345" s="236" t="s">
        <v>19</v>
      </c>
      <c r="F345" s="237" t="s">
        <v>443</v>
      </c>
      <c r="G345" s="234"/>
      <c r="H345" s="238">
        <v>-2.0800000000000001</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176</v>
      </c>
      <c r="AU345" s="244" t="s">
        <v>79</v>
      </c>
      <c r="AV345" s="13" t="s">
        <v>79</v>
      </c>
      <c r="AW345" s="13" t="s">
        <v>32</v>
      </c>
      <c r="AX345" s="13" t="s">
        <v>70</v>
      </c>
      <c r="AY345" s="244" t="s">
        <v>165</v>
      </c>
    </row>
    <row r="346" s="14" customFormat="1">
      <c r="A346" s="14"/>
      <c r="B346" s="245"/>
      <c r="C346" s="246"/>
      <c r="D346" s="235" t="s">
        <v>176</v>
      </c>
      <c r="E346" s="247" t="s">
        <v>19</v>
      </c>
      <c r="F346" s="248" t="s">
        <v>178</v>
      </c>
      <c r="G346" s="246"/>
      <c r="H346" s="249">
        <v>48.119999999999997</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176</v>
      </c>
      <c r="AU346" s="255" t="s">
        <v>79</v>
      </c>
      <c r="AV346" s="14" t="s">
        <v>172</v>
      </c>
      <c r="AW346" s="14" t="s">
        <v>32</v>
      </c>
      <c r="AX346" s="14" t="s">
        <v>77</v>
      </c>
      <c r="AY346" s="255" t="s">
        <v>165</v>
      </c>
    </row>
    <row r="347" s="2" customFormat="1" ht="16.5" customHeight="1">
      <c r="A347" s="41"/>
      <c r="B347" s="42"/>
      <c r="C347" s="256" t="s">
        <v>461</v>
      </c>
      <c r="D347" s="256" t="s">
        <v>218</v>
      </c>
      <c r="E347" s="257" t="s">
        <v>462</v>
      </c>
      <c r="F347" s="258" t="s">
        <v>463</v>
      </c>
      <c r="G347" s="259" t="s">
        <v>188</v>
      </c>
      <c r="H347" s="260">
        <v>50.526000000000003</v>
      </c>
      <c r="I347" s="261"/>
      <c r="J347" s="262">
        <f>ROUND(I347*H347,2)</f>
        <v>0</v>
      </c>
      <c r="K347" s="258" t="s">
        <v>171</v>
      </c>
      <c r="L347" s="263"/>
      <c r="M347" s="264" t="s">
        <v>19</v>
      </c>
      <c r="N347" s="265" t="s">
        <v>41</v>
      </c>
      <c r="O347" s="87"/>
      <c r="P347" s="224">
        <f>O347*H347</f>
        <v>0</v>
      </c>
      <c r="Q347" s="224">
        <v>0.014</v>
      </c>
      <c r="R347" s="224">
        <f>Q347*H347</f>
        <v>0.7073640000000001</v>
      </c>
      <c r="S347" s="224">
        <v>0</v>
      </c>
      <c r="T347" s="225">
        <f>S347*H347</f>
        <v>0</v>
      </c>
      <c r="U347" s="41"/>
      <c r="V347" s="41"/>
      <c r="W347" s="41"/>
      <c r="X347" s="41"/>
      <c r="Y347" s="41"/>
      <c r="Z347" s="41"/>
      <c r="AA347" s="41"/>
      <c r="AB347" s="41"/>
      <c r="AC347" s="41"/>
      <c r="AD347" s="41"/>
      <c r="AE347" s="41"/>
      <c r="AR347" s="226" t="s">
        <v>217</v>
      </c>
      <c r="AT347" s="226" t="s">
        <v>218</v>
      </c>
      <c r="AU347" s="226" t="s">
        <v>79</v>
      </c>
      <c r="AY347" s="20" t="s">
        <v>165</v>
      </c>
      <c r="BE347" s="227">
        <f>IF(N347="základní",J347,0)</f>
        <v>0</v>
      </c>
      <c r="BF347" s="227">
        <f>IF(N347="snížená",J347,0)</f>
        <v>0</v>
      </c>
      <c r="BG347" s="227">
        <f>IF(N347="zákl. přenesená",J347,0)</f>
        <v>0</v>
      </c>
      <c r="BH347" s="227">
        <f>IF(N347="sníž. přenesená",J347,0)</f>
        <v>0</v>
      </c>
      <c r="BI347" s="227">
        <f>IF(N347="nulová",J347,0)</f>
        <v>0</v>
      </c>
      <c r="BJ347" s="20" t="s">
        <v>77</v>
      </c>
      <c r="BK347" s="227">
        <f>ROUND(I347*H347,2)</f>
        <v>0</v>
      </c>
      <c r="BL347" s="20" t="s">
        <v>172</v>
      </c>
      <c r="BM347" s="226" t="s">
        <v>464</v>
      </c>
    </row>
    <row r="348" s="13" customFormat="1">
      <c r="A348" s="13"/>
      <c r="B348" s="233"/>
      <c r="C348" s="234"/>
      <c r="D348" s="235" t="s">
        <v>176</v>
      </c>
      <c r="E348" s="234"/>
      <c r="F348" s="237" t="s">
        <v>465</v>
      </c>
      <c r="G348" s="234"/>
      <c r="H348" s="238">
        <v>50.526000000000003</v>
      </c>
      <c r="I348" s="239"/>
      <c r="J348" s="234"/>
      <c r="K348" s="234"/>
      <c r="L348" s="240"/>
      <c r="M348" s="241"/>
      <c r="N348" s="242"/>
      <c r="O348" s="242"/>
      <c r="P348" s="242"/>
      <c r="Q348" s="242"/>
      <c r="R348" s="242"/>
      <c r="S348" s="242"/>
      <c r="T348" s="243"/>
      <c r="U348" s="13"/>
      <c r="V348" s="13"/>
      <c r="W348" s="13"/>
      <c r="X348" s="13"/>
      <c r="Y348" s="13"/>
      <c r="Z348" s="13"/>
      <c r="AA348" s="13"/>
      <c r="AB348" s="13"/>
      <c r="AC348" s="13"/>
      <c r="AD348" s="13"/>
      <c r="AE348" s="13"/>
      <c r="AT348" s="244" t="s">
        <v>176</v>
      </c>
      <c r="AU348" s="244" t="s">
        <v>79</v>
      </c>
      <c r="AV348" s="13" t="s">
        <v>79</v>
      </c>
      <c r="AW348" s="13" t="s">
        <v>4</v>
      </c>
      <c r="AX348" s="13" t="s">
        <v>77</v>
      </c>
      <c r="AY348" s="244" t="s">
        <v>165</v>
      </c>
    </row>
    <row r="349" s="2" customFormat="1" ht="24.15" customHeight="1">
      <c r="A349" s="41"/>
      <c r="B349" s="42"/>
      <c r="C349" s="215" t="s">
        <v>466</v>
      </c>
      <c r="D349" s="215" t="s">
        <v>167</v>
      </c>
      <c r="E349" s="216" t="s">
        <v>467</v>
      </c>
      <c r="F349" s="217" t="s">
        <v>468</v>
      </c>
      <c r="G349" s="218" t="s">
        <v>188</v>
      </c>
      <c r="H349" s="219">
        <v>20.100000000000001</v>
      </c>
      <c r="I349" s="220"/>
      <c r="J349" s="221">
        <f>ROUND(I349*H349,2)</f>
        <v>0</v>
      </c>
      <c r="K349" s="217" t="s">
        <v>171</v>
      </c>
      <c r="L349" s="47"/>
      <c r="M349" s="222" t="s">
        <v>19</v>
      </c>
      <c r="N349" s="223" t="s">
        <v>41</v>
      </c>
      <c r="O349" s="87"/>
      <c r="P349" s="224">
        <f>O349*H349</f>
        <v>0</v>
      </c>
      <c r="Q349" s="224">
        <v>8.0599999999999994E-05</v>
      </c>
      <c r="R349" s="224">
        <f>Q349*H349</f>
        <v>0.00162006</v>
      </c>
      <c r="S349" s="224">
        <v>0</v>
      </c>
      <c r="T349" s="225">
        <f>S349*H349</f>
        <v>0</v>
      </c>
      <c r="U349" s="41"/>
      <c r="V349" s="41"/>
      <c r="W349" s="41"/>
      <c r="X349" s="41"/>
      <c r="Y349" s="41"/>
      <c r="Z349" s="41"/>
      <c r="AA349" s="41"/>
      <c r="AB349" s="41"/>
      <c r="AC349" s="41"/>
      <c r="AD349" s="41"/>
      <c r="AE349" s="41"/>
      <c r="AR349" s="226" t="s">
        <v>172</v>
      </c>
      <c r="AT349" s="226" t="s">
        <v>167</v>
      </c>
      <c r="AU349" s="226" t="s">
        <v>79</v>
      </c>
      <c r="AY349" s="20" t="s">
        <v>165</v>
      </c>
      <c r="BE349" s="227">
        <f>IF(N349="základní",J349,0)</f>
        <v>0</v>
      </c>
      <c r="BF349" s="227">
        <f>IF(N349="snížená",J349,0)</f>
        <v>0</v>
      </c>
      <c r="BG349" s="227">
        <f>IF(N349="zákl. přenesená",J349,0)</f>
        <v>0</v>
      </c>
      <c r="BH349" s="227">
        <f>IF(N349="sníž. přenesená",J349,0)</f>
        <v>0</v>
      </c>
      <c r="BI349" s="227">
        <f>IF(N349="nulová",J349,0)</f>
        <v>0</v>
      </c>
      <c r="BJ349" s="20" t="s">
        <v>77</v>
      </c>
      <c r="BK349" s="227">
        <f>ROUND(I349*H349,2)</f>
        <v>0</v>
      </c>
      <c r="BL349" s="20" t="s">
        <v>172</v>
      </c>
      <c r="BM349" s="226" t="s">
        <v>469</v>
      </c>
    </row>
    <row r="350" s="2" customFormat="1">
      <c r="A350" s="41"/>
      <c r="B350" s="42"/>
      <c r="C350" s="43"/>
      <c r="D350" s="228" t="s">
        <v>174</v>
      </c>
      <c r="E350" s="43"/>
      <c r="F350" s="229" t="s">
        <v>470</v>
      </c>
      <c r="G350" s="43"/>
      <c r="H350" s="43"/>
      <c r="I350" s="230"/>
      <c r="J350" s="43"/>
      <c r="K350" s="43"/>
      <c r="L350" s="47"/>
      <c r="M350" s="231"/>
      <c r="N350" s="232"/>
      <c r="O350" s="87"/>
      <c r="P350" s="87"/>
      <c r="Q350" s="87"/>
      <c r="R350" s="87"/>
      <c r="S350" s="87"/>
      <c r="T350" s="88"/>
      <c r="U350" s="41"/>
      <c r="V350" s="41"/>
      <c r="W350" s="41"/>
      <c r="X350" s="41"/>
      <c r="Y350" s="41"/>
      <c r="Z350" s="41"/>
      <c r="AA350" s="41"/>
      <c r="AB350" s="41"/>
      <c r="AC350" s="41"/>
      <c r="AD350" s="41"/>
      <c r="AE350" s="41"/>
      <c r="AT350" s="20" t="s">
        <v>174</v>
      </c>
      <c r="AU350" s="20" t="s">
        <v>79</v>
      </c>
    </row>
    <row r="351" s="2" customFormat="1" ht="24.15" customHeight="1">
      <c r="A351" s="41"/>
      <c r="B351" s="42"/>
      <c r="C351" s="215" t="s">
        <v>471</v>
      </c>
      <c r="D351" s="215" t="s">
        <v>167</v>
      </c>
      <c r="E351" s="216" t="s">
        <v>472</v>
      </c>
      <c r="F351" s="217" t="s">
        <v>473</v>
      </c>
      <c r="G351" s="218" t="s">
        <v>188</v>
      </c>
      <c r="H351" s="219">
        <v>48.119999999999997</v>
      </c>
      <c r="I351" s="220"/>
      <c r="J351" s="221">
        <f>ROUND(I351*H351,2)</f>
        <v>0</v>
      </c>
      <c r="K351" s="217" t="s">
        <v>171</v>
      </c>
      <c r="L351" s="47"/>
      <c r="M351" s="222" t="s">
        <v>19</v>
      </c>
      <c r="N351" s="223" t="s">
        <v>41</v>
      </c>
      <c r="O351" s="87"/>
      <c r="P351" s="224">
        <f>O351*H351</f>
        <v>0</v>
      </c>
      <c r="Q351" s="224">
        <v>8.0599999999999994E-05</v>
      </c>
      <c r="R351" s="224">
        <f>Q351*H351</f>
        <v>0.0038784719999999996</v>
      </c>
      <c r="S351" s="224">
        <v>0</v>
      </c>
      <c r="T351" s="225">
        <f>S351*H351</f>
        <v>0</v>
      </c>
      <c r="U351" s="41"/>
      <c r="V351" s="41"/>
      <c r="W351" s="41"/>
      <c r="X351" s="41"/>
      <c r="Y351" s="41"/>
      <c r="Z351" s="41"/>
      <c r="AA351" s="41"/>
      <c r="AB351" s="41"/>
      <c r="AC351" s="41"/>
      <c r="AD351" s="41"/>
      <c r="AE351" s="41"/>
      <c r="AR351" s="226" t="s">
        <v>172</v>
      </c>
      <c r="AT351" s="226" t="s">
        <v>167</v>
      </c>
      <c r="AU351" s="226" t="s">
        <v>79</v>
      </c>
      <c r="AY351" s="20" t="s">
        <v>165</v>
      </c>
      <c r="BE351" s="227">
        <f>IF(N351="základní",J351,0)</f>
        <v>0</v>
      </c>
      <c r="BF351" s="227">
        <f>IF(N351="snížená",J351,0)</f>
        <v>0</v>
      </c>
      <c r="BG351" s="227">
        <f>IF(N351="zákl. přenesená",J351,0)</f>
        <v>0</v>
      </c>
      <c r="BH351" s="227">
        <f>IF(N351="sníž. přenesená",J351,0)</f>
        <v>0</v>
      </c>
      <c r="BI351" s="227">
        <f>IF(N351="nulová",J351,0)</f>
        <v>0</v>
      </c>
      <c r="BJ351" s="20" t="s">
        <v>77</v>
      </c>
      <c r="BK351" s="227">
        <f>ROUND(I351*H351,2)</f>
        <v>0</v>
      </c>
      <c r="BL351" s="20" t="s">
        <v>172</v>
      </c>
      <c r="BM351" s="226" t="s">
        <v>474</v>
      </c>
    </row>
    <row r="352" s="2" customFormat="1">
      <c r="A352" s="41"/>
      <c r="B352" s="42"/>
      <c r="C352" s="43"/>
      <c r="D352" s="228" t="s">
        <v>174</v>
      </c>
      <c r="E352" s="43"/>
      <c r="F352" s="229" t="s">
        <v>475</v>
      </c>
      <c r="G352" s="43"/>
      <c r="H352" s="43"/>
      <c r="I352" s="230"/>
      <c r="J352" s="43"/>
      <c r="K352" s="43"/>
      <c r="L352" s="47"/>
      <c r="M352" s="231"/>
      <c r="N352" s="232"/>
      <c r="O352" s="87"/>
      <c r="P352" s="87"/>
      <c r="Q352" s="87"/>
      <c r="R352" s="87"/>
      <c r="S352" s="87"/>
      <c r="T352" s="88"/>
      <c r="U352" s="41"/>
      <c r="V352" s="41"/>
      <c r="W352" s="41"/>
      <c r="X352" s="41"/>
      <c r="Y352" s="41"/>
      <c r="Z352" s="41"/>
      <c r="AA352" s="41"/>
      <c r="AB352" s="41"/>
      <c r="AC352" s="41"/>
      <c r="AD352" s="41"/>
      <c r="AE352" s="41"/>
      <c r="AT352" s="20" t="s">
        <v>174</v>
      </c>
      <c r="AU352" s="20" t="s">
        <v>79</v>
      </c>
    </row>
    <row r="353" s="2" customFormat="1" ht="16.5" customHeight="1">
      <c r="A353" s="41"/>
      <c r="B353" s="42"/>
      <c r="C353" s="215" t="s">
        <v>476</v>
      </c>
      <c r="D353" s="215" t="s">
        <v>167</v>
      </c>
      <c r="E353" s="216" t="s">
        <v>477</v>
      </c>
      <c r="F353" s="217" t="s">
        <v>478</v>
      </c>
      <c r="G353" s="218" t="s">
        <v>213</v>
      </c>
      <c r="H353" s="219">
        <v>20.899999999999999</v>
      </c>
      <c r="I353" s="220"/>
      <c r="J353" s="221">
        <f>ROUND(I353*H353,2)</f>
        <v>0</v>
      </c>
      <c r="K353" s="217" t="s">
        <v>171</v>
      </c>
      <c r="L353" s="47"/>
      <c r="M353" s="222" t="s">
        <v>19</v>
      </c>
      <c r="N353" s="223" t="s">
        <v>41</v>
      </c>
      <c r="O353" s="87"/>
      <c r="P353" s="224">
        <f>O353*H353</f>
        <v>0</v>
      </c>
      <c r="Q353" s="224">
        <v>9.7399999999999996E-05</v>
      </c>
      <c r="R353" s="224">
        <f>Q353*H353</f>
        <v>0.0020356599999999999</v>
      </c>
      <c r="S353" s="224">
        <v>0</v>
      </c>
      <c r="T353" s="225">
        <f>S353*H353</f>
        <v>0</v>
      </c>
      <c r="U353" s="41"/>
      <c r="V353" s="41"/>
      <c r="W353" s="41"/>
      <c r="X353" s="41"/>
      <c r="Y353" s="41"/>
      <c r="Z353" s="41"/>
      <c r="AA353" s="41"/>
      <c r="AB353" s="41"/>
      <c r="AC353" s="41"/>
      <c r="AD353" s="41"/>
      <c r="AE353" s="41"/>
      <c r="AR353" s="226" t="s">
        <v>172</v>
      </c>
      <c r="AT353" s="226" t="s">
        <v>167</v>
      </c>
      <c r="AU353" s="226" t="s">
        <v>79</v>
      </c>
      <c r="AY353" s="20" t="s">
        <v>165</v>
      </c>
      <c r="BE353" s="227">
        <f>IF(N353="základní",J353,0)</f>
        <v>0</v>
      </c>
      <c r="BF353" s="227">
        <f>IF(N353="snížená",J353,0)</f>
        <v>0</v>
      </c>
      <c r="BG353" s="227">
        <f>IF(N353="zákl. přenesená",J353,0)</f>
        <v>0</v>
      </c>
      <c r="BH353" s="227">
        <f>IF(N353="sníž. přenesená",J353,0)</f>
        <v>0</v>
      </c>
      <c r="BI353" s="227">
        <f>IF(N353="nulová",J353,0)</f>
        <v>0</v>
      </c>
      <c r="BJ353" s="20" t="s">
        <v>77</v>
      </c>
      <c r="BK353" s="227">
        <f>ROUND(I353*H353,2)</f>
        <v>0</v>
      </c>
      <c r="BL353" s="20" t="s">
        <v>172</v>
      </c>
      <c r="BM353" s="226" t="s">
        <v>479</v>
      </c>
    </row>
    <row r="354" s="2" customFormat="1">
      <c r="A354" s="41"/>
      <c r="B354" s="42"/>
      <c r="C354" s="43"/>
      <c r="D354" s="228" t="s">
        <v>174</v>
      </c>
      <c r="E354" s="43"/>
      <c r="F354" s="229" t="s">
        <v>480</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174</v>
      </c>
      <c r="AU354" s="20" t="s">
        <v>79</v>
      </c>
    </row>
    <row r="355" s="13" customFormat="1">
      <c r="A355" s="13"/>
      <c r="B355" s="233"/>
      <c r="C355" s="234"/>
      <c r="D355" s="235" t="s">
        <v>176</v>
      </c>
      <c r="E355" s="236" t="s">
        <v>19</v>
      </c>
      <c r="F355" s="237" t="s">
        <v>481</v>
      </c>
      <c r="G355" s="234"/>
      <c r="H355" s="238">
        <v>22.199999999999999</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176</v>
      </c>
      <c r="AU355" s="244" t="s">
        <v>79</v>
      </c>
      <c r="AV355" s="13" t="s">
        <v>79</v>
      </c>
      <c r="AW355" s="13" t="s">
        <v>32</v>
      </c>
      <c r="AX355" s="13" t="s">
        <v>70</v>
      </c>
      <c r="AY355" s="244" t="s">
        <v>165</v>
      </c>
    </row>
    <row r="356" s="13" customFormat="1">
      <c r="A356" s="13"/>
      <c r="B356" s="233"/>
      <c r="C356" s="234"/>
      <c r="D356" s="235" t="s">
        <v>176</v>
      </c>
      <c r="E356" s="236" t="s">
        <v>19</v>
      </c>
      <c r="F356" s="237" t="s">
        <v>482</v>
      </c>
      <c r="G356" s="234"/>
      <c r="H356" s="238">
        <v>-1.3</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176</v>
      </c>
      <c r="AU356" s="244" t="s">
        <v>79</v>
      </c>
      <c r="AV356" s="13" t="s">
        <v>79</v>
      </c>
      <c r="AW356" s="13" t="s">
        <v>32</v>
      </c>
      <c r="AX356" s="13" t="s">
        <v>70</v>
      </c>
      <c r="AY356" s="244" t="s">
        <v>165</v>
      </c>
    </row>
    <row r="357" s="14" customFormat="1">
      <c r="A357" s="14"/>
      <c r="B357" s="245"/>
      <c r="C357" s="246"/>
      <c r="D357" s="235" t="s">
        <v>176</v>
      </c>
      <c r="E357" s="247" t="s">
        <v>19</v>
      </c>
      <c r="F357" s="248" t="s">
        <v>178</v>
      </c>
      <c r="G357" s="246"/>
      <c r="H357" s="249">
        <v>20.899999999999999</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176</v>
      </c>
      <c r="AU357" s="255" t="s">
        <v>79</v>
      </c>
      <c r="AV357" s="14" t="s">
        <v>172</v>
      </c>
      <c r="AW357" s="14" t="s">
        <v>32</v>
      </c>
      <c r="AX357" s="14" t="s">
        <v>77</v>
      </c>
      <c r="AY357" s="255" t="s">
        <v>165</v>
      </c>
    </row>
    <row r="358" s="2" customFormat="1" ht="16.5" customHeight="1">
      <c r="A358" s="41"/>
      <c r="B358" s="42"/>
      <c r="C358" s="256" t="s">
        <v>483</v>
      </c>
      <c r="D358" s="256" t="s">
        <v>218</v>
      </c>
      <c r="E358" s="257" t="s">
        <v>484</v>
      </c>
      <c r="F358" s="258" t="s">
        <v>485</v>
      </c>
      <c r="G358" s="259" t="s">
        <v>213</v>
      </c>
      <c r="H358" s="260">
        <v>21.945</v>
      </c>
      <c r="I358" s="261"/>
      <c r="J358" s="262">
        <f>ROUND(I358*H358,2)</f>
        <v>0</v>
      </c>
      <c r="K358" s="258" t="s">
        <v>171</v>
      </c>
      <c r="L358" s="263"/>
      <c r="M358" s="264" t="s">
        <v>19</v>
      </c>
      <c r="N358" s="265" t="s">
        <v>41</v>
      </c>
      <c r="O358" s="87"/>
      <c r="P358" s="224">
        <f>O358*H358</f>
        <v>0</v>
      </c>
      <c r="Q358" s="224">
        <v>0.00050000000000000001</v>
      </c>
      <c r="R358" s="224">
        <f>Q358*H358</f>
        <v>0.0109725</v>
      </c>
      <c r="S358" s="224">
        <v>0</v>
      </c>
      <c r="T358" s="225">
        <f>S358*H358</f>
        <v>0</v>
      </c>
      <c r="U358" s="41"/>
      <c r="V358" s="41"/>
      <c r="W358" s="41"/>
      <c r="X358" s="41"/>
      <c r="Y358" s="41"/>
      <c r="Z358" s="41"/>
      <c r="AA358" s="41"/>
      <c r="AB358" s="41"/>
      <c r="AC358" s="41"/>
      <c r="AD358" s="41"/>
      <c r="AE358" s="41"/>
      <c r="AR358" s="226" t="s">
        <v>217</v>
      </c>
      <c r="AT358" s="226" t="s">
        <v>218</v>
      </c>
      <c r="AU358" s="226" t="s">
        <v>79</v>
      </c>
      <c r="AY358" s="20" t="s">
        <v>165</v>
      </c>
      <c r="BE358" s="227">
        <f>IF(N358="základní",J358,0)</f>
        <v>0</v>
      </c>
      <c r="BF358" s="227">
        <f>IF(N358="snížená",J358,0)</f>
        <v>0</v>
      </c>
      <c r="BG358" s="227">
        <f>IF(N358="zákl. přenesená",J358,0)</f>
        <v>0</v>
      </c>
      <c r="BH358" s="227">
        <f>IF(N358="sníž. přenesená",J358,0)</f>
        <v>0</v>
      </c>
      <c r="BI358" s="227">
        <f>IF(N358="nulová",J358,0)</f>
        <v>0</v>
      </c>
      <c r="BJ358" s="20" t="s">
        <v>77</v>
      </c>
      <c r="BK358" s="227">
        <f>ROUND(I358*H358,2)</f>
        <v>0</v>
      </c>
      <c r="BL358" s="20" t="s">
        <v>172</v>
      </c>
      <c r="BM358" s="226" t="s">
        <v>486</v>
      </c>
    </row>
    <row r="359" s="13" customFormat="1">
      <c r="A359" s="13"/>
      <c r="B359" s="233"/>
      <c r="C359" s="234"/>
      <c r="D359" s="235" t="s">
        <v>176</v>
      </c>
      <c r="E359" s="234"/>
      <c r="F359" s="237" t="s">
        <v>487</v>
      </c>
      <c r="G359" s="234"/>
      <c r="H359" s="238">
        <v>21.945</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176</v>
      </c>
      <c r="AU359" s="244" t="s">
        <v>79</v>
      </c>
      <c r="AV359" s="13" t="s">
        <v>79</v>
      </c>
      <c r="AW359" s="13" t="s">
        <v>4</v>
      </c>
      <c r="AX359" s="13" t="s">
        <v>77</v>
      </c>
      <c r="AY359" s="244" t="s">
        <v>165</v>
      </c>
    </row>
    <row r="360" s="2" customFormat="1" ht="16.5" customHeight="1">
      <c r="A360" s="41"/>
      <c r="B360" s="42"/>
      <c r="C360" s="215" t="s">
        <v>488</v>
      </c>
      <c r="D360" s="215" t="s">
        <v>167</v>
      </c>
      <c r="E360" s="216" t="s">
        <v>489</v>
      </c>
      <c r="F360" s="217" t="s">
        <v>490</v>
      </c>
      <c r="G360" s="218" t="s">
        <v>213</v>
      </c>
      <c r="H360" s="219">
        <v>21.399999999999999</v>
      </c>
      <c r="I360" s="220"/>
      <c r="J360" s="221">
        <f>ROUND(I360*H360,2)</f>
        <v>0</v>
      </c>
      <c r="K360" s="217" t="s">
        <v>171</v>
      </c>
      <c r="L360" s="47"/>
      <c r="M360" s="222" t="s">
        <v>19</v>
      </c>
      <c r="N360" s="223" t="s">
        <v>41</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172</v>
      </c>
      <c r="AT360" s="226" t="s">
        <v>167</v>
      </c>
      <c r="AU360" s="226" t="s">
        <v>79</v>
      </c>
      <c r="AY360" s="20" t="s">
        <v>165</v>
      </c>
      <c r="BE360" s="227">
        <f>IF(N360="základní",J360,0)</f>
        <v>0</v>
      </c>
      <c r="BF360" s="227">
        <f>IF(N360="snížená",J360,0)</f>
        <v>0</v>
      </c>
      <c r="BG360" s="227">
        <f>IF(N360="zákl. přenesená",J360,0)</f>
        <v>0</v>
      </c>
      <c r="BH360" s="227">
        <f>IF(N360="sníž. přenesená",J360,0)</f>
        <v>0</v>
      </c>
      <c r="BI360" s="227">
        <f>IF(N360="nulová",J360,0)</f>
        <v>0</v>
      </c>
      <c r="BJ360" s="20" t="s">
        <v>77</v>
      </c>
      <c r="BK360" s="227">
        <f>ROUND(I360*H360,2)</f>
        <v>0</v>
      </c>
      <c r="BL360" s="20" t="s">
        <v>172</v>
      </c>
      <c r="BM360" s="226" t="s">
        <v>491</v>
      </c>
    </row>
    <row r="361" s="2" customFormat="1">
      <c r="A361" s="41"/>
      <c r="B361" s="42"/>
      <c r="C361" s="43"/>
      <c r="D361" s="228" t="s">
        <v>174</v>
      </c>
      <c r="E361" s="43"/>
      <c r="F361" s="229" t="s">
        <v>492</v>
      </c>
      <c r="G361" s="43"/>
      <c r="H361" s="43"/>
      <c r="I361" s="230"/>
      <c r="J361" s="43"/>
      <c r="K361" s="43"/>
      <c r="L361" s="47"/>
      <c r="M361" s="231"/>
      <c r="N361" s="232"/>
      <c r="O361" s="87"/>
      <c r="P361" s="87"/>
      <c r="Q361" s="87"/>
      <c r="R361" s="87"/>
      <c r="S361" s="87"/>
      <c r="T361" s="88"/>
      <c r="U361" s="41"/>
      <c r="V361" s="41"/>
      <c r="W361" s="41"/>
      <c r="X361" s="41"/>
      <c r="Y361" s="41"/>
      <c r="Z361" s="41"/>
      <c r="AA361" s="41"/>
      <c r="AB361" s="41"/>
      <c r="AC361" s="41"/>
      <c r="AD361" s="41"/>
      <c r="AE361" s="41"/>
      <c r="AT361" s="20" t="s">
        <v>174</v>
      </c>
      <c r="AU361" s="20" t="s">
        <v>79</v>
      </c>
    </row>
    <row r="362" s="13" customFormat="1">
      <c r="A362" s="13"/>
      <c r="B362" s="233"/>
      <c r="C362" s="234"/>
      <c r="D362" s="235" t="s">
        <v>176</v>
      </c>
      <c r="E362" s="236" t="s">
        <v>19</v>
      </c>
      <c r="F362" s="237" t="s">
        <v>493</v>
      </c>
      <c r="G362" s="234"/>
      <c r="H362" s="238">
        <v>21.399999999999999</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176</v>
      </c>
      <c r="AU362" s="244" t="s">
        <v>79</v>
      </c>
      <c r="AV362" s="13" t="s">
        <v>79</v>
      </c>
      <c r="AW362" s="13" t="s">
        <v>32</v>
      </c>
      <c r="AX362" s="13" t="s">
        <v>70</v>
      </c>
      <c r="AY362" s="244" t="s">
        <v>165</v>
      </c>
    </row>
    <row r="363" s="14" customFormat="1">
      <c r="A363" s="14"/>
      <c r="B363" s="245"/>
      <c r="C363" s="246"/>
      <c r="D363" s="235" t="s">
        <v>176</v>
      </c>
      <c r="E363" s="247" t="s">
        <v>19</v>
      </c>
      <c r="F363" s="248" t="s">
        <v>178</v>
      </c>
      <c r="G363" s="246"/>
      <c r="H363" s="249">
        <v>21.399999999999999</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176</v>
      </c>
      <c r="AU363" s="255" t="s">
        <v>79</v>
      </c>
      <c r="AV363" s="14" t="s">
        <v>172</v>
      </c>
      <c r="AW363" s="14" t="s">
        <v>32</v>
      </c>
      <c r="AX363" s="14" t="s">
        <v>77</v>
      </c>
      <c r="AY363" s="255" t="s">
        <v>165</v>
      </c>
    </row>
    <row r="364" s="2" customFormat="1" ht="16.5" customHeight="1">
      <c r="A364" s="41"/>
      <c r="B364" s="42"/>
      <c r="C364" s="256" t="s">
        <v>494</v>
      </c>
      <c r="D364" s="256" t="s">
        <v>218</v>
      </c>
      <c r="E364" s="257" t="s">
        <v>495</v>
      </c>
      <c r="F364" s="258" t="s">
        <v>496</v>
      </c>
      <c r="G364" s="259" t="s">
        <v>213</v>
      </c>
      <c r="H364" s="260">
        <v>15.33</v>
      </c>
      <c r="I364" s="261"/>
      <c r="J364" s="262">
        <f>ROUND(I364*H364,2)</f>
        <v>0</v>
      </c>
      <c r="K364" s="258" t="s">
        <v>171</v>
      </c>
      <c r="L364" s="263"/>
      <c r="M364" s="264" t="s">
        <v>19</v>
      </c>
      <c r="N364" s="265" t="s">
        <v>41</v>
      </c>
      <c r="O364" s="87"/>
      <c r="P364" s="224">
        <f>O364*H364</f>
        <v>0</v>
      </c>
      <c r="Q364" s="224">
        <v>0.00010000000000000001</v>
      </c>
      <c r="R364" s="224">
        <f>Q364*H364</f>
        <v>0.0015330000000000001</v>
      </c>
      <c r="S364" s="224">
        <v>0</v>
      </c>
      <c r="T364" s="225">
        <f>S364*H364</f>
        <v>0</v>
      </c>
      <c r="U364" s="41"/>
      <c r="V364" s="41"/>
      <c r="W364" s="41"/>
      <c r="X364" s="41"/>
      <c r="Y364" s="41"/>
      <c r="Z364" s="41"/>
      <c r="AA364" s="41"/>
      <c r="AB364" s="41"/>
      <c r="AC364" s="41"/>
      <c r="AD364" s="41"/>
      <c r="AE364" s="41"/>
      <c r="AR364" s="226" t="s">
        <v>217</v>
      </c>
      <c r="AT364" s="226" t="s">
        <v>218</v>
      </c>
      <c r="AU364" s="226" t="s">
        <v>79</v>
      </c>
      <c r="AY364" s="20" t="s">
        <v>165</v>
      </c>
      <c r="BE364" s="227">
        <f>IF(N364="základní",J364,0)</f>
        <v>0</v>
      </c>
      <c r="BF364" s="227">
        <f>IF(N364="snížená",J364,0)</f>
        <v>0</v>
      </c>
      <c r="BG364" s="227">
        <f>IF(N364="zákl. přenesená",J364,0)</f>
        <v>0</v>
      </c>
      <c r="BH364" s="227">
        <f>IF(N364="sníž. přenesená",J364,0)</f>
        <v>0</v>
      </c>
      <c r="BI364" s="227">
        <f>IF(N364="nulová",J364,0)</f>
        <v>0</v>
      </c>
      <c r="BJ364" s="20" t="s">
        <v>77</v>
      </c>
      <c r="BK364" s="227">
        <f>ROUND(I364*H364,2)</f>
        <v>0</v>
      </c>
      <c r="BL364" s="20" t="s">
        <v>172</v>
      </c>
      <c r="BM364" s="226" t="s">
        <v>497</v>
      </c>
    </row>
    <row r="365" s="13" customFormat="1">
      <c r="A365" s="13"/>
      <c r="B365" s="233"/>
      <c r="C365" s="234"/>
      <c r="D365" s="235" t="s">
        <v>176</v>
      </c>
      <c r="E365" s="236" t="s">
        <v>19</v>
      </c>
      <c r="F365" s="237" t="s">
        <v>498</v>
      </c>
      <c r="G365" s="234"/>
      <c r="H365" s="238">
        <v>10.4</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176</v>
      </c>
      <c r="AU365" s="244" t="s">
        <v>79</v>
      </c>
      <c r="AV365" s="13" t="s">
        <v>79</v>
      </c>
      <c r="AW365" s="13" t="s">
        <v>32</v>
      </c>
      <c r="AX365" s="13" t="s">
        <v>70</v>
      </c>
      <c r="AY365" s="244" t="s">
        <v>165</v>
      </c>
    </row>
    <row r="366" s="13" customFormat="1">
      <c r="A366" s="13"/>
      <c r="B366" s="233"/>
      <c r="C366" s="234"/>
      <c r="D366" s="235" t="s">
        <v>176</v>
      </c>
      <c r="E366" s="236" t="s">
        <v>19</v>
      </c>
      <c r="F366" s="237" t="s">
        <v>499</v>
      </c>
      <c r="G366" s="234"/>
      <c r="H366" s="238">
        <v>4.2000000000000002</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176</v>
      </c>
      <c r="AU366" s="244" t="s">
        <v>79</v>
      </c>
      <c r="AV366" s="13" t="s">
        <v>79</v>
      </c>
      <c r="AW366" s="13" t="s">
        <v>32</v>
      </c>
      <c r="AX366" s="13" t="s">
        <v>70</v>
      </c>
      <c r="AY366" s="244" t="s">
        <v>165</v>
      </c>
    </row>
    <row r="367" s="14" customFormat="1">
      <c r="A367" s="14"/>
      <c r="B367" s="245"/>
      <c r="C367" s="246"/>
      <c r="D367" s="235" t="s">
        <v>176</v>
      </c>
      <c r="E367" s="247" t="s">
        <v>19</v>
      </c>
      <c r="F367" s="248" t="s">
        <v>178</v>
      </c>
      <c r="G367" s="246"/>
      <c r="H367" s="249">
        <v>14.6</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176</v>
      </c>
      <c r="AU367" s="255" t="s">
        <v>79</v>
      </c>
      <c r="AV367" s="14" t="s">
        <v>172</v>
      </c>
      <c r="AW367" s="14" t="s">
        <v>32</v>
      </c>
      <c r="AX367" s="14" t="s">
        <v>77</v>
      </c>
      <c r="AY367" s="255" t="s">
        <v>165</v>
      </c>
    </row>
    <row r="368" s="13" customFormat="1">
      <c r="A368" s="13"/>
      <c r="B368" s="233"/>
      <c r="C368" s="234"/>
      <c r="D368" s="235" t="s">
        <v>176</v>
      </c>
      <c r="E368" s="234"/>
      <c r="F368" s="237" t="s">
        <v>500</v>
      </c>
      <c r="G368" s="234"/>
      <c r="H368" s="238">
        <v>15.33</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176</v>
      </c>
      <c r="AU368" s="244" t="s">
        <v>79</v>
      </c>
      <c r="AV368" s="13" t="s">
        <v>79</v>
      </c>
      <c r="AW368" s="13" t="s">
        <v>4</v>
      </c>
      <c r="AX368" s="13" t="s">
        <v>77</v>
      </c>
      <c r="AY368" s="244" t="s">
        <v>165</v>
      </c>
    </row>
    <row r="369" s="2" customFormat="1" ht="16.5" customHeight="1">
      <c r="A369" s="41"/>
      <c r="B369" s="42"/>
      <c r="C369" s="256" t="s">
        <v>501</v>
      </c>
      <c r="D369" s="256" t="s">
        <v>218</v>
      </c>
      <c r="E369" s="257" t="s">
        <v>502</v>
      </c>
      <c r="F369" s="258" t="s">
        <v>503</v>
      </c>
      <c r="G369" s="259" t="s">
        <v>213</v>
      </c>
      <c r="H369" s="260">
        <v>5.7750000000000004</v>
      </c>
      <c r="I369" s="261"/>
      <c r="J369" s="262">
        <f>ROUND(I369*H369,2)</f>
        <v>0</v>
      </c>
      <c r="K369" s="258" t="s">
        <v>171</v>
      </c>
      <c r="L369" s="263"/>
      <c r="M369" s="264" t="s">
        <v>19</v>
      </c>
      <c r="N369" s="265" t="s">
        <v>41</v>
      </c>
      <c r="O369" s="87"/>
      <c r="P369" s="224">
        <f>O369*H369</f>
        <v>0</v>
      </c>
      <c r="Q369" s="224">
        <v>4.0000000000000003E-05</v>
      </c>
      <c r="R369" s="224">
        <f>Q369*H369</f>
        <v>0.00023100000000000003</v>
      </c>
      <c r="S369" s="224">
        <v>0</v>
      </c>
      <c r="T369" s="225">
        <f>S369*H369</f>
        <v>0</v>
      </c>
      <c r="U369" s="41"/>
      <c r="V369" s="41"/>
      <c r="W369" s="41"/>
      <c r="X369" s="41"/>
      <c r="Y369" s="41"/>
      <c r="Z369" s="41"/>
      <c r="AA369" s="41"/>
      <c r="AB369" s="41"/>
      <c r="AC369" s="41"/>
      <c r="AD369" s="41"/>
      <c r="AE369" s="41"/>
      <c r="AR369" s="226" t="s">
        <v>217</v>
      </c>
      <c r="AT369" s="226" t="s">
        <v>218</v>
      </c>
      <c r="AU369" s="226" t="s">
        <v>79</v>
      </c>
      <c r="AY369" s="20" t="s">
        <v>165</v>
      </c>
      <c r="BE369" s="227">
        <f>IF(N369="základní",J369,0)</f>
        <v>0</v>
      </c>
      <c r="BF369" s="227">
        <f>IF(N369="snížená",J369,0)</f>
        <v>0</v>
      </c>
      <c r="BG369" s="227">
        <f>IF(N369="zákl. přenesená",J369,0)</f>
        <v>0</v>
      </c>
      <c r="BH369" s="227">
        <f>IF(N369="sníž. přenesená",J369,0)</f>
        <v>0</v>
      </c>
      <c r="BI369" s="227">
        <f>IF(N369="nulová",J369,0)</f>
        <v>0</v>
      </c>
      <c r="BJ369" s="20" t="s">
        <v>77</v>
      </c>
      <c r="BK369" s="227">
        <f>ROUND(I369*H369,2)</f>
        <v>0</v>
      </c>
      <c r="BL369" s="20" t="s">
        <v>172</v>
      </c>
      <c r="BM369" s="226" t="s">
        <v>504</v>
      </c>
    </row>
    <row r="370" s="13" customFormat="1">
      <c r="A370" s="13"/>
      <c r="B370" s="233"/>
      <c r="C370" s="234"/>
      <c r="D370" s="235" t="s">
        <v>176</v>
      </c>
      <c r="E370" s="236" t="s">
        <v>19</v>
      </c>
      <c r="F370" s="237" t="s">
        <v>505</v>
      </c>
      <c r="G370" s="234"/>
      <c r="H370" s="238">
        <v>4.2000000000000002</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176</v>
      </c>
      <c r="AU370" s="244" t="s">
        <v>79</v>
      </c>
      <c r="AV370" s="13" t="s">
        <v>79</v>
      </c>
      <c r="AW370" s="13" t="s">
        <v>32</v>
      </c>
      <c r="AX370" s="13" t="s">
        <v>70</v>
      </c>
      <c r="AY370" s="244" t="s">
        <v>165</v>
      </c>
    </row>
    <row r="371" s="13" customFormat="1">
      <c r="A371" s="13"/>
      <c r="B371" s="233"/>
      <c r="C371" s="234"/>
      <c r="D371" s="235" t="s">
        <v>176</v>
      </c>
      <c r="E371" s="236" t="s">
        <v>19</v>
      </c>
      <c r="F371" s="237" t="s">
        <v>506</v>
      </c>
      <c r="G371" s="234"/>
      <c r="H371" s="238">
        <v>1.3</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176</v>
      </c>
      <c r="AU371" s="244" t="s">
        <v>79</v>
      </c>
      <c r="AV371" s="13" t="s">
        <v>79</v>
      </c>
      <c r="AW371" s="13" t="s">
        <v>32</v>
      </c>
      <c r="AX371" s="13" t="s">
        <v>70</v>
      </c>
      <c r="AY371" s="244" t="s">
        <v>165</v>
      </c>
    </row>
    <row r="372" s="14" customFormat="1">
      <c r="A372" s="14"/>
      <c r="B372" s="245"/>
      <c r="C372" s="246"/>
      <c r="D372" s="235" t="s">
        <v>176</v>
      </c>
      <c r="E372" s="247" t="s">
        <v>19</v>
      </c>
      <c r="F372" s="248" t="s">
        <v>178</v>
      </c>
      <c r="G372" s="246"/>
      <c r="H372" s="249">
        <v>5.5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176</v>
      </c>
      <c r="AU372" s="255" t="s">
        <v>79</v>
      </c>
      <c r="AV372" s="14" t="s">
        <v>172</v>
      </c>
      <c r="AW372" s="14" t="s">
        <v>32</v>
      </c>
      <c r="AX372" s="14" t="s">
        <v>77</v>
      </c>
      <c r="AY372" s="255" t="s">
        <v>165</v>
      </c>
    </row>
    <row r="373" s="13" customFormat="1">
      <c r="A373" s="13"/>
      <c r="B373" s="233"/>
      <c r="C373" s="234"/>
      <c r="D373" s="235" t="s">
        <v>176</v>
      </c>
      <c r="E373" s="234"/>
      <c r="F373" s="237" t="s">
        <v>507</v>
      </c>
      <c r="G373" s="234"/>
      <c r="H373" s="238">
        <v>5.7750000000000004</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176</v>
      </c>
      <c r="AU373" s="244" t="s">
        <v>79</v>
      </c>
      <c r="AV373" s="13" t="s">
        <v>79</v>
      </c>
      <c r="AW373" s="13" t="s">
        <v>4</v>
      </c>
      <c r="AX373" s="13" t="s">
        <v>77</v>
      </c>
      <c r="AY373" s="244" t="s">
        <v>165</v>
      </c>
    </row>
    <row r="374" s="2" customFormat="1" ht="16.5" customHeight="1">
      <c r="A374" s="41"/>
      <c r="B374" s="42"/>
      <c r="C374" s="256" t="s">
        <v>508</v>
      </c>
      <c r="D374" s="256" t="s">
        <v>218</v>
      </c>
      <c r="E374" s="257" t="s">
        <v>509</v>
      </c>
      <c r="F374" s="258" t="s">
        <v>510</v>
      </c>
      <c r="G374" s="259" t="s">
        <v>213</v>
      </c>
      <c r="H374" s="260">
        <v>1.365</v>
      </c>
      <c r="I374" s="261"/>
      <c r="J374" s="262">
        <f>ROUND(I374*H374,2)</f>
        <v>0</v>
      </c>
      <c r="K374" s="258" t="s">
        <v>171</v>
      </c>
      <c r="L374" s="263"/>
      <c r="M374" s="264" t="s">
        <v>19</v>
      </c>
      <c r="N374" s="265" t="s">
        <v>41</v>
      </c>
      <c r="O374" s="87"/>
      <c r="P374" s="224">
        <f>O374*H374</f>
        <v>0</v>
      </c>
      <c r="Q374" s="224">
        <v>0.00029999999999999997</v>
      </c>
      <c r="R374" s="224">
        <f>Q374*H374</f>
        <v>0.00040949999999999998</v>
      </c>
      <c r="S374" s="224">
        <v>0</v>
      </c>
      <c r="T374" s="225">
        <f>S374*H374</f>
        <v>0</v>
      </c>
      <c r="U374" s="41"/>
      <c r="V374" s="41"/>
      <c r="W374" s="41"/>
      <c r="X374" s="41"/>
      <c r="Y374" s="41"/>
      <c r="Z374" s="41"/>
      <c r="AA374" s="41"/>
      <c r="AB374" s="41"/>
      <c r="AC374" s="41"/>
      <c r="AD374" s="41"/>
      <c r="AE374" s="41"/>
      <c r="AR374" s="226" t="s">
        <v>217</v>
      </c>
      <c r="AT374" s="226" t="s">
        <v>218</v>
      </c>
      <c r="AU374" s="226" t="s">
        <v>79</v>
      </c>
      <c r="AY374" s="20" t="s">
        <v>165</v>
      </c>
      <c r="BE374" s="227">
        <f>IF(N374="základní",J374,0)</f>
        <v>0</v>
      </c>
      <c r="BF374" s="227">
        <f>IF(N374="snížená",J374,0)</f>
        <v>0</v>
      </c>
      <c r="BG374" s="227">
        <f>IF(N374="zákl. přenesená",J374,0)</f>
        <v>0</v>
      </c>
      <c r="BH374" s="227">
        <f>IF(N374="sníž. přenesená",J374,0)</f>
        <v>0</v>
      </c>
      <c r="BI374" s="227">
        <f>IF(N374="nulová",J374,0)</f>
        <v>0</v>
      </c>
      <c r="BJ374" s="20" t="s">
        <v>77</v>
      </c>
      <c r="BK374" s="227">
        <f>ROUND(I374*H374,2)</f>
        <v>0</v>
      </c>
      <c r="BL374" s="20" t="s">
        <v>172</v>
      </c>
      <c r="BM374" s="226" t="s">
        <v>511</v>
      </c>
    </row>
    <row r="375" s="13" customFormat="1">
      <c r="A375" s="13"/>
      <c r="B375" s="233"/>
      <c r="C375" s="234"/>
      <c r="D375" s="235" t="s">
        <v>176</v>
      </c>
      <c r="E375" s="236" t="s">
        <v>19</v>
      </c>
      <c r="F375" s="237" t="s">
        <v>512</v>
      </c>
      <c r="G375" s="234"/>
      <c r="H375" s="238">
        <v>1.3</v>
      </c>
      <c r="I375" s="239"/>
      <c r="J375" s="234"/>
      <c r="K375" s="234"/>
      <c r="L375" s="240"/>
      <c r="M375" s="241"/>
      <c r="N375" s="242"/>
      <c r="O375" s="242"/>
      <c r="P375" s="242"/>
      <c r="Q375" s="242"/>
      <c r="R375" s="242"/>
      <c r="S375" s="242"/>
      <c r="T375" s="243"/>
      <c r="U375" s="13"/>
      <c r="V375" s="13"/>
      <c r="W375" s="13"/>
      <c r="X375" s="13"/>
      <c r="Y375" s="13"/>
      <c r="Z375" s="13"/>
      <c r="AA375" s="13"/>
      <c r="AB375" s="13"/>
      <c r="AC375" s="13"/>
      <c r="AD375" s="13"/>
      <c r="AE375" s="13"/>
      <c r="AT375" s="244" t="s">
        <v>176</v>
      </c>
      <c r="AU375" s="244" t="s">
        <v>79</v>
      </c>
      <c r="AV375" s="13" t="s">
        <v>79</v>
      </c>
      <c r="AW375" s="13" t="s">
        <v>32</v>
      </c>
      <c r="AX375" s="13" t="s">
        <v>70</v>
      </c>
      <c r="AY375" s="244" t="s">
        <v>165</v>
      </c>
    </row>
    <row r="376" s="14" customFormat="1">
      <c r="A376" s="14"/>
      <c r="B376" s="245"/>
      <c r="C376" s="246"/>
      <c r="D376" s="235" t="s">
        <v>176</v>
      </c>
      <c r="E376" s="247" t="s">
        <v>19</v>
      </c>
      <c r="F376" s="248" t="s">
        <v>178</v>
      </c>
      <c r="G376" s="246"/>
      <c r="H376" s="249">
        <v>1.3</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176</v>
      </c>
      <c r="AU376" s="255" t="s">
        <v>79</v>
      </c>
      <c r="AV376" s="14" t="s">
        <v>172</v>
      </c>
      <c r="AW376" s="14" t="s">
        <v>32</v>
      </c>
      <c r="AX376" s="14" t="s">
        <v>77</v>
      </c>
      <c r="AY376" s="255" t="s">
        <v>165</v>
      </c>
    </row>
    <row r="377" s="13" customFormat="1">
      <c r="A377" s="13"/>
      <c r="B377" s="233"/>
      <c r="C377" s="234"/>
      <c r="D377" s="235" t="s">
        <v>176</v>
      </c>
      <c r="E377" s="234"/>
      <c r="F377" s="237" t="s">
        <v>513</v>
      </c>
      <c r="G377" s="234"/>
      <c r="H377" s="238">
        <v>1.365</v>
      </c>
      <c r="I377" s="239"/>
      <c r="J377" s="234"/>
      <c r="K377" s="234"/>
      <c r="L377" s="240"/>
      <c r="M377" s="241"/>
      <c r="N377" s="242"/>
      <c r="O377" s="242"/>
      <c r="P377" s="242"/>
      <c r="Q377" s="242"/>
      <c r="R377" s="242"/>
      <c r="S377" s="242"/>
      <c r="T377" s="243"/>
      <c r="U377" s="13"/>
      <c r="V377" s="13"/>
      <c r="W377" s="13"/>
      <c r="X377" s="13"/>
      <c r="Y377" s="13"/>
      <c r="Z377" s="13"/>
      <c r="AA377" s="13"/>
      <c r="AB377" s="13"/>
      <c r="AC377" s="13"/>
      <c r="AD377" s="13"/>
      <c r="AE377" s="13"/>
      <c r="AT377" s="244" t="s">
        <v>176</v>
      </c>
      <c r="AU377" s="244" t="s">
        <v>79</v>
      </c>
      <c r="AV377" s="13" t="s">
        <v>79</v>
      </c>
      <c r="AW377" s="13" t="s">
        <v>4</v>
      </c>
      <c r="AX377" s="13" t="s">
        <v>77</v>
      </c>
      <c r="AY377" s="244" t="s">
        <v>165</v>
      </c>
    </row>
    <row r="378" s="2" customFormat="1" ht="24.15" customHeight="1">
      <c r="A378" s="41"/>
      <c r="B378" s="42"/>
      <c r="C378" s="215" t="s">
        <v>514</v>
      </c>
      <c r="D378" s="215" t="s">
        <v>167</v>
      </c>
      <c r="E378" s="216" t="s">
        <v>515</v>
      </c>
      <c r="F378" s="217" t="s">
        <v>516</v>
      </c>
      <c r="G378" s="218" t="s">
        <v>188</v>
      </c>
      <c r="H378" s="219">
        <v>48.795000000000002</v>
      </c>
      <c r="I378" s="220"/>
      <c r="J378" s="221">
        <f>ROUND(I378*H378,2)</f>
        <v>0</v>
      </c>
      <c r="K378" s="217" t="s">
        <v>171</v>
      </c>
      <c r="L378" s="47"/>
      <c r="M378" s="222" t="s">
        <v>19</v>
      </c>
      <c r="N378" s="223" t="s">
        <v>41</v>
      </c>
      <c r="O378" s="87"/>
      <c r="P378" s="224">
        <f>O378*H378</f>
        <v>0</v>
      </c>
      <c r="Q378" s="224">
        <v>0.0033</v>
      </c>
      <c r="R378" s="224">
        <f>Q378*H378</f>
        <v>0.16102350000000001</v>
      </c>
      <c r="S378" s="224">
        <v>0</v>
      </c>
      <c r="T378" s="225">
        <f>S378*H378</f>
        <v>0</v>
      </c>
      <c r="U378" s="41"/>
      <c r="V378" s="41"/>
      <c r="W378" s="41"/>
      <c r="X378" s="41"/>
      <c r="Y378" s="41"/>
      <c r="Z378" s="41"/>
      <c r="AA378" s="41"/>
      <c r="AB378" s="41"/>
      <c r="AC378" s="41"/>
      <c r="AD378" s="41"/>
      <c r="AE378" s="41"/>
      <c r="AR378" s="226" t="s">
        <v>172</v>
      </c>
      <c r="AT378" s="226" t="s">
        <v>167</v>
      </c>
      <c r="AU378" s="226" t="s">
        <v>79</v>
      </c>
      <c r="AY378" s="20" t="s">
        <v>165</v>
      </c>
      <c r="BE378" s="227">
        <f>IF(N378="základní",J378,0)</f>
        <v>0</v>
      </c>
      <c r="BF378" s="227">
        <f>IF(N378="snížená",J378,0)</f>
        <v>0</v>
      </c>
      <c r="BG378" s="227">
        <f>IF(N378="zákl. přenesená",J378,0)</f>
        <v>0</v>
      </c>
      <c r="BH378" s="227">
        <f>IF(N378="sníž. přenesená",J378,0)</f>
        <v>0</v>
      </c>
      <c r="BI378" s="227">
        <f>IF(N378="nulová",J378,0)</f>
        <v>0</v>
      </c>
      <c r="BJ378" s="20" t="s">
        <v>77</v>
      </c>
      <c r="BK378" s="227">
        <f>ROUND(I378*H378,2)</f>
        <v>0</v>
      </c>
      <c r="BL378" s="20" t="s">
        <v>172</v>
      </c>
      <c r="BM378" s="226" t="s">
        <v>517</v>
      </c>
    </row>
    <row r="379" s="2" customFormat="1">
      <c r="A379" s="41"/>
      <c r="B379" s="42"/>
      <c r="C379" s="43"/>
      <c r="D379" s="228" t="s">
        <v>174</v>
      </c>
      <c r="E379" s="43"/>
      <c r="F379" s="229" t="s">
        <v>518</v>
      </c>
      <c r="G379" s="43"/>
      <c r="H379" s="43"/>
      <c r="I379" s="230"/>
      <c r="J379" s="43"/>
      <c r="K379" s="43"/>
      <c r="L379" s="47"/>
      <c r="M379" s="231"/>
      <c r="N379" s="232"/>
      <c r="O379" s="87"/>
      <c r="P379" s="87"/>
      <c r="Q379" s="87"/>
      <c r="R379" s="87"/>
      <c r="S379" s="87"/>
      <c r="T379" s="88"/>
      <c r="U379" s="41"/>
      <c r="V379" s="41"/>
      <c r="W379" s="41"/>
      <c r="X379" s="41"/>
      <c r="Y379" s="41"/>
      <c r="Z379" s="41"/>
      <c r="AA379" s="41"/>
      <c r="AB379" s="41"/>
      <c r="AC379" s="41"/>
      <c r="AD379" s="41"/>
      <c r="AE379" s="41"/>
      <c r="AT379" s="20" t="s">
        <v>174</v>
      </c>
      <c r="AU379" s="20" t="s">
        <v>79</v>
      </c>
    </row>
    <row r="380" s="13" customFormat="1">
      <c r="A380" s="13"/>
      <c r="B380" s="233"/>
      <c r="C380" s="234"/>
      <c r="D380" s="235" t="s">
        <v>176</v>
      </c>
      <c r="E380" s="236" t="s">
        <v>19</v>
      </c>
      <c r="F380" s="237" t="s">
        <v>442</v>
      </c>
      <c r="G380" s="234"/>
      <c r="H380" s="238">
        <v>50.200000000000003</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176</v>
      </c>
      <c r="AU380" s="244" t="s">
        <v>79</v>
      </c>
      <c r="AV380" s="13" t="s">
        <v>79</v>
      </c>
      <c r="AW380" s="13" t="s">
        <v>32</v>
      </c>
      <c r="AX380" s="13" t="s">
        <v>70</v>
      </c>
      <c r="AY380" s="244" t="s">
        <v>165</v>
      </c>
    </row>
    <row r="381" s="13" customFormat="1">
      <c r="A381" s="13"/>
      <c r="B381" s="233"/>
      <c r="C381" s="234"/>
      <c r="D381" s="235" t="s">
        <v>176</v>
      </c>
      <c r="E381" s="236" t="s">
        <v>19</v>
      </c>
      <c r="F381" s="237" t="s">
        <v>443</v>
      </c>
      <c r="G381" s="234"/>
      <c r="H381" s="238">
        <v>-2.0800000000000001</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176</v>
      </c>
      <c r="AU381" s="244" t="s">
        <v>79</v>
      </c>
      <c r="AV381" s="13" t="s">
        <v>79</v>
      </c>
      <c r="AW381" s="13" t="s">
        <v>32</v>
      </c>
      <c r="AX381" s="13" t="s">
        <v>70</v>
      </c>
      <c r="AY381" s="244" t="s">
        <v>165</v>
      </c>
    </row>
    <row r="382" s="13" customFormat="1">
      <c r="A382" s="13"/>
      <c r="B382" s="233"/>
      <c r="C382" s="234"/>
      <c r="D382" s="235" t="s">
        <v>176</v>
      </c>
      <c r="E382" s="236" t="s">
        <v>19</v>
      </c>
      <c r="F382" s="237" t="s">
        <v>444</v>
      </c>
      <c r="G382" s="234"/>
      <c r="H382" s="238">
        <v>0.67500000000000004</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176</v>
      </c>
      <c r="AU382" s="244" t="s">
        <v>79</v>
      </c>
      <c r="AV382" s="13" t="s">
        <v>79</v>
      </c>
      <c r="AW382" s="13" t="s">
        <v>32</v>
      </c>
      <c r="AX382" s="13" t="s">
        <v>70</v>
      </c>
      <c r="AY382" s="244" t="s">
        <v>165</v>
      </c>
    </row>
    <row r="383" s="14" customFormat="1">
      <c r="A383" s="14"/>
      <c r="B383" s="245"/>
      <c r="C383" s="246"/>
      <c r="D383" s="235" t="s">
        <v>176</v>
      </c>
      <c r="E383" s="247" t="s">
        <v>19</v>
      </c>
      <c r="F383" s="248" t="s">
        <v>178</v>
      </c>
      <c r="G383" s="246"/>
      <c r="H383" s="249">
        <v>48.795000000000002</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176</v>
      </c>
      <c r="AU383" s="255" t="s">
        <v>79</v>
      </c>
      <c r="AV383" s="14" t="s">
        <v>172</v>
      </c>
      <c r="AW383" s="14" t="s">
        <v>32</v>
      </c>
      <c r="AX383" s="14" t="s">
        <v>77</v>
      </c>
      <c r="AY383" s="255" t="s">
        <v>165</v>
      </c>
    </row>
    <row r="384" s="2" customFormat="1" ht="21.75" customHeight="1">
      <c r="A384" s="41"/>
      <c r="B384" s="42"/>
      <c r="C384" s="215" t="s">
        <v>519</v>
      </c>
      <c r="D384" s="215" t="s">
        <v>167</v>
      </c>
      <c r="E384" s="216" t="s">
        <v>520</v>
      </c>
      <c r="F384" s="217" t="s">
        <v>521</v>
      </c>
      <c r="G384" s="218" t="s">
        <v>194</v>
      </c>
      <c r="H384" s="219">
        <v>0.64300000000000002</v>
      </c>
      <c r="I384" s="220"/>
      <c r="J384" s="221">
        <f>ROUND(I384*H384,2)</f>
        <v>0</v>
      </c>
      <c r="K384" s="217" t="s">
        <v>171</v>
      </c>
      <c r="L384" s="47"/>
      <c r="M384" s="222" t="s">
        <v>19</v>
      </c>
      <c r="N384" s="223" t="s">
        <v>41</v>
      </c>
      <c r="O384" s="87"/>
      <c r="P384" s="224">
        <f>O384*H384</f>
        <v>0</v>
      </c>
      <c r="Q384" s="224">
        <v>2.5018699999999998</v>
      </c>
      <c r="R384" s="224">
        <f>Q384*H384</f>
        <v>1.60870241</v>
      </c>
      <c r="S384" s="224">
        <v>0</v>
      </c>
      <c r="T384" s="225">
        <f>S384*H384</f>
        <v>0</v>
      </c>
      <c r="U384" s="41"/>
      <c r="V384" s="41"/>
      <c r="W384" s="41"/>
      <c r="X384" s="41"/>
      <c r="Y384" s="41"/>
      <c r="Z384" s="41"/>
      <c r="AA384" s="41"/>
      <c r="AB384" s="41"/>
      <c r="AC384" s="41"/>
      <c r="AD384" s="41"/>
      <c r="AE384" s="41"/>
      <c r="AR384" s="226" t="s">
        <v>172</v>
      </c>
      <c r="AT384" s="226" t="s">
        <v>167</v>
      </c>
      <c r="AU384" s="226" t="s">
        <v>79</v>
      </c>
      <c r="AY384" s="20" t="s">
        <v>165</v>
      </c>
      <c r="BE384" s="227">
        <f>IF(N384="základní",J384,0)</f>
        <v>0</v>
      </c>
      <c r="BF384" s="227">
        <f>IF(N384="snížená",J384,0)</f>
        <v>0</v>
      </c>
      <c r="BG384" s="227">
        <f>IF(N384="zákl. přenesená",J384,0)</f>
        <v>0</v>
      </c>
      <c r="BH384" s="227">
        <f>IF(N384="sníž. přenesená",J384,0)</f>
        <v>0</v>
      </c>
      <c r="BI384" s="227">
        <f>IF(N384="nulová",J384,0)</f>
        <v>0</v>
      </c>
      <c r="BJ384" s="20" t="s">
        <v>77</v>
      </c>
      <c r="BK384" s="227">
        <f>ROUND(I384*H384,2)</f>
        <v>0</v>
      </c>
      <c r="BL384" s="20" t="s">
        <v>172</v>
      </c>
      <c r="BM384" s="226" t="s">
        <v>522</v>
      </c>
    </row>
    <row r="385" s="2" customFormat="1">
      <c r="A385" s="41"/>
      <c r="B385" s="42"/>
      <c r="C385" s="43"/>
      <c r="D385" s="228" t="s">
        <v>174</v>
      </c>
      <c r="E385" s="43"/>
      <c r="F385" s="229" t="s">
        <v>523</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174</v>
      </c>
      <c r="AU385" s="20" t="s">
        <v>79</v>
      </c>
    </row>
    <row r="386" s="13" customFormat="1">
      <c r="A386" s="13"/>
      <c r="B386" s="233"/>
      <c r="C386" s="234"/>
      <c r="D386" s="235" t="s">
        <v>176</v>
      </c>
      <c r="E386" s="236" t="s">
        <v>19</v>
      </c>
      <c r="F386" s="237" t="s">
        <v>524</v>
      </c>
      <c r="G386" s="234"/>
      <c r="H386" s="238">
        <v>0.64300000000000002</v>
      </c>
      <c r="I386" s="239"/>
      <c r="J386" s="234"/>
      <c r="K386" s="234"/>
      <c r="L386" s="240"/>
      <c r="M386" s="241"/>
      <c r="N386" s="242"/>
      <c r="O386" s="242"/>
      <c r="P386" s="242"/>
      <c r="Q386" s="242"/>
      <c r="R386" s="242"/>
      <c r="S386" s="242"/>
      <c r="T386" s="243"/>
      <c r="U386" s="13"/>
      <c r="V386" s="13"/>
      <c r="W386" s="13"/>
      <c r="X386" s="13"/>
      <c r="Y386" s="13"/>
      <c r="Z386" s="13"/>
      <c r="AA386" s="13"/>
      <c r="AB386" s="13"/>
      <c r="AC386" s="13"/>
      <c r="AD386" s="13"/>
      <c r="AE386" s="13"/>
      <c r="AT386" s="244" t="s">
        <v>176</v>
      </c>
      <c r="AU386" s="244" t="s">
        <v>79</v>
      </c>
      <c r="AV386" s="13" t="s">
        <v>79</v>
      </c>
      <c r="AW386" s="13" t="s">
        <v>32</v>
      </c>
      <c r="AX386" s="13" t="s">
        <v>70</v>
      </c>
      <c r="AY386" s="244" t="s">
        <v>165</v>
      </c>
    </row>
    <row r="387" s="14" customFormat="1">
      <c r="A387" s="14"/>
      <c r="B387" s="245"/>
      <c r="C387" s="246"/>
      <c r="D387" s="235" t="s">
        <v>176</v>
      </c>
      <c r="E387" s="247" t="s">
        <v>19</v>
      </c>
      <c r="F387" s="248" t="s">
        <v>178</v>
      </c>
      <c r="G387" s="246"/>
      <c r="H387" s="249">
        <v>0.64300000000000002</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176</v>
      </c>
      <c r="AU387" s="255" t="s">
        <v>79</v>
      </c>
      <c r="AV387" s="14" t="s">
        <v>172</v>
      </c>
      <c r="AW387" s="14" t="s">
        <v>32</v>
      </c>
      <c r="AX387" s="14" t="s">
        <v>77</v>
      </c>
      <c r="AY387" s="255" t="s">
        <v>165</v>
      </c>
    </row>
    <row r="388" s="2" customFormat="1" ht="21.75" customHeight="1">
      <c r="A388" s="41"/>
      <c r="B388" s="42"/>
      <c r="C388" s="215" t="s">
        <v>525</v>
      </c>
      <c r="D388" s="215" t="s">
        <v>167</v>
      </c>
      <c r="E388" s="216" t="s">
        <v>526</v>
      </c>
      <c r="F388" s="217" t="s">
        <v>527</v>
      </c>
      <c r="G388" s="218" t="s">
        <v>194</v>
      </c>
      <c r="H388" s="219">
        <v>5.1399999999999997</v>
      </c>
      <c r="I388" s="220"/>
      <c r="J388" s="221">
        <f>ROUND(I388*H388,2)</f>
        <v>0</v>
      </c>
      <c r="K388" s="217" t="s">
        <v>171</v>
      </c>
      <c r="L388" s="47"/>
      <c r="M388" s="222" t="s">
        <v>19</v>
      </c>
      <c r="N388" s="223" t="s">
        <v>41</v>
      </c>
      <c r="O388" s="87"/>
      <c r="P388" s="224">
        <f>O388*H388</f>
        <v>0</v>
      </c>
      <c r="Q388" s="224">
        <v>2.5018699999999998</v>
      </c>
      <c r="R388" s="224">
        <f>Q388*H388</f>
        <v>12.859611799999998</v>
      </c>
      <c r="S388" s="224">
        <v>0</v>
      </c>
      <c r="T388" s="225">
        <f>S388*H388</f>
        <v>0</v>
      </c>
      <c r="U388" s="41"/>
      <c r="V388" s="41"/>
      <c r="W388" s="41"/>
      <c r="X388" s="41"/>
      <c r="Y388" s="41"/>
      <c r="Z388" s="41"/>
      <c r="AA388" s="41"/>
      <c r="AB388" s="41"/>
      <c r="AC388" s="41"/>
      <c r="AD388" s="41"/>
      <c r="AE388" s="41"/>
      <c r="AR388" s="226" t="s">
        <v>172</v>
      </c>
      <c r="AT388" s="226" t="s">
        <v>167</v>
      </c>
      <c r="AU388" s="226" t="s">
        <v>79</v>
      </c>
      <c r="AY388" s="20" t="s">
        <v>165</v>
      </c>
      <c r="BE388" s="227">
        <f>IF(N388="základní",J388,0)</f>
        <v>0</v>
      </c>
      <c r="BF388" s="227">
        <f>IF(N388="snížená",J388,0)</f>
        <v>0</v>
      </c>
      <c r="BG388" s="227">
        <f>IF(N388="zákl. přenesená",J388,0)</f>
        <v>0</v>
      </c>
      <c r="BH388" s="227">
        <f>IF(N388="sníž. přenesená",J388,0)</f>
        <v>0</v>
      </c>
      <c r="BI388" s="227">
        <f>IF(N388="nulová",J388,0)</f>
        <v>0</v>
      </c>
      <c r="BJ388" s="20" t="s">
        <v>77</v>
      </c>
      <c r="BK388" s="227">
        <f>ROUND(I388*H388,2)</f>
        <v>0</v>
      </c>
      <c r="BL388" s="20" t="s">
        <v>172</v>
      </c>
      <c r="BM388" s="226" t="s">
        <v>528</v>
      </c>
    </row>
    <row r="389" s="2" customFormat="1">
      <c r="A389" s="41"/>
      <c r="B389" s="42"/>
      <c r="C389" s="43"/>
      <c r="D389" s="228" t="s">
        <v>174</v>
      </c>
      <c r="E389" s="43"/>
      <c r="F389" s="229" t="s">
        <v>529</v>
      </c>
      <c r="G389" s="43"/>
      <c r="H389" s="43"/>
      <c r="I389" s="230"/>
      <c r="J389" s="43"/>
      <c r="K389" s="43"/>
      <c r="L389" s="47"/>
      <c r="M389" s="231"/>
      <c r="N389" s="232"/>
      <c r="O389" s="87"/>
      <c r="P389" s="87"/>
      <c r="Q389" s="87"/>
      <c r="R389" s="87"/>
      <c r="S389" s="87"/>
      <c r="T389" s="88"/>
      <c r="U389" s="41"/>
      <c r="V389" s="41"/>
      <c r="W389" s="41"/>
      <c r="X389" s="41"/>
      <c r="Y389" s="41"/>
      <c r="Z389" s="41"/>
      <c r="AA389" s="41"/>
      <c r="AB389" s="41"/>
      <c r="AC389" s="41"/>
      <c r="AD389" s="41"/>
      <c r="AE389" s="41"/>
      <c r="AT389" s="20" t="s">
        <v>174</v>
      </c>
      <c r="AU389" s="20" t="s">
        <v>79</v>
      </c>
    </row>
    <row r="390" s="15" customFormat="1">
      <c r="A390" s="15"/>
      <c r="B390" s="266"/>
      <c r="C390" s="267"/>
      <c r="D390" s="235" t="s">
        <v>176</v>
      </c>
      <c r="E390" s="268" t="s">
        <v>19</v>
      </c>
      <c r="F390" s="269" t="s">
        <v>530</v>
      </c>
      <c r="G390" s="267"/>
      <c r="H390" s="268" t="s">
        <v>19</v>
      </c>
      <c r="I390" s="270"/>
      <c r="J390" s="267"/>
      <c r="K390" s="267"/>
      <c r="L390" s="271"/>
      <c r="M390" s="272"/>
      <c r="N390" s="273"/>
      <c r="O390" s="273"/>
      <c r="P390" s="273"/>
      <c r="Q390" s="273"/>
      <c r="R390" s="273"/>
      <c r="S390" s="273"/>
      <c r="T390" s="274"/>
      <c r="U390" s="15"/>
      <c r="V390" s="15"/>
      <c r="W390" s="15"/>
      <c r="X390" s="15"/>
      <c r="Y390" s="15"/>
      <c r="Z390" s="15"/>
      <c r="AA390" s="15"/>
      <c r="AB390" s="15"/>
      <c r="AC390" s="15"/>
      <c r="AD390" s="15"/>
      <c r="AE390" s="15"/>
      <c r="AT390" s="275" t="s">
        <v>176</v>
      </c>
      <c r="AU390" s="275" t="s">
        <v>79</v>
      </c>
      <c r="AV390" s="15" t="s">
        <v>77</v>
      </c>
      <c r="AW390" s="15" t="s">
        <v>32</v>
      </c>
      <c r="AX390" s="15" t="s">
        <v>70</v>
      </c>
      <c r="AY390" s="275" t="s">
        <v>165</v>
      </c>
    </row>
    <row r="391" s="13" customFormat="1">
      <c r="A391" s="13"/>
      <c r="B391" s="233"/>
      <c r="C391" s="234"/>
      <c r="D391" s="235" t="s">
        <v>176</v>
      </c>
      <c r="E391" s="236" t="s">
        <v>19</v>
      </c>
      <c r="F391" s="237" t="s">
        <v>531</v>
      </c>
      <c r="G391" s="234"/>
      <c r="H391" s="238">
        <v>3.96</v>
      </c>
      <c r="I391" s="239"/>
      <c r="J391" s="234"/>
      <c r="K391" s="234"/>
      <c r="L391" s="240"/>
      <c r="M391" s="241"/>
      <c r="N391" s="242"/>
      <c r="O391" s="242"/>
      <c r="P391" s="242"/>
      <c r="Q391" s="242"/>
      <c r="R391" s="242"/>
      <c r="S391" s="242"/>
      <c r="T391" s="243"/>
      <c r="U391" s="13"/>
      <c r="V391" s="13"/>
      <c r="W391" s="13"/>
      <c r="X391" s="13"/>
      <c r="Y391" s="13"/>
      <c r="Z391" s="13"/>
      <c r="AA391" s="13"/>
      <c r="AB391" s="13"/>
      <c r="AC391" s="13"/>
      <c r="AD391" s="13"/>
      <c r="AE391" s="13"/>
      <c r="AT391" s="244" t="s">
        <v>176</v>
      </c>
      <c r="AU391" s="244" t="s">
        <v>79</v>
      </c>
      <c r="AV391" s="13" t="s">
        <v>79</v>
      </c>
      <c r="AW391" s="13" t="s">
        <v>32</v>
      </c>
      <c r="AX391" s="13" t="s">
        <v>70</v>
      </c>
      <c r="AY391" s="244" t="s">
        <v>165</v>
      </c>
    </row>
    <row r="392" s="13" customFormat="1">
      <c r="A392" s="13"/>
      <c r="B392" s="233"/>
      <c r="C392" s="234"/>
      <c r="D392" s="235" t="s">
        <v>176</v>
      </c>
      <c r="E392" s="236" t="s">
        <v>19</v>
      </c>
      <c r="F392" s="237" t="s">
        <v>532</v>
      </c>
      <c r="G392" s="234"/>
      <c r="H392" s="238">
        <v>1.1799999999999999</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176</v>
      </c>
      <c r="AU392" s="244" t="s">
        <v>79</v>
      </c>
      <c r="AV392" s="13" t="s">
        <v>79</v>
      </c>
      <c r="AW392" s="13" t="s">
        <v>32</v>
      </c>
      <c r="AX392" s="13" t="s">
        <v>70</v>
      </c>
      <c r="AY392" s="244" t="s">
        <v>165</v>
      </c>
    </row>
    <row r="393" s="14" customFormat="1">
      <c r="A393" s="14"/>
      <c r="B393" s="245"/>
      <c r="C393" s="246"/>
      <c r="D393" s="235" t="s">
        <v>176</v>
      </c>
      <c r="E393" s="247" t="s">
        <v>19</v>
      </c>
      <c r="F393" s="248" t="s">
        <v>178</v>
      </c>
      <c r="G393" s="246"/>
      <c r="H393" s="249">
        <v>5.1399999999999997</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176</v>
      </c>
      <c r="AU393" s="255" t="s">
        <v>79</v>
      </c>
      <c r="AV393" s="14" t="s">
        <v>172</v>
      </c>
      <c r="AW393" s="14" t="s">
        <v>32</v>
      </c>
      <c r="AX393" s="14" t="s">
        <v>77</v>
      </c>
      <c r="AY393" s="255" t="s">
        <v>165</v>
      </c>
    </row>
    <row r="394" s="2" customFormat="1" ht="21.75" customHeight="1">
      <c r="A394" s="41"/>
      <c r="B394" s="42"/>
      <c r="C394" s="215" t="s">
        <v>533</v>
      </c>
      <c r="D394" s="215" t="s">
        <v>167</v>
      </c>
      <c r="E394" s="216" t="s">
        <v>534</v>
      </c>
      <c r="F394" s="217" t="s">
        <v>535</v>
      </c>
      <c r="G394" s="218" t="s">
        <v>194</v>
      </c>
      <c r="H394" s="219">
        <v>0.64300000000000002</v>
      </c>
      <c r="I394" s="220"/>
      <c r="J394" s="221">
        <f>ROUND(I394*H394,2)</f>
        <v>0</v>
      </c>
      <c r="K394" s="217" t="s">
        <v>171</v>
      </c>
      <c r="L394" s="47"/>
      <c r="M394" s="222" t="s">
        <v>19</v>
      </c>
      <c r="N394" s="223" t="s">
        <v>41</v>
      </c>
      <c r="O394" s="87"/>
      <c r="P394" s="224">
        <f>O394*H394</f>
        <v>0</v>
      </c>
      <c r="Q394" s="224">
        <v>0</v>
      </c>
      <c r="R394" s="224">
        <f>Q394*H394</f>
        <v>0</v>
      </c>
      <c r="S394" s="224">
        <v>0</v>
      </c>
      <c r="T394" s="225">
        <f>S394*H394</f>
        <v>0</v>
      </c>
      <c r="U394" s="41"/>
      <c r="V394" s="41"/>
      <c r="W394" s="41"/>
      <c r="X394" s="41"/>
      <c r="Y394" s="41"/>
      <c r="Z394" s="41"/>
      <c r="AA394" s="41"/>
      <c r="AB394" s="41"/>
      <c r="AC394" s="41"/>
      <c r="AD394" s="41"/>
      <c r="AE394" s="41"/>
      <c r="AR394" s="226" t="s">
        <v>172</v>
      </c>
      <c r="AT394" s="226" t="s">
        <v>167</v>
      </c>
      <c r="AU394" s="226" t="s">
        <v>79</v>
      </c>
      <c r="AY394" s="20" t="s">
        <v>165</v>
      </c>
      <c r="BE394" s="227">
        <f>IF(N394="základní",J394,0)</f>
        <v>0</v>
      </c>
      <c r="BF394" s="227">
        <f>IF(N394="snížená",J394,0)</f>
        <v>0</v>
      </c>
      <c r="BG394" s="227">
        <f>IF(N394="zákl. přenesená",J394,0)</f>
        <v>0</v>
      </c>
      <c r="BH394" s="227">
        <f>IF(N394="sníž. přenesená",J394,0)</f>
        <v>0</v>
      </c>
      <c r="BI394" s="227">
        <f>IF(N394="nulová",J394,0)</f>
        <v>0</v>
      </c>
      <c r="BJ394" s="20" t="s">
        <v>77</v>
      </c>
      <c r="BK394" s="227">
        <f>ROUND(I394*H394,2)</f>
        <v>0</v>
      </c>
      <c r="BL394" s="20" t="s">
        <v>172</v>
      </c>
      <c r="BM394" s="226" t="s">
        <v>536</v>
      </c>
    </row>
    <row r="395" s="2" customFormat="1">
      <c r="A395" s="41"/>
      <c r="B395" s="42"/>
      <c r="C395" s="43"/>
      <c r="D395" s="228" t="s">
        <v>174</v>
      </c>
      <c r="E395" s="43"/>
      <c r="F395" s="229" t="s">
        <v>537</v>
      </c>
      <c r="G395" s="43"/>
      <c r="H395" s="43"/>
      <c r="I395" s="230"/>
      <c r="J395" s="43"/>
      <c r="K395" s="43"/>
      <c r="L395" s="47"/>
      <c r="M395" s="231"/>
      <c r="N395" s="232"/>
      <c r="O395" s="87"/>
      <c r="P395" s="87"/>
      <c r="Q395" s="87"/>
      <c r="R395" s="87"/>
      <c r="S395" s="87"/>
      <c r="T395" s="88"/>
      <c r="U395" s="41"/>
      <c r="V395" s="41"/>
      <c r="W395" s="41"/>
      <c r="X395" s="41"/>
      <c r="Y395" s="41"/>
      <c r="Z395" s="41"/>
      <c r="AA395" s="41"/>
      <c r="AB395" s="41"/>
      <c r="AC395" s="41"/>
      <c r="AD395" s="41"/>
      <c r="AE395" s="41"/>
      <c r="AT395" s="20" t="s">
        <v>174</v>
      </c>
      <c r="AU395" s="20" t="s">
        <v>79</v>
      </c>
    </row>
    <row r="396" s="2" customFormat="1" ht="21.75" customHeight="1">
      <c r="A396" s="41"/>
      <c r="B396" s="42"/>
      <c r="C396" s="215" t="s">
        <v>538</v>
      </c>
      <c r="D396" s="215" t="s">
        <v>167</v>
      </c>
      <c r="E396" s="216" t="s">
        <v>539</v>
      </c>
      <c r="F396" s="217" t="s">
        <v>540</v>
      </c>
      <c r="G396" s="218" t="s">
        <v>194</v>
      </c>
      <c r="H396" s="219">
        <v>6.4000000000000004</v>
      </c>
      <c r="I396" s="220"/>
      <c r="J396" s="221">
        <f>ROUND(I396*H396,2)</f>
        <v>0</v>
      </c>
      <c r="K396" s="217" t="s">
        <v>171</v>
      </c>
      <c r="L396" s="47"/>
      <c r="M396" s="222" t="s">
        <v>19</v>
      </c>
      <c r="N396" s="223" t="s">
        <v>41</v>
      </c>
      <c r="O396" s="87"/>
      <c r="P396" s="224">
        <f>O396*H396</f>
        <v>0</v>
      </c>
      <c r="Q396" s="224">
        <v>0</v>
      </c>
      <c r="R396" s="224">
        <f>Q396*H396</f>
        <v>0</v>
      </c>
      <c r="S396" s="224">
        <v>0</v>
      </c>
      <c r="T396" s="225">
        <f>S396*H396</f>
        <v>0</v>
      </c>
      <c r="U396" s="41"/>
      <c r="V396" s="41"/>
      <c r="W396" s="41"/>
      <c r="X396" s="41"/>
      <c r="Y396" s="41"/>
      <c r="Z396" s="41"/>
      <c r="AA396" s="41"/>
      <c r="AB396" s="41"/>
      <c r="AC396" s="41"/>
      <c r="AD396" s="41"/>
      <c r="AE396" s="41"/>
      <c r="AR396" s="226" t="s">
        <v>172</v>
      </c>
      <c r="AT396" s="226" t="s">
        <v>167</v>
      </c>
      <c r="AU396" s="226" t="s">
        <v>79</v>
      </c>
      <c r="AY396" s="20" t="s">
        <v>165</v>
      </c>
      <c r="BE396" s="227">
        <f>IF(N396="základní",J396,0)</f>
        <v>0</v>
      </c>
      <c r="BF396" s="227">
        <f>IF(N396="snížená",J396,0)</f>
        <v>0</v>
      </c>
      <c r="BG396" s="227">
        <f>IF(N396="zákl. přenesená",J396,0)</f>
        <v>0</v>
      </c>
      <c r="BH396" s="227">
        <f>IF(N396="sníž. přenesená",J396,0)</f>
        <v>0</v>
      </c>
      <c r="BI396" s="227">
        <f>IF(N396="nulová",J396,0)</f>
        <v>0</v>
      </c>
      <c r="BJ396" s="20" t="s">
        <v>77</v>
      </c>
      <c r="BK396" s="227">
        <f>ROUND(I396*H396,2)</f>
        <v>0</v>
      </c>
      <c r="BL396" s="20" t="s">
        <v>172</v>
      </c>
      <c r="BM396" s="226" t="s">
        <v>541</v>
      </c>
    </row>
    <row r="397" s="2" customFormat="1">
      <c r="A397" s="41"/>
      <c r="B397" s="42"/>
      <c r="C397" s="43"/>
      <c r="D397" s="228" t="s">
        <v>174</v>
      </c>
      <c r="E397" s="43"/>
      <c r="F397" s="229" t="s">
        <v>542</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174</v>
      </c>
      <c r="AU397" s="20" t="s">
        <v>79</v>
      </c>
    </row>
    <row r="398" s="13" customFormat="1">
      <c r="A398" s="13"/>
      <c r="B398" s="233"/>
      <c r="C398" s="234"/>
      <c r="D398" s="235" t="s">
        <v>176</v>
      </c>
      <c r="E398" s="236" t="s">
        <v>19</v>
      </c>
      <c r="F398" s="237" t="s">
        <v>543</v>
      </c>
      <c r="G398" s="234"/>
      <c r="H398" s="238">
        <v>1.26</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176</v>
      </c>
      <c r="AU398" s="244" t="s">
        <v>79</v>
      </c>
      <c r="AV398" s="13" t="s">
        <v>79</v>
      </c>
      <c r="AW398" s="13" t="s">
        <v>32</v>
      </c>
      <c r="AX398" s="13" t="s">
        <v>70</v>
      </c>
      <c r="AY398" s="244" t="s">
        <v>165</v>
      </c>
    </row>
    <row r="399" s="15" customFormat="1">
      <c r="A399" s="15"/>
      <c r="B399" s="266"/>
      <c r="C399" s="267"/>
      <c r="D399" s="235" t="s">
        <v>176</v>
      </c>
      <c r="E399" s="268" t="s">
        <v>19</v>
      </c>
      <c r="F399" s="269" t="s">
        <v>530</v>
      </c>
      <c r="G399" s="267"/>
      <c r="H399" s="268" t="s">
        <v>19</v>
      </c>
      <c r="I399" s="270"/>
      <c r="J399" s="267"/>
      <c r="K399" s="267"/>
      <c r="L399" s="271"/>
      <c r="M399" s="272"/>
      <c r="N399" s="273"/>
      <c r="O399" s="273"/>
      <c r="P399" s="273"/>
      <c r="Q399" s="273"/>
      <c r="R399" s="273"/>
      <c r="S399" s="273"/>
      <c r="T399" s="274"/>
      <c r="U399" s="15"/>
      <c r="V399" s="15"/>
      <c r="W399" s="15"/>
      <c r="X399" s="15"/>
      <c r="Y399" s="15"/>
      <c r="Z399" s="15"/>
      <c r="AA399" s="15"/>
      <c r="AB399" s="15"/>
      <c r="AC399" s="15"/>
      <c r="AD399" s="15"/>
      <c r="AE399" s="15"/>
      <c r="AT399" s="275" t="s">
        <v>176</v>
      </c>
      <c r="AU399" s="275" t="s">
        <v>79</v>
      </c>
      <c r="AV399" s="15" t="s">
        <v>77</v>
      </c>
      <c r="AW399" s="15" t="s">
        <v>32</v>
      </c>
      <c r="AX399" s="15" t="s">
        <v>70</v>
      </c>
      <c r="AY399" s="275" t="s">
        <v>165</v>
      </c>
    </row>
    <row r="400" s="13" customFormat="1">
      <c r="A400" s="13"/>
      <c r="B400" s="233"/>
      <c r="C400" s="234"/>
      <c r="D400" s="235" t="s">
        <v>176</v>
      </c>
      <c r="E400" s="236" t="s">
        <v>19</v>
      </c>
      <c r="F400" s="237" t="s">
        <v>531</v>
      </c>
      <c r="G400" s="234"/>
      <c r="H400" s="238">
        <v>3.96</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176</v>
      </c>
      <c r="AU400" s="244" t="s">
        <v>79</v>
      </c>
      <c r="AV400" s="13" t="s">
        <v>79</v>
      </c>
      <c r="AW400" s="13" t="s">
        <v>32</v>
      </c>
      <c r="AX400" s="13" t="s">
        <v>70</v>
      </c>
      <c r="AY400" s="244" t="s">
        <v>165</v>
      </c>
    </row>
    <row r="401" s="13" customFormat="1">
      <c r="A401" s="13"/>
      <c r="B401" s="233"/>
      <c r="C401" s="234"/>
      <c r="D401" s="235" t="s">
        <v>176</v>
      </c>
      <c r="E401" s="236" t="s">
        <v>19</v>
      </c>
      <c r="F401" s="237" t="s">
        <v>532</v>
      </c>
      <c r="G401" s="234"/>
      <c r="H401" s="238">
        <v>1.1799999999999999</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176</v>
      </c>
      <c r="AU401" s="244" t="s">
        <v>79</v>
      </c>
      <c r="AV401" s="13" t="s">
        <v>79</v>
      </c>
      <c r="AW401" s="13" t="s">
        <v>32</v>
      </c>
      <c r="AX401" s="13" t="s">
        <v>70</v>
      </c>
      <c r="AY401" s="244" t="s">
        <v>165</v>
      </c>
    </row>
    <row r="402" s="14" customFormat="1">
      <c r="A402" s="14"/>
      <c r="B402" s="245"/>
      <c r="C402" s="246"/>
      <c r="D402" s="235" t="s">
        <v>176</v>
      </c>
      <c r="E402" s="247" t="s">
        <v>19</v>
      </c>
      <c r="F402" s="248" t="s">
        <v>178</v>
      </c>
      <c r="G402" s="246"/>
      <c r="H402" s="249">
        <v>6.4000000000000004</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176</v>
      </c>
      <c r="AU402" s="255" t="s">
        <v>79</v>
      </c>
      <c r="AV402" s="14" t="s">
        <v>172</v>
      </c>
      <c r="AW402" s="14" t="s">
        <v>32</v>
      </c>
      <c r="AX402" s="14" t="s">
        <v>77</v>
      </c>
      <c r="AY402" s="255" t="s">
        <v>165</v>
      </c>
    </row>
    <row r="403" s="2" customFormat="1" ht="24.15" customHeight="1">
      <c r="A403" s="41"/>
      <c r="B403" s="42"/>
      <c r="C403" s="215" t="s">
        <v>544</v>
      </c>
      <c r="D403" s="215" t="s">
        <v>167</v>
      </c>
      <c r="E403" s="216" t="s">
        <v>545</v>
      </c>
      <c r="F403" s="217" t="s">
        <v>546</v>
      </c>
      <c r="G403" s="218" t="s">
        <v>213</v>
      </c>
      <c r="H403" s="219">
        <v>16.600000000000001</v>
      </c>
      <c r="I403" s="220"/>
      <c r="J403" s="221">
        <f>ROUND(I403*H403,2)</f>
        <v>0</v>
      </c>
      <c r="K403" s="217" t="s">
        <v>171</v>
      </c>
      <c r="L403" s="47"/>
      <c r="M403" s="222" t="s">
        <v>19</v>
      </c>
      <c r="N403" s="223" t="s">
        <v>41</v>
      </c>
      <c r="O403" s="87"/>
      <c r="P403" s="224">
        <f>O403*H403</f>
        <v>0</v>
      </c>
      <c r="Q403" s="224">
        <v>0</v>
      </c>
      <c r="R403" s="224">
        <f>Q403*H403</f>
        <v>0</v>
      </c>
      <c r="S403" s="224">
        <v>0</v>
      </c>
      <c r="T403" s="225">
        <f>S403*H403</f>
        <v>0</v>
      </c>
      <c r="U403" s="41"/>
      <c r="V403" s="41"/>
      <c r="W403" s="41"/>
      <c r="X403" s="41"/>
      <c r="Y403" s="41"/>
      <c r="Z403" s="41"/>
      <c r="AA403" s="41"/>
      <c r="AB403" s="41"/>
      <c r="AC403" s="41"/>
      <c r="AD403" s="41"/>
      <c r="AE403" s="41"/>
      <c r="AR403" s="226" t="s">
        <v>172</v>
      </c>
      <c r="AT403" s="226" t="s">
        <v>167</v>
      </c>
      <c r="AU403" s="226" t="s">
        <v>79</v>
      </c>
      <c r="AY403" s="20" t="s">
        <v>165</v>
      </c>
      <c r="BE403" s="227">
        <f>IF(N403="základní",J403,0)</f>
        <v>0</v>
      </c>
      <c r="BF403" s="227">
        <f>IF(N403="snížená",J403,0)</f>
        <v>0</v>
      </c>
      <c r="BG403" s="227">
        <f>IF(N403="zákl. přenesená",J403,0)</f>
        <v>0</v>
      </c>
      <c r="BH403" s="227">
        <f>IF(N403="sníž. přenesená",J403,0)</f>
        <v>0</v>
      </c>
      <c r="BI403" s="227">
        <f>IF(N403="nulová",J403,0)</f>
        <v>0</v>
      </c>
      <c r="BJ403" s="20" t="s">
        <v>77</v>
      </c>
      <c r="BK403" s="227">
        <f>ROUND(I403*H403,2)</f>
        <v>0</v>
      </c>
      <c r="BL403" s="20" t="s">
        <v>172</v>
      </c>
      <c r="BM403" s="226" t="s">
        <v>547</v>
      </c>
    </row>
    <row r="404" s="2" customFormat="1">
      <c r="A404" s="41"/>
      <c r="B404" s="42"/>
      <c r="C404" s="43"/>
      <c r="D404" s="228" t="s">
        <v>174</v>
      </c>
      <c r="E404" s="43"/>
      <c r="F404" s="229" t="s">
        <v>548</v>
      </c>
      <c r="G404" s="43"/>
      <c r="H404" s="43"/>
      <c r="I404" s="230"/>
      <c r="J404" s="43"/>
      <c r="K404" s="43"/>
      <c r="L404" s="47"/>
      <c r="M404" s="231"/>
      <c r="N404" s="232"/>
      <c r="O404" s="87"/>
      <c r="P404" s="87"/>
      <c r="Q404" s="87"/>
      <c r="R404" s="87"/>
      <c r="S404" s="87"/>
      <c r="T404" s="88"/>
      <c r="U404" s="41"/>
      <c r="V404" s="41"/>
      <c r="W404" s="41"/>
      <c r="X404" s="41"/>
      <c r="Y404" s="41"/>
      <c r="Z404" s="41"/>
      <c r="AA404" s="41"/>
      <c r="AB404" s="41"/>
      <c r="AC404" s="41"/>
      <c r="AD404" s="41"/>
      <c r="AE404" s="41"/>
      <c r="AT404" s="20" t="s">
        <v>174</v>
      </c>
      <c r="AU404" s="20" t="s">
        <v>79</v>
      </c>
    </row>
    <row r="405" s="13" customFormat="1">
      <c r="A405" s="13"/>
      <c r="B405" s="233"/>
      <c r="C405" s="234"/>
      <c r="D405" s="235" t="s">
        <v>176</v>
      </c>
      <c r="E405" s="236" t="s">
        <v>19</v>
      </c>
      <c r="F405" s="237" t="s">
        <v>549</v>
      </c>
      <c r="G405" s="234"/>
      <c r="H405" s="238">
        <v>9.1999999999999993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176</v>
      </c>
      <c r="AU405" s="244" t="s">
        <v>79</v>
      </c>
      <c r="AV405" s="13" t="s">
        <v>79</v>
      </c>
      <c r="AW405" s="13" t="s">
        <v>32</v>
      </c>
      <c r="AX405" s="13" t="s">
        <v>70</v>
      </c>
      <c r="AY405" s="244" t="s">
        <v>165</v>
      </c>
    </row>
    <row r="406" s="13" customFormat="1">
      <c r="A406" s="13"/>
      <c r="B406" s="233"/>
      <c r="C406" s="234"/>
      <c r="D406" s="235" t="s">
        <v>176</v>
      </c>
      <c r="E406" s="236" t="s">
        <v>19</v>
      </c>
      <c r="F406" s="237" t="s">
        <v>550</v>
      </c>
      <c r="G406" s="234"/>
      <c r="H406" s="238">
        <v>7.4000000000000004</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176</v>
      </c>
      <c r="AU406" s="244" t="s">
        <v>79</v>
      </c>
      <c r="AV406" s="13" t="s">
        <v>79</v>
      </c>
      <c r="AW406" s="13" t="s">
        <v>32</v>
      </c>
      <c r="AX406" s="13" t="s">
        <v>70</v>
      </c>
      <c r="AY406" s="244" t="s">
        <v>165</v>
      </c>
    </row>
    <row r="407" s="14" customFormat="1">
      <c r="A407" s="14"/>
      <c r="B407" s="245"/>
      <c r="C407" s="246"/>
      <c r="D407" s="235" t="s">
        <v>176</v>
      </c>
      <c r="E407" s="247" t="s">
        <v>19</v>
      </c>
      <c r="F407" s="248" t="s">
        <v>178</v>
      </c>
      <c r="G407" s="246"/>
      <c r="H407" s="249">
        <v>16.600000000000001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176</v>
      </c>
      <c r="AU407" s="255" t="s">
        <v>79</v>
      </c>
      <c r="AV407" s="14" t="s">
        <v>172</v>
      </c>
      <c r="AW407" s="14" t="s">
        <v>32</v>
      </c>
      <c r="AX407" s="14" t="s">
        <v>77</v>
      </c>
      <c r="AY407" s="255" t="s">
        <v>165</v>
      </c>
    </row>
    <row r="408" s="2" customFormat="1" ht="16.5" customHeight="1">
      <c r="A408" s="41"/>
      <c r="B408" s="42"/>
      <c r="C408" s="215" t="s">
        <v>551</v>
      </c>
      <c r="D408" s="215" t="s">
        <v>167</v>
      </c>
      <c r="E408" s="216" t="s">
        <v>552</v>
      </c>
      <c r="F408" s="217" t="s">
        <v>553</v>
      </c>
      <c r="G408" s="218" t="s">
        <v>194</v>
      </c>
      <c r="H408" s="219">
        <v>1.26</v>
      </c>
      <c r="I408" s="220"/>
      <c r="J408" s="221">
        <f>ROUND(I408*H408,2)</f>
        <v>0</v>
      </c>
      <c r="K408" s="217" t="s">
        <v>171</v>
      </c>
      <c r="L408" s="47"/>
      <c r="M408" s="222" t="s">
        <v>19</v>
      </c>
      <c r="N408" s="223" t="s">
        <v>41</v>
      </c>
      <c r="O408" s="87"/>
      <c r="P408" s="224">
        <f>O408*H408</f>
        <v>0</v>
      </c>
      <c r="Q408" s="224">
        <v>1.442</v>
      </c>
      <c r="R408" s="224">
        <f>Q408*H408</f>
        <v>1.8169199999999999</v>
      </c>
      <c r="S408" s="224">
        <v>0</v>
      </c>
      <c r="T408" s="225">
        <f>S408*H408</f>
        <v>0</v>
      </c>
      <c r="U408" s="41"/>
      <c r="V408" s="41"/>
      <c r="W408" s="41"/>
      <c r="X408" s="41"/>
      <c r="Y408" s="41"/>
      <c r="Z408" s="41"/>
      <c r="AA408" s="41"/>
      <c r="AB408" s="41"/>
      <c r="AC408" s="41"/>
      <c r="AD408" s="41"/>
      <c r="AE408" s="41"/>
      <c r="AR408" s="226" t="s">
        <v>172</v>
      </c>
      <c r="AT408" s="226" t="s">
        <v>167</v>
      </c>
      <c r="AU408" s="226" t="s">
        <v>79</v>
      </c>
      <c r="AY408" s="20" t="s">
        <v>165</v>
      </c>
      <c r="BE408" s="227">
        <f>IF(N408="základní",J408,0)</f>
        <v>0</v>
      </c>
      <c r="BF408" s="227">
        <f>IF(N408="snížená",J408,0)</f>
        <v>0</v>
      </c>
      <c r="BG408" s="227">
        <f>IF(N408="zákl. přenesená",J408,0)</f>
        <v>0</v>
      </c>
      <c r="BH408" s="227">
        <f>IF(N408="sníž. přenesená",J408,0)</f>
        <v>0</v>
      </c>
      <c r="BI408" s="227">
        <f>IF(N408="nulová",J408,0)</f>
        <v>0</v>
      </c>
      <c r="BJ408" s="20" t="s">
        <v>77</v>
      </c>
      <c r="BK408" s="227">
        <f>ROUND(I408*H408,2)</f>
        <v>0</v>
      </c>
      <c r="BL408" s="20" t="s">
        <v>172</v>
      </c>
      <c r="BM408" s="226" t="s">
        <v>554</v>
      </c>
    </row>
    <row r="409" s="2" customFormat="1">
      <c r="A409" s="41"/>
      <c r="B409" s="42"/>
      <c r="C409" s="43"/>
      <c r="D409" s="228" t="s">
        <v>174</v>
      </c>
      <c r="E409" s="43"/>
      <c r="F409" s="229" t="s">
        <v>555</v>
      </c>
      <c r="G409" s="43"/>
      <c r="H409" s="43"/>
      <c r="I409" s="230"/>
      <c r="J409" s="43"/>
      <c r="K409" s="43"/>
      <c r="L409" s="47"/>
      <c r="M409" s="231"/>
      <c r="N409" s="232"/>
      <c r="O409" s="87"/>
      <c r="P409" s="87"/>
      <c r="Q409" s="87"/>
      <c r="R409" s="87"/>
      <c r="S409" s="87"/>
      <c r="T409" s="88"/>
      <c r="U409" s="41"/>
      <c r="V409" s="41"/>
      <c r="W409" s="41"/>
      <c r="X409" s="41"/>
      <c r="Y409" s="41"/>
      <c r="Z409" s="41"/>
      <c r="AA409" s="41"/>
      <c r="AB409" s="41"/>
      <c r="AC409" s="41"/>
      <c r="AD409" s="41"/>
      <c r="AE409" s="41"/>
      <c r="AT409" s="20" t="s">
        <v>174</v>
      </c>
      <c r="AU409" s="20" t="s">
        <v>79</v>
      </c>
    </row>
    <row r="410" s="13" customFormat="1">
      <c r="A410" s="13"/>
      <c r="B410" s="233"/>
      <c r="C410" s="234"/>
      <c r="D410" s="235" t="s">
        <v>176</v>
      </c>
      <c r="E410" s="236" t="s">
        <v>19</v>
      </c>
      <c r="F410" s="237" t="s">
        <v>543</v>
      </c>
      <c r="G410" s="234"/>
      <c r="H410" s="238">
        <v>1.26</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176</v>
      </c>
      <c r="AU410" s="244" t="s">
        <v>79</v>
      </c>
      <c r="AV410" s="13" t="s">
        <v>79</v>
      </c>
      <c r="AW410" s="13" t="s">
        <v>32</v>
      </c>
      <c r="AX410" s="13" t="s">
        <v>70</v>
      </c>
      <c r="AY410" s="244" t="s">
        <v>165</v>
      </c>
    </row>
    <row r="411" s="14" customFormat="1">
      <c r="A411" s="14"/>
      <c r="B411" s="245"/>
      <c r="C411" s="246"/>
      <c r="D411" s="235" t="s">
        <v>176</v>
      </c>
      <c r="E411" s="247" t="s">
        <v>19</v>
      </c>
      <c r="F411" s="248" t="s">
        <v>178</v>
      </c>
      <c r="G411" s="246"/>
      <c r="H411" s="249">
        <v>1.26</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176</v>
      </c>
      <c r="AU411" s="255" t="s">
        <v>79</v>
      </c>
      <c r="AV411" s="14" t="s">
        <v>172</v>
      </c>
      <c r="AW411" s="14" t="s">
        <v>32</v>
      </c>
      <c r="AX411" s="14" t="s">
        <v>77</v>
      </c>
      <c r="AY411" s="255" t="s">
        <v>165</v>
      </c>
    </row>
    <row r="412" s="2" customFormat="1" ht="16.5" customHeight="1">
      <c r="A412" s="41"/>
      <c r="B412" s="42"/>
      <c r="C412" s="215" t="s">
        <v>556</v>
      </c>
      <c r="D412" s="215" t="s">
        <v>167</v>
      </c>
      <c r="E412" s="216" t="s">
        <v>557</v>
      </c>
      <c r="F412" s="217" t="s">
        <v>558</v>
      </c>
      <c r="G412" s="218" t="s">
        <v>188</v>
      </c>
      <c r="H412" s="219">
        <v>4.0499999999999998</v>
      </c>
      <c r="I412" s="220"/>
      <c r="J412" s="221">
        <f>ROUND(I412*H412,2)</f>
        <v>0</v>
      </c>
      <c r="K412" s="217" t="s">
        <v>171</v>
      </c>
      <c r="L412" s="47"/>
      <c r="M412" s="222" t="s">
        <v>19</v>
      </c>
      <c r="N412" s="223" t="s">
        <v>41</v>
      </c>
      <c r="O412" s="87"/>
      <c r="P412" s="224">
        <f>O412*H412</f>
        <v>0</v>
      </c>
      <c r="Q412" s="224">
        <v>0.0160725</v>
      </c>
      <c r="R412" s="224">
        <f>Q412*H412</f>
        <v>0.065093625000000002</v>
      </c>
      <c r="S412" s="224">
        <v>0</v>
      </c>
      <c r="T412" s="225">
        <f>S412*H412</f>
        <v>0</v>
      </c>
      <c r="U412" s="41"/>
      <c r="V412" s="41"/>
      <c r="W412" s="41"/>
      <c r="X412" s="41"/>
      <c r="Y412" s="41"/>
      <c r="Z412" s="41"/>
      <c r="AA412" s="41"/>
      <c r="AB412" s="41"/>
      <c r="AC412" s="41"/>
      <c r="AD412" s="41"/>
      <c r="AE412" s="41"/>
      <c r="AR412" s="226" t="s">
        <v>172</v>
      </c>
      <c r="AT412" s="226" t="s">
        <v>167</v>
      </c>
      <c r="AU412" s="226" t="s">
        <v>79</v>
      </c>
      <c r="AY412" s="20" t="s">
        <v>165</v>
      </c>
      <c r="BE412" s="227">
        <f>IF(N412="základní",J412,0)</f>
        <v>0</v>
      </c>
      <c r="BF412" s="227">
        <f>IF(N412="snížená",J412,0)</f>
        <v>0</v>
      </c>
      <c r="BG412" s="227">
        <f>IF(N412="zákl. přenesená",J412,0)</f>
        <v>0</v>
      </c>
      <c r="BH412" s="227">
        <f>IF(N412="sníž. přenesená",J412,0)</f>
        <v>0</v>
      </c>
      <c r="BI412" s="227">
        <f>IF(N412="nulová",J412,0)</f>
        <v>0</v>
      </c>
      <c r="BJ412" s="20" t="s">
        <v>77</v>
      </c>
      <c r="BK412" s="227">
        <f>ROUND(I412*H412,2)</f>
        <v>0</v>
      </c>
      <c r="BL412" s="20" t="s">
        <v>172</v>
      </c>
      <c r="BM412" s="226" t="s">
        <v>559</v>
      </c>
    </row>
    <row r="413" s="2" customFormat="1">
      <c r="A413" s="41"/>
      <c r="B413" s="42"/>
      <c r="C413" s="43"/>
      <c r="D413" s="228" t="s">
        <v>174</v>
      </c>
      <c r="E413" s="43"/>
      <c r="F413" s="229" t="s">
        <v>560</v>
      </c>
      <c r="G413" s="43"/>
      <c r="H413" s="43"/>
      <c r="I413" s="230"/>
      <c r="J413" s="43"/>
      <c r="K413" s="43"/>
      <c r="L413" s="47"/>
      <c r="M413" s="231"/>
      <c r="N413" s="232"/>
      <c r="O413" s="87"/>
      <c r="P413" s="87"/>
      <c r="Q413" s="87"/>
      <c r="R413" s="87"/>
      <c r="S413" s="87"/>
      <c r="T413" s="88"/>
      <c r="U413" s="41"/>
      <c r="V413" s="41"/>
      <c r="W413" s="41"/>
      <c r="X413" s="41"/>
      <c r="Y413" s="41"/>
      <c r="Z413" s="41"/>
      <c r="AA413" s="41"/>
      <c r="AB413" s="41"/>
      <c r="AC413" s="41"/>
      <c r="AD413" s="41"/>
      <c r="AE413" s="41"/>
      <c r="AT413" s="20" t="s">
        <v>174</v>
      </c>
      <c r="AU413" s="20" t="s">
        <v>79</v>
      </c>
    </row>
    <row r="414" s="13" customFormat="1">
      <c r="A414" s="13"/>
      <c r="B414" s="233"/>
      <c r="C414" s="234"/>
      <c r="D414" s="235" t="s">
        <v>176</v>
      </c>
      <c r="E414" s="236" t="s">
        <v>19</v>
      </c>
      <c r="F414" s="237" t="s">
        <v>561</v>
      </c>
      <c r="G414" s="234"/>
      <c r="H414" s="238">
        <v>0.83999999999999997</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176</v>
      </c>
      <c r="AU414" s="244" t="s">
        <v>79</v>
      </c>
      <c r="AV414" s="13" t="s">
        <v>79</v>
      </c>
      <c r="AW414" s="13" t="s">
        <v>32</v>
      </c>
      <c r="AX414" s="13" t="s">
        <v>70</v>
      </c>
      <c r="AY414" s="244" t="s">
        <v>165</v>
      </c>
    </row>
    <row r="415" s="13" customFormat="1">
      <c r="A415" s="13"/>
      <c r="B415" s="233"/>
      <c r="C415" s="234"/>
      <c r="D415" s="235" t="s">
        <v>176</v>
      </c>
      <c r="E415" s="236" t="s">
        <v>19</v>
      </c>
      <c r="F415" s="237" t="s">
        <v>562</v>
      </c>
      <c r="G415" s="234"/>
      <c r="H415" s="238">
        <v>2.7599999999999998</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176</v>
      </c>
      <c r="AU415" s="244" t="s">
        <v>79</v>
      </c>
      <c r="AV415" s="13" t="s">
        <v>79</v>
      </c>
      <c r="AW415" s="13" t="s">
        <v>32</v>
      </c>
      <c r="AX415" s="13" t="s">
        <v>70</v>
      </c>
      <c r="AY415" s="244" t="s">
        <v>165</v>
      </c>
    </row>
    <row r="416" s="13" customFormat="1">
      <c r="A416" s="13"/>
      <c r="B416" s="233"/>
      <c r="C416" s="234"/>
      <c r="D416" s="235" t="s">
        <v>176</v>
      </c>
      <c r="E416" s="236" t="s">
        <v>19</v>
      </c>
      <c r="F416" s="237" t="s">
        <v>563</v>
      </c>
      <c r="G416" s="234"/>
      <c r="H416" s="238">
        <v>0.45000000000000001</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176</v>
      </c>
      <c r="AU416" s="244" t="s">
        <v>79</v>
      </c>
      <c r="AV416" s="13" t="s">
        <v>79</v>
      </c>
      <c r="AW416" s="13" t="s">
        <v>32</v>
      </c>
      <c r="AX416" s="13" t="s">
        <v>70</v>
      </c>
      <c r="AY416" s="244" t="s">
        <v>165</v>
      </c>
    </row>
    <row r="417" s="14" customFormat="1">
      <c r="A417" s="14"/>
      <c r="B417" s="245"/>
      <c r="C417" s="246"/>
      <c r="D417" s="235" t="s">
        <v>176</v>
      </c>
      <c r="E417" s="247" t="s">
        <v>19</v>
      </c>
      <c r="F417" s="248" t="s">
        <v>178</v>
      </c>
      <c r="G417" s="246"/>
      <c r="H417" s="249">
        <v>4.0499999999999998</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176</v>
      </c>
      <c r="AU417" s="255" t="s">
        <v>79</v>
      </c>
      <c r="AV417" s="14" t="s">
        <v>172</v>
      </c>
      <c r="AW417" s="14" t="s">
        <v>32</v>
      </c>
      <c r="AX417" s="14" t="s">
        <v>77</v>
      </c>
      <c r="AY417" s="255" t="s">
        <v>165</v>
      </c>
    </row>
    <row r="418" s="2" customFormat="1" ht="16.5" customHeight="1">
      <c r="A418" s="41"/>
      <c r="B418" s="42"/>
      <c r="C418" s="215" t="s">
        <v>564</v>
      </c>
      <c r="D418" s="215" t="s">
        <v>167</v>
      </c>
      <c r="E418" s="216" t="s">
        <v>565</v>
      </c>
      <c r="F418" s="217" t="s">
        <v>566</v>
      </c>
      <c r="G418" s="218" t="s">
        <v>188</v>
      </c>
      <c r="H418" s="219">
        <v>4.0499999999999998</v>
      </c>
      <c r="I418" s="220"/>
      <c r="J418" s="221">
        <f>ROUND(I418*H418,2)</f>
        <v>0</v>
      </c>
      <c r="K418" s="217" t="s">
        <v>171</v>
      </c>
      <c r="L418" s="47"/>
      <c r="M418" s="222" t="s">
        <v>19</v>
      </c>
      <c r="N418" s="223" t="s">
        <v>41</v>
      </c>
      <c r="O418" s="87"/>
      <c r="P418" s="224">
        <f>O418*H418</f>
        <v>0</v>
      </c>
      <c r="Q418" s="224">
        <v>0</v>
      </c>
      <c r="R418" s="224">
        <f>Q418*H418</f>
        <v>0</v>
      </c>
      <c r="S418" s="224">
        <v>0</v>
      </c>
      <c r="T418" s="225">
        <f>S418*H418</f>
        <v>0</v>
      </c>
      <c r="U418" s="41"/>
      <c r="V418" s="41"/>
      <c r="W418" s="41"/>
      <c r="X418" s="41"/>
      <c r="Y418" s="41"/>
      <c r="Z418" s="41"/>
      <c r="AA418" s="41"/>
      <c r="AB418" s="41"/>
      <c r="AC418" s="41"/>
      <c r="AD418" s="41"/>
      <c r="AE418" s="41"/>
      <c r="AR418" s="226" t="s">
        <v>172</v>
      </c>
      <c r="AT418" s="226" t="s">
        <v>167</v>
      </c>
      <c r="AU418" s="226" t="s">
        <v>79</v>
      </c>
      <c r="AY418" s="20" t="s">
        <v>165</v>
      </c>
      <c r="BE418" s="227">
        <f>IF(N418="základní",J418,0)</f>
        <v>0</v>
      </c>
      <c r="BF418" s="227">
        <f>IF(N418="snížená",J418,0)</f>
        <v>0</v>
      </c>
      <c r="BG418" s="227">
        <f>IF(N418="zákl. přenesená",J418,0)</f>
        <v>0</v>
      </c>
      <c r="BH418" s="227">
        <f>IF(N418="sníž. přenesená",J418,0)</f>
        <v>0</v>
      </c>
      <c r="BI418" s="227">
        <f>IF(N418="nulová",J418,0)</f>
        <v>0</v>
      </c>
      <c r="BJ418" s="20" t="s">
        <v>77</v>
      </c>
      <c r="BK418" s="227">
        <f>ROUND(I418*H418,2)</f>
        <v>0</v>
      </c>
      <c r="BL418" s="20" t="s">
        <v>172</v>
      </c>
      <c r="BM418" s="226" t="s">
        <v>567</v>
      </c>
    </row>
    <row r="419" s="2" customFormat="1">
      <c r="A419" s="41"/>
      <c r="B419" s="42"/>
      <c r="C419" s="43"/>
      <c r="D419" s="228" t="s">
        <v>174</v>
      </c>
      <c r="E419" s="43"/>
      <c r="F419" s="229" t="s">
        <v>568</v>
      </c>
      <c r="G419" s="43"/>
      <c r="H419" s="43"/>
      <c r="I419" s="230"/>
      <c r="J419" s="43"/>
      <c r="K419" s="43"/>
      <c r="L419" s="47"/>
      <c r="M419" s="231"/>
      <c r="N419" s="232"/>
      <c r="O419" s="87"/>
      <c r="P419" s="87"/>
      <c r="Q419" s="87"/>
      <c r="R419" s="87"/>
      <c r="S419" s="87"/>
      <c r="T419" s="88"/>
      <c r="U419" s="41"/>
      <c r="V419" s="41"/>
      <c r="W419" s="41"/>
      <c r="X419" s="41"/>
      <c r="Y419" s="41"/>
      <c r="Z419" s="41"/>
      <c r="AA419" s="41"/>
      <c r="AB419" s="41"/>
      <c r="AC419" s="41"/>
      <c r="AD419" s="41"/>
      <c r="AE419" s="41"/>
      <c r="AT419" s="20" t="s">
        <v>174</v>
      </c>
      <c r="AU419" s="20" t="s">
        <v>79</v>
      </c>
    </row>
    <row r="420" s="12" customFormat="1" ht="22.8" customHeight="1">
      <c r="A420" s="12"/>
      <c r="B420" s="199"/>
      <c r="C420" s="200"/>
      <c r="D420" s="201" t="s">
        <v>69</v>
      </c>
      <c r="E420" s="213" t="s">
        <v>217</v>
      </c>
      <c r="F420" s="213" t="s">
        <v>569</v>
      </c>
      <c r="G420" s="200"/>
      <c r="H420" s="200"/>
      <c r="I420" s="203"/>
      <c r="J420" s="214">
        <f>BK420</f>
        <v>0</v>
      </c>
      <c r="K420" s="200"/>
      <c r="L420" s="205"/>
      <c r="M420" s="206"/>
      <c r="N420" s="207"/>
      <c r="O420" s="207"/>
      <c r="P420" s="208">
        <f>SUM(P421:P426)</f>
        <v>0</v>
      </c>
      <c r="Q420" s="207"/>
      <c r="R420" s="208">
        <f>SUM(R421:R426)</f>
        <v>0.11772000000000001</v>
      </c>
      <c r="S420" s="207"/>
      <c r="T420" s="209">
        <f>SUM(T421:T426)</f>
        <v>0</v>
      </c>
      <c r="U420" s="12"/>
      <c r="V420" s="12"/>
      <c r="W420" s="12"/>
      <c r="X420" s="12"/>
      <c r="Y420" s="12"/>
      <c r="Z420" s="12"/>
      <c r="AA420" s="12"/>
      <c r="AB420" s="12"/>
      <c r="AC420" s="12"/>
      <c r="AD420" s="12"/>
      <c r="AE420" s="12"/>
      <c r="AR420" s="210" t="s">
        <v>77</v>
      </c>
      <c r="AT420" s="211" t="s">
        <v>69</v>
      </c>
      <c r="AU420" s="211" t="s">
        <v>77</v>
      </c>
      <c r="AY420" s="210" t="s">
        <v>165</v>
      </c>
      <c r="BK420" s="212">
        <f>SUM(BK421:BK426)</f>
        <v>0</v>
      </c>
    </row>
    <row r="421" s="2" customFormat="1" ht="24.15" customHeight="1">
      <c r="A421" s="41"/>
      <c r="B421" s="42"/>
      <c r="C421" s="215" t="s">
        <v>570</v>
      </c>
      <c r="D421" s="215" t="s">
        <v>167</v>
      </c>
      <c r="E421" s="216" t="s">
        <v>571</v>
      </c>
      <c r="F421" s="217" t="s">
        <v>572</v>
      </c>
      <c r="G421" s="218" t="s">
        <v>573</v>
      </c>
      <c r="H421" s="219">
        <v>1</v>
      </c>
      <c r="I421" s="220"/>
      <c r="J421" s="221">
        <f>ROUND(I421*H421,2)</f>
        <v>0</v>
      </c>
      <c r="K421" s="217" t="s">
        <v>171</v>
      </c>
      <c r="L421" s="47"/>
      <c r="M421" s="222" t="s">
        <v>19</v>
      </c>
      <c r="N421" s="223" t="s">
        <v>41</v>
      </c>
      <c r="O421" s="87"/>
      <c r="P421" s="224">
        <f>O421*H421</f>
        <v>0</v>
      </c>
      <c r="Q421" s="224">
        <v>0.1056</v>
      </c>
      <c r="R421" s="224">
        <f>Q421*H421</f>
        <v>0.1056</v>
      </c>
      <c r="S421" s="224">
        <v>0</v>
      </c>
      <c r="T421" s="225">
        <f>S421*H421</f>
        <v>0</v>
      </c>
      <c r="U421" s="41"/>
      <c r="V421" s="41"/>
      <c r="W421" s="41"/>
      <c r="X421" s="41"/>
      <c r="Y421" s="41"/>
      <c r="Z421" s="41"/>
      <c r="AA421" s="41"/>
      <c r="AB421" s="41"/>
      <c r="AC421" s="41"/>
      <c r="AD421" s="41"/>
      <c r="AE421" s="41"/>
      <c r="AR421" s="226" t="s">
        <v>172</v>
      </c>
      <c r="AT421" s="226" t="s">
        <v>167</v>
      </c>
      <c r="AU421" s="226" t="s">
        <v>79</v>
      </c>
      <c r="AY421" s="20" t="s">
        <v>165</v>
      </c>
      <c r="BE421" s="227">
        <f>IF(N421="základní",J421,0)</f>
        <v>0</v>
      </c>
      <c r="BF421" s="227">
        <f>IF(N421="snížená",J421,0)</f>
        <v>0</v>
      </c>
      <c r="BG421" s="227">
        <f>IF(N421="zákl. přenesená",J421,0)</f>
        <v>0</v>
      </c>
      <c r="BH421" s="227">
        <f>IF(N421="sníž. přenesená",J421,0)</f>
        <v>0</v>
      </c>
      <c r="BI421" s="227">
        <f>IF(N421="nulová",J421,0)</f>
        <v>0</v>
      </c>
      <c r="BJ421" s="20" t="s">
        <v>77</v>
      </c>
      <c r="BK421" s="227">
        <f>ROUND(I421*H421,2)</f>
        <v>0</v>
      </c>
      <c r="BL421" s="20" t="s">
        <v>172</v>
      </c>
      <c r="BM421" s="226" t="s">
        <v>574</v>
      </c>
    </row>
    <row r="422" s="2" customFormat="1">
      <c r="A422" s="41"/>
      <c r="B422" s="42"/>
      <c r="C422" s="43"/>
      <c r="D422" s="228" t="s">
        <v>174</v>
      </c>
      <c r="E422" s="43"/>
      <c r="F422" s="229" t="s">
        <v>575</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174</v>
      </c>
      <c r="AU422" s="20" t="s">
        <v>79</v>
      </c>
    </row>
    <row r="423" s="13" customFormat="1">
      <c r="A423" s="13"/>
      <c r="B423" s="233"/>
      <c r="C423" s="234"/>
      <c r="D423" s="235" t="s">
        <v>176</v>
      </c>
      <c r="E423" s="236" t="s">
        <v>19</v>
      </c>
      <c r="F423" s="237" t="s">
        <v>576</v>
      </c>
      <c r="G423" s="234"/>
      <c r="H423" s="238">
        <v>1</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176</v>
      </c>
      <c r="AU423" s="244" t="s">
        <v>79</v>
      </c>
      <c r="AV423" s="13" t="s">
        <v>79</v>
      </c>
      <c r="AW423" s="13" t="s">
        <v>32</v>
      </c>
      <c r="AX423" s="13" t="s">
        <v>70</v>
      </c>
      <c r="AY423" s="244" t="s">
        <v>165</v>
      </c>
    </row>
    <row r="424" s="14" customFormat="1">
      <c r="A424" s="14"/>
      <c r="B424" s="245"/>
      <c r="C424" s="246"/>
      <c r="D424" s="235" t="s">
        <v>176</v>
      </c>
      <c r="E424" s="247" t="s">
        <v>19</v>
      </c>
      <c r="F424" s="248" t="s">
        <v>178</v>
      </c>
      <c r="G424" s="246"/>
      <c r="H424" s="249">
        <v>1</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176</v>
      </c>
      <c r="AU424" s="255" t="s">
        <v>79</v>
      </c>
      <c r="AV424" s="14" t="s">
        <v>172</v>
      </c>
      <c r="AW424" s="14" t="s">
        <v>32</v>
      </c>
      <c r="AX424" s="14" t="s">
        <v>77</v>
      </c>
      <c r="AY424" s="255" t="s">
        <v>165</v>
      </c>
    </row>
    <row r="425" s="2" customFormat="1" ht="24.15" customHeight="1">
      <c r="A425" s="41"/>
      <c r="B425" s="42"/>
      <c r="C425" s="215" t="s">
        <v>577</v>
      </c>
      <c r="D425" s="215" t="s">
        <v>167</v>
      </c>
      <c r="E425" s="216" t="s">
        <v>578</v>
      </c>
      <c r="F425" s="217" t="s">
        <v>579</v>
      </c>
      <c r="G425" s="218" t="s">
        <v>573</v>
      </c>
      <c r="H425" s="219">
        <v>1</v>
      </c>
      <c r="I425" s="220"/>
      <c r="J425" s="221">
        <f>ROUND(I425*H425,2)</f>
        <v>0</v>
      </c>
      <c r="K425" s="217" t="s">
        <v>171</v>
      </c>
      <c r="L425" s="47"/>
      <c r="M425" s="222" t="s">
        <v>19</v>
      </c>
      <c r="N425" s="223" t="s">
        <v>41</v>
      </c>
      <c r="O425" s="87"/>
      <c r="P425" s="224">
        <f>O425*H425</f>
        <v>0</v>
      </c>
      <c r="Q425" s="224">
        <v>0.012120000000000001</v>
      </c>
      <c r="R425" s="224">
        <f>Q425*H425</f>
        <v>0.012120000000000001</v>
      </c>
      <c r="S425" s="224">
        <v>0</v>
      </c>
      <c r="T425" s="225">
        <f>S425*H425</f>
        <v>0</v>
      </c>
      <c r="U425" s="41"/>
      <c r="V425" s="41"/>
      <c r="W425" s="41"/>
      <c r="X425" s="41"/>
      <c r="Y425" s="41"/>
      <c r="Z425" s="41"/>
      <c r="AA425" s="41"/>
      <c r="AB425" s="41"/>
      <c r="AC425" s="41"/>
      <c r="AD425" s="41"/>
      <c r="AE425" s="41"/>
      <c r="AR425" s="226" t="s">
        <v>172</v>
      </c>
      <c r="AT425" s="226" t="s">
        <v>167</v>
      </c>
      <c r="AU425" s="226" t="s">
        <v>79</v>
      </c>
      <c r="AY425" s="20" t="s">
        <v>165</v>
      </c>
      <c r="BE425" s="227">
        <f>IF(N425="základní",J425,0)</f>
        <v>0</v>
      </c>
      <c r="BF425" s="227">
        <f>IF(N425="snížená",J425,0)</f>
        <v>0</v>
      </c>
      <c r="BG425" s="227">
        <f>IF(N425="zákl. přenesená",J425,0)</f>
        <v>0</v>
      </c>
      <c r="BH425" s="227">
        <f>IF(N425="sníž. přenesená",J425,0)</f>
        <v>0</v>
      </c>
      <c r="BI425" s="227">
        <f>IF(N425="nulová",J425,0)</f>
        <v>0</v>
      </c>
      <c r="BJ425" s="20" t="s">
        <v>77</v>
      </c>
      <c r="BK425" s="227">
        <f>ROUND(I425*H425,2)</f>
        <v>0</v>
      </c>
      <c r="BL425" s="20" t="s">
        <v>172</v>
      </c>
      <c r="BM425" s="226" t="s">
        <v>580</v>
      </c>
    </row>
    <row r="426" s="2" customFormat="1">
      <c r="A426" s="41"/>
      <c r="B426" s="42"/>
      <c r="C426" s="43"/>
      <c r="D426" s="228" t="s">
        <v>174</v>
      </c>
      <c r="E426" s="43"/>
      <c r="F426" s="229" t="s">
        <v>581</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174</v>
      </c>
      <c r="AU426" s="20" t="s">
        <v>79</v>
      </c>
    </row>
    <row r="427" s="12" customFormat="1" ht="22.8" customHeight="1">
      <c r="A427" s="12"/>
      <c r="B427" s="199"/>
      <c r="C427" s="200"/>
      <c r="D427" s="201" t="s">
        <v>69</v>
      </c>
      <c r="E427" s="213" t="s">
        <v>226</v>
      </c>
      <c r="F427" s="213" t="s">
        <v>582</v>
      </c>
      <c r="G427" s="200"/>
      <c r="H427" s="200"/>
      <c r="I427" s="203"/>
      <c r="J427" s="214">
        <f>BK427</f>
        <v>0</v>
      </c>
      <c r="K427" s="200"/>
      <c r="L427" s="205"/>
      <c r="M427" s="206"/>
      <c r="N427" s="207"/>
      <c r="O427" s="207"/>
      <c r="P427" s="208">
        <f>SUM(P428:P501)</f>
        <v>0</v>
      </c>
      <c r="Q427" s="207"/>
      <c r="R427" s="208">
        <f>SUM(R428:R501)</f>
        <v>0.125264984</v>
      </c>
      <c r="S427" s="207"/>
      <c r="T427" s="209">
        <f>SUM(T428:T501)</f>
        <v>0.085290000000000005</v>
      </c>
      <c r="U427" s="12"/>
      <c r="V427" s="12"/>
      <c r="W427" s="12"/>
      <c r="X427" s="12"/>
      <c r="Y427" s="12"/>
      <c r="Z427" s="12"/>
      <c r="AA427" s="12"/>
      <c r="AB427" s="12"/>
      <c r="AC427" s="12"/>
      <c r="AD427" s="12"/>
      <c r="AE427" s="12"/>
      <c r="AR427" s="210" t="s">
        <v>77</v>
      </c>
      <c r="AT427" s="211" t="s">
        <v>69</v>
      </c>
      <c r="AU427" s="211" t="s">
        <v>77</v>
      </c>
      <c r="AY427" s="210" t="s">
        <v>165</v>
      </c>
      <c r="BK427" s="212">
        <f>SUM(BK428:BK501)</f>
        <v>0</v>
      </c>
    </row>
    <row r="428" s="2" customFormat="1" ht="24.15" customHeight="1">
      <c r="A428" s="41"/>
      <c r="B428" s="42"/>
      <c r="C428" s="215" t="s">
        <v>583</v>
      </c>
      <c r="D428" s="215" t="s">
        <v>167</v>
      </c>
      <c r="E428" s="216" t="s">
        <v>584</v>
      </c>
      <c r="F428" s="217" t="s">
        <v>585</v>
      </c>
      <c r="G428" s="218" t="s">
        <v>188</v>
      </c>
      <c r="H428" s="219">
        <v>104.2</v>
      </c>
      <c r="I428" s="220"/>
      <c r="J428" s="221">
        <f>ROUND(I428*H428,2)</f>
        <v>0</v>
      </c>
      <c r="K428" s="217" t="s">
        <v>171</v>
      </c>
      <c r="L428" s="47"/>
      <c r="M428" s="222" t="s">
        <v>19</v>
      </c>
      <c r="N428" s="223" t="s">
        <v>41</v>
      </c>
      <c r="O428" s="87"/>
      <c r="P428" s="224">
        <f>O428*H428</f>
        <v>0</v>
      </c>
      <c r="Q428" s="224">
        <v>0</v>
      </c>
      <c r="R428" s="224">
        <f>Q428*H428</f>
        <v>0</v>
      </c>
      <c r="S428" s="224">
        <v>0</v>
      </c>
      <c r="T428" s="225">
        <f>S428*H428</f>
        <v>0</v>
      </c>
      <c r="U428" s="41"/>
      <c r="V428" s="41"/>
      <c r="W428" s="41"/>
      <c r="X428" s="41"/>
      <c r="Y428" s="41"/>
      <c r="Z428" s="41"/>
      <c r="AA428" s="41"/>
      <c r="AB428" s="41"/>
      <c r="AC428" s="41"/>
      <c r="AD428" s="41"/>
      <c r="AE428" s="41"/>
      <c r="AR428" s="226" t="s">
        <v>172</v>
      </c>
      <c r="AT428" s="226" t="s">
        <v>167</v>
      </c>
      <c r="AU428" s="226" t="s">
        <v>79</v>
      </c>
      <c r="AY428" s="20" t="s">
        <v>165</v>
      </c>
      <c r="BE428" s="227">
        <f>IF(N428="základní",J428,0)</f>
        <v>0</v>
      </c>
      <c r="BF428" s="227">
        <f>IF(N428="snížená",J428,0)</f>
        <v>0</v>
      </c>
      <c r="BG428" s="227">
        <f>IF(N428="zákl. přenesená",J428,0)</f>
        <v>0</v>
      </c>
      <c r="BH428" s="227">
        <f>IF(N428="sníž. přenesená",J428,0)</f>
        <v>0</v>
      </c>
      <c r="BI428" s="227">
        <f>IF(N428="nulová",J428,0)</f>
        <v>0</v>
      </c>
      <c r="BJ428" s="20" t="s">
        <v>77</v>
      </c>
      <c r="BK428" s="227">
        <f>ROUND(I428*H428,2)</f>
        <v>0</v>
      </c>
      <c r="BL428" s="20" t="s">
        <v>172</v>
      </c>
      <c r="BM428" s="226" t="s">
        <v>586</v>
      </c>
    </row>
    <row r="429" s="2" customFormat="1">
      <c r="A429" s="41"/>
      <c r="B429" s="42"/>
      <c r="C429" s="43"/>
      <c r="D429" s="228" t="s">
        <v>174</v>
      </c>
      <c r="E429" s="43"/>
      <c r="F429" s="229" t="s">
        <v>587</v>
      </c>
      <c r="G429" s="43"/>
      <c r="H429" s="43"/>
      <c r="I429" s="230"/>
      <c r="J429" s="43"/>
      <c r="K429" s="43"/>
      <c r="L429" s="47"/>
      <c r="M429" s="231"/>
      <c r="N429" s="232"/>
      <c r="O429" s="87"/>
      <c r="P429" s="87"/>
      <c r="Q429" s="87"/>
      <c r="R429" s="87"/>
      <c r="S429" s="87"/>
      <c r="T429" s="88"/>
      <c r="U429" s="41"/>
      <c r="V429" s="41"/>
      <c r="W429" s="41"/>
      <c r="X429" s="41"/>
      <c r="Y429" s="41"/>
      <c r="Z429" s="41"/>
      <c r="AA429" s="41"/>
      <c r="AB429" s="41"/>
      <c r="AC429" s="41"/>
      <c r="AD429" s="41"/>
      <c r="AE429" s="41"/>
      <c r="AT429" s="20" t="s">
        <v>174</v>
      </c>
      <c r="AU429" s="20" t="s">
        <v>79</v>
      </c>
    </row>
    <row r="430" s="15" customFormat="1">
      <c r="A430" s="15"/>
      <c r="B430" s="266"/>
      <c r="C430" s="267"/>
      <c r="D430" s="235" t="s">
        <v>176</v>
      </c>
      <c r="E430" s="268" t="s">
        <v>19</v>
      </c>
      <c r="F430" s="269" t="s">
        <v>588</v>
      </c>
      <c r="G430" s="267"/>
      <c r="H430" s="268" t="s">
        <v>19</v>
      </c>
      <c r="I430" s="270"/>
      <c r="J430" s="267"/>
      <c r="K430" s="267"/>
      <c r="L430" s="271"/>
      <c r="M430" s="272"/>
      <c r="N430" s="273"/>
      <c r="O430" s="273"/>
      <c r="P430" s="273"/>
      <c r="Q430" s="273"/>
      <c r="R430" s="273"/>
      <c r="S430" s="273"/>
      <c r="T430" s="274"/>
      <c r="U430" s="15"/>
      <c r="V430" s="15"/>
      <c r="W430" s="15"/>
      <c r="X430" s="15"/>
      <c r="Y430" s="15"/>
      <c r="Z430" s="15"/>
      <c r="AA430" s="15"/>
      <c r="AB430" s="15"/>
      <c r="AC430" s="15"/>
      <c r="AD430" s="15"/>
      <c r="AE430" s="15"/>
      <c r="AT430" s="275" t="s">
        <v>176</v>
      </c>
      <c r="AU430" s="275" t="s">
        <v>79</v>
      </c>
      <c r="AV430" s="15" t="s">
        <v>77</v>
      </c>
      <c r="AW430" s="15" t="s">
        <v>32</v>
      </c>
      <c r="AX430" s="15" t="s">
        <v>70</v>
      </c>
      <c r="AY430" s="275" t="s">
        <v>165</v>
      </c>
    </row>
    <row r="431" s="13" customFormat="1">
      <c r="A431" s="13"/>
      <c r="B431" s="233"/>
      <c r="C431" s="234"/>
      <c r="D431" s="235" t="s">
        <v>176</v>
      </c>
      <c r="E431" s="236" t="s">
        <v>19</v>
      </c>
      <c r="F431" s="237" t="s">
        <v>589</v>
      </c>
      <c r="G431" s="234"/>
      <c r="H431" s="238">
        <v>68.200000000000003</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176</v>
      </c>
      <c r="AU431" s="244" t="s">
        <v>79</v>
      </c>
      <c r="AV431" s="13" t="s">
        <v>79</v>
      </c>
      <c r="AW431" s="13" t="s">
        <v>32</v>
      </c>
      <c r="AX431" s="13" t="s">
        <v>70</v>
      </c>
      <c r="AY431" s="244" t="s">
        <v>165</v>
      </c>
    </row>
    <row r="432" s="13" customFormat="1">
      <c r="A432" s="13"/>
      <c r="B432" s="233"/>
      <c r="C432" s="234"/>
      <c r="D432" s="235" t="s">
        <v>176</v>
      </c>
      <c r="E432" s="236" t="s">
        <v>19</v>
      </c>
      <c r="F432" s="237" t="s">
        <v>590</v>
      </c>
      <c r="G432" s="234"/>
      <c r="H432" s="238">
        <v>36</v>
      </c>
      <c r="I432" s="239"/>
      <c r="J432" s="234"/>
      <c r="K432" s="234"/>
      <c r="L432" s="240"/>
      <c r="M432" s="241"/>
      <c r="N432" s="242"/>
      <c r="O432" s="242"/>
      <c r="P432" s="242"/>
      <c r="Q432" s="242"/>
      <c r="R432" s="242"/>
      <c r="S432" s="242"/>
      <c r="T432" s="243"/>
      <c r="U432" s="13"/>
      <c r="V432" s="13"/>
      <c r="W432" s="13"/>
      <c r="X432" s="13"/>
      <c r="Y432" s="13"/>
      <c r="Z432" s="13"/>
      <c r="AA432" s="13"/>
      <c r="AB432" s="13"/>
      <c r="AC432" s="13"/>
      <c r="AD432" s="13"/>
      <c r="AE432" s="13"/>
      <c r="AT432" s="244" t="s">
        <v>176</v>
      </c>
      <c r="AU432" s="244" t="s">
        <v>79</v>
      </c>
      <c r="AV432" s="13" t="s">
        <v>79</v>
      </c>
      <c r="AW432" s="13" t="s">
        <v>32</v>
      </c>
      <c r="AX432" s="13" t="s">
        <v>70</v>
      </c>
      <c r="AY432" s="244" t="s">
        <v>165</v>
      </c>
    </row>
    <row r="433" s="14" customFormat="1">
      <c r="A433" s="14"/>
      <c r="B433" s="245"/>
      <c r="C433" s="246"/>
      <c r="D433" s="235" t="s">
        <v>176</v>
      </c>
      <c r="E433" s="247" t="s">
        <v>19</v>
      </c>
      <c r="F433" s="248" t="s">
        <v>178</v>
      </c>
      <c r="G433" s="246"/>
      <c r="H433" s="249">
        <v>104.2</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176</v>
      </c>
      <c r="AU433" s="255" t="s">
        <v>79</v>
      </c>
      <c r="AV433" s="14" t="s">
        <v>172</v>
      </c>
      <c r="AW433" s="14" t="s">
        <v>32</v>
      </c>
      <c r="AX433" s="14" t="s">
        <v>77</v>
      </c>
      <c r="AY433" s="255" t="s">
        <v>165</v>
      </c>
    </row>
    <row r="434" s="2" customFormat="1" ht="24.15" customHeight="1">
      <c r="A434" s="41"/>
      <c r="B434" s="42"/>
      <c r="C434" s="215" t="s">
        <v>591</v>
      </c>
      <c r="D434" s="215" t="s">
        <v>167</v>
      </c>
      <c r="E434" s="216" t="s">
        <v>592</v>
      </c>
      <c r="F434" s="217" t="s">
        <v>593</v>
      </c>
      <c r="G434" s="218" t="s">
        <v>188</v>
      </c>
      <c r="H434" s="219">
        <v>3126</v>
      </c>
      <c r="I434" s="220"/>
      <c r="J434" s="221">
        <f>ROUND(I434*H434,2)</f>
        <v>0</v>
      </c>
      <c r="K434" s="217" t="s">
        <v>171</v>
      </c>
      <c r="L434" s="47"/>
      <c r="M434" s="222" t="s">
        <v>19</v>
      </c>
      <c r="N434" s="223" t="s">
        <v>41</v>
      </c>
      <c r="O434" s="87"/>
      <c r="P434" s="224">
        <f>O434*H434</f>
        <v>0</v>
      </c>
      <c r="Q434" s="224">
        <v>0</v>
      </c>
      <c r="R434" s="224">
        <f>Q434*H434</f>
        <v>0</v>
      </c>
      <c r="S434" s="224">
        <v>0</v>
      </c>
      <c r="T434" s="225">
        <f>S434*H434</f>
        <v>0</v>
      </c>
      <c r="U434" s="41"/>
      <c r="V434" s="41"/>
      <c r="W434" s="41"/>
      <c r="X434" s="41"/>
      <c r="Y434" s="41"/>
      <c r="Z434" s="41"/>
      <c r="AA434" s="41"/>
      <c r="AB434" s="41"/>
      <c r="AC434" s="41"/>
      <c r="AD434" s="41"/>
      <c r="AE434" s="41"/>
      <c r="AR434" s="226" t="s">
        <v>172</v>
      </c>
      <c r="AT434" s="226" t="s">
        <v>167</v>
      </c>
      <c r="AU434" s="226" t="s">
        <v>79</v>
      </c>
      <c r="AY434" s="20" t="s">
        <v>165</v>
      </c>
      <c r="BE434" s="227">
        <f>IF(N434="základní",J434,0)</f>
        <v>0</v>
      </c>
      <c r="BF434" s="227">
        <f>IF(N434="snížená",J434,0)</f>
        <v>0</v>
      </c>
      <c r="BG434" s="227">
        <f>IF(N434="zákl. přenesená",J434,0)</f>
        <v>0</v>
      </c>
      <c r="BH434" s="227">
        <f>IF(N434="sníž. přenesená",J434,0)</f>
        <v>0</v>
      </c>
      <c r="BI434" s="227">
        <f>IF(N434="nulová",J434,0)</f>
        <v>0</v>
      </c>
      <c r="BJ434" s="20" t="s">
        <v>77</v>
      </c>
      <c r="BK434" s="227">
        <f>ROUND(I434*H434,2)</f>
        <v>0</v>
      </c>
      <c r="BL434" s="20" t="s">
        <v>172</v>
      </c>
      <c r="BM434" s="226" t="s">
        <v>594</v>
      </c>
    </row>
    <row r="435" s="2" customFormat="1">
      <c r="A435" s="41"/>
      <c r="B435" s="42"/>
      <c r="C435" s="43"/>
      <c r="D435" s="228" t="s">
        <v>174</v>
      </c>
      <c r="E435" s="43"/>
      <c r="F435" s="229" t="s">
        <v>595</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174</v>
      </c>
      <c r="AU435" s="20" t="s">
        <v>79</v>
      </c>
    </row>
    <row r="436" s="15" customFormat="1">
      <c r="A436" s="15"/>
      <c r="B436" s="266"/>
      <c r="C436" s="267"/>
      <c r="D436" s="235" t="s">
        <v>176</v>
      </c>
      <c r="E436" s="268" t="s">
        <v>19</v>
      </c>
      <c r="F436" s="269" t="s">
        <v>596</v>
      </c>
      <c r="G436" s="267"/>
      <c r="H436" s="268" t="s">
        <v>19</v>
      </c>
      <c r="I436" s="270"/>
      <c r="J436" s="267"/>
      <c r="K436" s="267"/>
      <c r="L436" s="271"/>
      <c r="M436" s="272"/>
      <c r="N436" s="273"/>
      <c r="O436" s="273"/>
      <c r="P436" s="273"/>
      <c r="Q436" s="273"/>
      <c r="R436" s="273"/>
      <c r="S436" s="273"/>
      <c r="T436" s="274"/>
      <c r="U436" s="15"/>
      <c r="V436" s="15"/>
      <c r="W436" s="15"/>
      <c r="X436" s="15"/>
      <c r="Y436" s="15"/>
      <c r="Z436" s="15"/>
      <c r="AA436" s="15"/>
      <c r="AB436" s="15"/>
      <c r="AC436" s="15"/>
      <c r="AD436" s="15"/>
      <c r="AE436" s="15"/>
      <c r="AT436" s="275" t="s">
        <v>176</v>
      </c>
      <c r="AU436" s="275" t="s">
        <v>79</v>
      </c>
      <c r="AV436" s="15" t="s">
        <v>77</v>
      </c>
      <c r="AW436" s="15" t="s">
        <v>32</v>
      </c>
      <c r="AX436" s="15" t="s">
        <v>70</v>
      </c>
      <c r="AY436" s="275" t="s">
        <v>165</v>
      </c>
    </row>
    <row r="437" s="13" customFormat="1">
      <c r="A437" s="13"/>
      <c r="B437" s="233"/>
      <c r="C437" s="234"/>
      <c r="D437" s="235" t="s">
        <v>176</v>
      </c>
      <c r="E437" s="236" t="s">
        <v>19</v>
      </c>
      <c r="F437" s="237" t="s">
        <v>597</v>
      </c>
      <c r="G437" s="234"/>
      <c r="H437" s="238">
        <v>2046</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176</v>
      </c>
      <c r="AU437" s="244" t="s">
        <v>79</v>
      </c>
      <c r="AV437" s="13" t="s">
        <v>79</v>
      </c>
      <c r="AW437" s="13" t="s">
        <v>32</v>
      </c>
      <c r="AX437" s="13" t="s">
        <v>70</v>
      </c>
      <c r="AY437" s="244" t="s">
        <v>165</v>
      </c>
    </row>
    <row r="438" s="13" customFormat="1">
      <c r="A438" s="13"/>
      <c r="B438" s="233"/>
      <c r="C438" s="234"/>
      <c r="D438" s="235" t="s">
        <v>176</v>
      </c>
      <c r="E438" s="236" t="s">
        <v>19</v>
      </c>
      <c r="F438" s="237" t="s">
        <v>598</v>
      </c>
      <c r="G438" s="234"/>
      <c r="H438" s="238">
        <v>1080</v>
      </c>
      <c r="I438" s="239"/>
      <c r="J438" s="234"/>
      <c r="K438" s="234"/>
      <c r="L438" s="240"/>
      <c r="M438" s="241"/>
      <c r="N438" s="242"/>
      <c r="O438" s="242"/>
      <c r="P438" s="242"/>
      <c r="Q438" s="242"/>
      <c r="R438" s="242"/>
      <c r="S438" s="242"/>
      <c r="T438" s="243"/>
      <c r="U438" s="13"/>
      <c r="V438" s="13"/>
      <c r="W438" s="13"/>
      <c r="X438" s="13"/>
      <c r="Y438" s="13"/>
      <c r="Z438" s="13"/>
      <c r="AA438" s="13"/>
      <c r="AB438" s="13"/>
      <c r="AC438" s="13"/>
      <c r="AD438" s="13"/>
      <c r="AE438" s="13"/>
      <c r="AT438" s="244" t="s">
        <v>176</v>
      </c>
      <c r="AU438" s="244" t="s">
        <v>79</v>
      </c>
      <c r="AV438" s="13" t="s">
        <v>79</v>
      </c>
      <c r="AW438" s="13" t="s">
        <v>32</v>
      </c>
      <c r="AX438" s="13" t="s">
        <v>70</v>
      </c>
      <c r="AY438" s="244" t="s">
        <v>165</v>
      </c>
    </row>
    <row r="439" s="14" customFormat="1">
      <c r="A439" s="14"/>
      <c r="B439" s="245"/>
      <c r="C439" s="246"/>
      <c r="D439" s="235" t="s">
        <v>176</v>
      </c>
      <c r="E439" s="247" t="s">
        <v>19</v>
      </c>
      <c r="F439" s="248" t="s">
        <v>178</v>
      </c>
      <c r="G439" s="246"/>
      <c r="H439" s="249">
        <v>3126</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176</v>
      </c>
      <c r="AU439" s="255" t="s">
        <v>79</v>
      </c>
      <c r="AV439" s="14" t="s">
        <v>172</v>
      </c>
      <c r="AW439" s="14" t="s">
        <v>32</v>
      </c>
      <c r="AX439" s="14" t="s">
        <v>77</v>
      </c>
      <c r="AY439" s="255" t="s">
        <v>165</v>
      </c>
    </row>
    <row r="440" s="2" customFormat="1" ht="24.15" customHeight="1">
      <c r="A440" s="41"/>
      <c r="B440" s="42"/>
      <c r="C440" s="215" t="s">
        <v>599</v>
      </c>
      <c r="D440" s="215" t="s">
        <v>167</v>
      </c>
      <c r="E440" s="216" t="s">
        <v>600</v>
      </c>
      <c r="F440" s="217" t="s">
        <v>601</v>
      </c>
      <c r="G440" s="218" t="s">
        <v>188</v>
      </c>
      <c r="H440" s="219">
        <v>104.2</v>
      </c>
      <c r="I440" s="220"/>
      <c r="J440" s="221">
        <f>ROUND(I440*H440,2)</f>
        <v>0</v>
      </c>
      <c r="K440" s="217" t="s">
        <v>171</v>
      </c>
      <c r="L440" s="47"/>
      <c r="M440" s="222" t="s">
        <v>19</v>
      </c>
      <c r="N440" s="223" t="s">
        <v>41</v>
      </c>
      <c r="O440" s="87"/>
      <c r="P440" s="224">
        <f>O440*H440</f>
        <v>0</v>
      </c>
      <c r="Q440" s="224">
        <v>0</v>
      </c>
      <c r="R440" s="224">
        <f>Q440*H440</f>
        <v>0</v>
      </c>
      <c r="S440" s="224">
        <v>0</v>
      </c>
      <c r="T440" s="225">
        <f>S440*H440</f>
        <v>0</v>
      </c>
      <c r="U440" s="41"/>
      <c r="V440" s="41"/>
      <c r="W440" s="41"/>
      <c r="X440" s="41"/>
      <c r="Y440" s="41"/>
      <c r="Z440" s="41"/>
      <c r="AA440" s="41"/>
      <c r="AB440" s="41"/>
      <c r="AC440" s="41"/>
      <c r="AD440" s="41"/>
      <c r="AE440" s="41"/>
      <c r="AR440" s="226" t="s">
        <v>172</v>
      </c>
      <c r="AT440" s="226" t="s">
        <v>167</v>
      </c>
      <c r="AU440" s="226" t="s">
        <v>79</v>
      </c>
      <c r="AY440" s="20" t="s">
        <v>165</v>
      </c>
      <c r="BE440" s="227">
        <f>IF(N440="základní",J440,0)</f>
        <v>0</v>
      </c>
      <c r="BF440" s="227">
        <f>IF(N440="snížená",J440,0)</f>
        <v>0</v>
      </c>
      <c r="BG440" s="227">
        <f>IF(N440="zákl. přenesená",J440,0)</f>
        <v>0</v>
      </c>
      <c r="BH440" s="227">
        <f>IF(N440="sníž. přenesená",J440,0)</f>
        <v>0</v>
      </c>
      <c r="BI440" s="227">
        <f>IF(N440="nulová",J440,0)</f>
        <v>0</v>
      </c>
      <c r="BJ440" s="20" t="s">
        <v>77</v>
      </c>
      <c r="BK440" s="227">
        <f>ROUND(I440*H440,2)</f>
        <v>0</v>
      </c>
      <c r="BL440" s="20" t="s">
        <v>172</v>
      </c>
      <c r="BM440" s="226" t="s">
        <v>602</v>
      </c>
    </row>
    <row r="441" s="2" customFormat="1">
      <c r="A441" s="41"/>
      <c r="B441" s="42"/>
      <c r="C441" s="43"/>
      <c r="D441" s="228" t="s">
        <v>174</v>
      </c>
      <c r="E441" s="43"/>
      <c r="F441" s="229" t="s">
        <v>603</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174</v>
      </c>
      <c r="AU441" s="20" t="s">
        <v>79</v>
      </c>
    </row>
    <row r="442" s="2" customFormat="1" ht="24.15" customHeight="1">
      <c r="A442" s="41"/>
      <c r="B442" s="42"/>
      <c r="C442" s="215" t="s">
        <v>604</v>
      </c>
      <c r="D442" s="215" t="s">
        <v>167</v>
      </c>
      <c r="E442" s="216" t="s">
        <v>605</v>
      </c>
      <c r="F442" s="217" t="s">
        <v>606</v>
      </c>
      <c r="G442" s="218" t="s">
        <v>188</v>
      </c>
      <c r="H442" s="219">
        <v>70</v>
      </c>
      <c r="I442" s="220"/>
      <c r="J442" s="221">
        <f>ROUND(I442*H442,2)</f>
        <v>0</v>
      </c>
      <c r="K442" s="217" t="s">
        <v>171</v>
      </c>
      <c r="L442" s="47"/>
      <c r="M442" s="222" t="s">
        <v>19</v>
      </c>
      <c r="N442" s="223" t="s">
        <v>41</v>
      </c>
      <c r="O442" s="87"/>
      <c r="P442" s="224">
        <f>O442*H442</f>
        <v>0</v>
      </c>
      <c r="Q442" s="224">
        <v>0</v>
      </c>
      <c r="R442" s="224">
        <f>Q442*H442</f>
        <v>0</v>
      </c>
      <c r="S442" s="224">
        <v>0</v>
      </c>
      <c r="T442" s="225">
        <f>S442*H442</f>
        <v>0</v>
      </c>
      <c r="U442" s="41"/>
      <c r="V442" s="41"/>
      <c r="W442" s="41"/>
      <c r="X442" s="41"/>
      <c r="Y442" s="41"/>
      <c r="Z442" s="41"/>
      <c r="AA442" s="41"/>
      <c r="AB442" s="41"/>
      <c r="AC442" s="41"/>
      <c r="AD442" s="41"/>
      <c r="AE442" s="41"/>
      <c r="AR442" s="226" t="s">
        <v>172</v>
      </c>
      <c r="AT442" s="226" t="s">
        <v>167</v>
      </c>
      <c r="AU442" s="226" t="s">
        <v>79</v>
      </c>
      <c r="AY442" s="20" t="s">
        <v>165</v>
      </c>
      <c r="BE442" s="227">
        <f>IF(N442="základní",J442,0)</f>
        <v>0</v>
      </c>
      <c r="BF442" s="227">
        <f>IF(N442="snížená",J442,0)</f>
        <v>0</v>
      </c>
      <c r="BG442" s="227">
        <f>IF(N442="zákl. přenesená",J442,0)</f>
        <v>0</v>
      </c>
      <c r="BH442" s="227">
        <f>IF(N442="sníž. přenesená",J442,0)</f>
        <v>0</v>
      </c>
      <c r="BI442" s="227">
        <f>IF(N442="nulová",J442,0)</f>
        <v>0</v>
      </c>
      <c r="BJ442" s="20" t="s">
        <v>77</v>
      </c>
      <c r="BK442" s="227">
        <f>ROUND(I442*H442,2)</f>
        <v>0</v>
      </c>
      <c r="BL442" s="20" t="s">
        <v>172</v>
      </c>
      <c r="BM442" s="226" t="s">
        <v>607</v>
      </c>
    </row>
    <row r="443" s="2" customFormat="1">
      <c r="A443" s="41"/>
      <c r="B443" s="42"/>
      <c r="C443" s="43"/>
      <c r="D443" s="228" t="s">
        <v>174</v>
      </c>
      <c r="E443" s="43"/>
      <c r="F443" s="229" t="s">
        <v>608</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174</v>
      </c>
      <c r="AU443" s="20" t="s">
        <v>79</v>
      </c>
    </row>
    <row r="444" s="13" customFormat="1">
      <c r="A444" s="13"/>
      <c r="B444" s="233"/>
      <c r="C444" s="234"/>
      <c r="D444" s="235" t="s">
        <v>176</v>
      </c>
      <c r="E444" s="236" t="s">
        <v>19</v>
      </c>
      <c r="F444" s="237" t="s">
        <v>609</v>
      </c>
      <c r="G444" s="234"/>
      <c r="H444" s="238">
        <v>70</v>
      </c>
      <c r="I444" s="239"/>
      <c r="J444" s="234"/>
      <c r="K444" s="234"/>
      <c r="L444" s="240"/>
      <c r="M444" s="241"/>
      <c r="N444" s="242"/>
      <c r="O444" s="242"/>
      <c r="P444" s="242"/>
      <c r="Q444" s="242"/>
      <c r="R444" s="242"/>
      <c r="S444" s="242"/>
      <c r="T444" s="243"/>
      <c r="U444" s="13"/>
      <c r="V444" s="13"/>
      <c r="W444" s="13"/>
      <c r="X444" s="13"/>
      <c r="Y444" s="13"/>
      <c r="Z444" s="13"/>
      <c r="AA444" s="13"/>
      <c r="AB444" s="13"/>
      <c r="AC444" s="13"/>
      <c r="AD444" s="13"/>
      <c r="AE444" s="13"/>
      <c r="AT444" s="244" t="s">
        <v>176</v>
      </c>
      <c r="AU444" s="244" t="s">
        <v>79</v>
      </c>
      <c r="AV444" s="13" t="s">
        <v>79</v>
      </c>
      <c r="AW444" s="13" t="s">
        <v>32</v>
      </c>
      <c r="AX444" s="13" t="s">
        <v>70</v>
      </c>
      <c r="AY444" s="244" t="s">
        <v>165</v>
      </c>
    </row>
    <row r="445" s="14" customFormat="1">
      <c r="A445" s="14"/>
      <c r="B445" s="245"/>
      <c r="C445" s="246"/>
      <c r="D445" s="235" t="s">
        <v>176</v>
      </c>
      <c r="E445" s="247" t="s">
        <v>19</v>
      </c>
      <c r="F445" s="248" t="s">
        <v>178</v>
      </c>
      <c r="G445" s="246"/>
      <c r="H445" s="249">
        <v>70</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176</v>
      </c>
      <c r="AU445" s="255" t="s">
        <v>79</v>
      </c>
      <c r="AV445" s="14" t="s">
        <v>172</v>
      </c>
      <c r="AW445" s="14" t="s">
        <v>32</v>
      </c>
      <c r="AX445" s="14" t="s">
        <v>77</v>
      </c>
      <c r="AY445" s="255" t="s">
        <v>165</v>
      </c>
    </row>
    <row r="446" s="2" customFormat="1" ht="24.15" customHeight="1">
      <c r="A446" s="41"/>
      <c r="B446" s="42"/>
      <c r="C446" s="215" t="s">
        <v>610</v>
      </c>
      <c r="D446" s="215" t="s">
        <v>167</v>
      </c>
      <c r="E446" s="216" t="s">
        <v>611</v>
      </c>
      <c r="F446" s="217" t="s">
        <v>612</v>
      </c>
      <c r="G446" s="218" t="s">
        <v>188</v>
      </c>
      <c r="H446" s="219">
        <v>70</v>
      </c>
      <c r="I446" s="220"/>
      <c r="J446" s="221">
        <f>ROUND(I446*H446,2)</f>
        <v>0</v>
      </c>
      <c r="K446" s="217" t="s">
        <v>171</v>
      </c>
      <c r="L446" s="47"/>
      <c r="M446" s="222" t="s">
        <v>19</v>
      </c>
      <c r="N446" s="223" t="s">
        <v>41</v>
      </c>
      <c r="O446" s="87"/>
      <c r="P446" s="224">
        <f>O446*H446</f>
        <v>0</v>
      </c>
      <c r="Q446" s="224">
        <v>0</v>
      </c>
      <c r="R446" s="224">
        <f>Q446*H446</f>
        <v>0</v>
      </c>
      <c r="S446" s="224">
        <v>0</v>
      </c>
      <c r="T446" s="225">
        <f>S446*H446</f>
        <v>0</v>
      </c>
      <c r="U446" s="41"/>
      <c r="V446" s="41"/>
      <c r="W446" s="41"/>
      <c r="X446" s="41"/>
      <c r="Y446" s="41"/>
      <c r="Z446" s="41"/>
      <c r="AA446" s="41"/>
      <c r="AB446" s="41"/>
      <c r="AC446" s="41"/>
      <c r="AD446" s="41"/>
      <c r="AE446" s="41"/>
      <c r="AR446" s="226" t="s">
        <v>172</v>
      </c>
      <c r="AT446" s="226" t="s">
        <v>167</v>
      </c>
      <c r="AU446" s="226" t="s">
        <v>79</v>
      </c>
      <c r="AY446" s="20" t="s">
        <v>165</v>
      </c>
      <c r="BE446" s="227">
        <f>IF(N446="základní",J446,0)</f>
        <v>0</v>
      </c>
      <c r="BF446" s="227">
        <f>IF(N446="snížená",J446,0)</f>
        <v>0</v>
      </c>
      <c r="BG446" s="227">
        <f>IF(N446="zákl. přenesená",J446,0)</f>
        <v>0</v>
      </c>
      <c r="BH446" s="227">
        <f>IF(N446="sníž. přenesená",J446,0)</f>
        <v>0</v>
      </c>
      <c r="BI446" s="227">
        <f>IF(N446="nulová",J446,0)</f>
        <v>0</v>
      </c>
      <c r="BJ446" s="20" t="s">
        <v>77</v>
      </c>
      <c r="BK446" s="227">
        <f>ROUND(I446*H446,2)</f>
        <v>0</v>
      </c>
      <c r="BL446" s="20" t="s">
        <v>172</v>
      </c>
      <c r="BM446" s="226" t="s">
        <v>613</v>
      </c>
    </row>
    <row r="447" s="2" customFormat="1">
      <c r="A447" s="41"/>
      <c r="B447" s="42"/>
      <c r="C447" s="43"/>
      <c r="D447" s="228" t="s">
        <v>174</v>
      </c>
      <c r="E447" s="43"/>
      <c r="F447" s="229" t="s">
        <v>614</v>
      </c>
      <c r="G447" s="43"/>
      <c r="H447" s="43"/>
      <c r="I447" s="230"/>
      <c r="J447" s="43"/>
      <c r="K447" s="43"/>
      <c r="L447" s="47"/>
      <c r="M447" s="231"/>
      <c r="N447" s="232"/>
      <c r="O447" s="87"/>
      <c r="P447" s="87"/>
      <c r="Q447" s="87"/>
      <c r="R447" s="87"/>
      <c r="S447" s="87"/>
      <c r="T447" s="88"/>
      <c r="U447" s="41"/>
      <c r="V447" s="41"/>
      <c r="W447" s="41"/>
      <c r="X447" s="41"/>
      <c r="Y447" s="41"/>
      <c r="Z447" s="41"/>
      <c r="AA447" s="41"/>
      <c r="AB447" s="41"/>
      <c r="AC447" s="41"/>
      <c r="AD447" s="41"/>
      <c r="AE447" s="41"/>
      <c r="AT447" s="20" t="s">
        <v>174</v>
      </c>
      <c r="AU447" s="20" t="s">
        <v>79</v>
      </c>
    </row>
    <row r="448" s="13" customFormat="1">
      <c r="A448" s="13"/>
      <c r="B448" s="233"/>
      <c r="C448" s="234"/>
      <c r="D448" s="235" t="s">
        <v>176</v>
      </c>
      <c r="E448" s="236" t="s">
        <v>19</v>
      </c>
      <c r="F448" s="237" t="s">
        <v>609</v>
      </c>
      <c r="G448" s="234"/>
      <c r="H448" s="238">
        <v>70</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176</v>
      </c>
      <c r="AU448" s="244" t="s">
        <v>79</v>
      </c>
      <c r="AV448" s="13" t="s">
        <v>79</v>
      </c>
      <c r="AW448" s="13" t="s">
        <v>32</v>
      </c>
      <c r="AX448" s="13" t="s">
        <v>70</v>
      </c>
      <c r="AY448" s="244" t="s">
        <v>165</v>
      </c>
    </row>
    <row r="449" s="14" customFormat="1">
      <c r="A449" s="14"/>
      <c r="B449" s="245"/>
      <c r="C449" s="246"/>
      <c r="D449" s="235" t="s">
        <v>176</v>
      </c>
      <c r="E449" s="247" t="s">
        <v>19</v>
      </c>
      <c r="F449" s="248" t="s">
        <v>178</v>
      </c>
      <c r="G449" s="246"/>
      <c r="H449" s="249">
        <v>70</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176</v>
      </c>
      <c r="AU449" s="255" t="s">
        <v>79</v>
      </c>
      <c r="AV449" s="14" t="s">
        <v>172</v>
      </c>
      <c r="AW449" s="14" t="s">
        <v>32</v>
      </c>
      <c r="AX449" s="14" t="s">
        <v>77</v>
      </c>
      <c r="AY449" s="255" t="s">
        <v>165</v>
      </c>
    </row>
    <row r="450" s="2" customFormat="1" ht="16.5" customHeight="1">
      <c r="A450" s="41"/>
      <c r="B450" s="42"/>
      <c r="C450" s="215" t="s">
        <v>615</v>
      </c>
      <c r="D450" s="215" t="s">
        <v>167</v>
      </c>
      <c r="E450" s="216" t="s">
        <v>616</v>
      </c>
      <c r="F450" s="217" t="s">
        <v>617</v>
      </c>
      <c r="G450" s="218" t="s">
        <v>213</v>
      </c>
      <c r="H450" s="219">
        <v>23.100000000000001</v>
      </c>
      <c r="I450" s="220"/>
      <c r="J450" s="221">
        <f>ROUND(I450*H450,2)</f>
        <v>0</v>
      </c>
      <c r="K450" s="217" t="s">
        <v>171</v>
      </c>
      <c r="L450" s="47"/>
      <c r="M450" s="222" t="s">
        <v>19</v>
      </c>
      <c r="N450" s="223" t="s">
        <v>41</v>
      </c>
      <c r="O450" s="87"/>
      <c r="P450" s="224">
        <f>O450*H450</f>
        <v>0</v>
      </c>
      <c r="Q450" s="224">
        <v>0.0013649999999999999</v>
      </c>
      <c r="R450" s="224">
        <f>Q450*H450</f>
        <v>0.031531499999999997</v>
      </c>
      <c r="S450" s="224">
        <v>0</v>
      </c>
      <c r="T450" s="225">
        <f>S450*H450</f>
        <v>0</v>
      </c>
      <c r="U450" s="41"/>
      <c r="V450" s="41"/>
      <c r="W450" s="41"/>
      <c r="X450" s="41"/>
      <c r="Y450" s="41"/>
      <c r="Z450" s="41"/>
      <c r="AA450" s="41"/>
      <c r="AB450" s="41"/>
      <c r="AC450" s="41"/>
      <c r="AD450" s="41"/>
      <c r="AE450" s="41"/>
      <c r="AR450" s="226" t="s">
        <v>172</v>
      </c>
      <c r="AT450" s="226" t="s">
        <v>167</v>
      </c>
      <c r="AU450" s="226" t="s">
        <v>79</v>
      </c>
      <c r="AY450" s="20" t="s">
        <v>165</v>
      </c>
      <c r="BE450" s="227">
        <f>IF(N450="základní",J450,0)</f>
        <v>0</v>
      </c>
      <c r="BF450" s="227">
        <f>IF(N450="snížená",J450,0)</f>
        <v>0</v>
      </c>
      <c r="BG450" s="227">
        <f>IF(N450="zákl. přenesená",J450,0)</f>
        <v>0</v>
      </c>
      <c r="BH450" s="227">
        <f>IF(N450="sníž. přenesená",J450,0)</f>
        <v>0</v>
      </c>
      <c r="BI450" s="227">
        <f>IF(N450="nulová",J450,0)</f>
        <v>0</v>
      </c>
      <c r="BJ450" s="20" t="s">
        <v>77</v>
      </c>
      <c r="BK450" s="227">
        <f>ROUND(I450*H450,2)</f>
        <v>0</v>
      </c>
      <c r="BL450" s="20" t="s">
        <v>172</v>
      </c>
      <c r="BM450" s="226" t="s">
        <v>618</v>
      </c>
    </row>
    <row r="451" s="2" customFormat="1">
      <c r="A451" s="41"/>
      <c r="B451" s="42"/>
      <c r="C451" s="43"/>
      <c r="D451" s="228" t="s">
        <v>174</v>
      </c>
      <c r="E451" s="43"/>
      <c r="F451" s="229" t="s">
        <v>619</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174</v>
      </c>
      <c r="AU451" s="20" t="s">
        <v>79</v>
      </c>
    </row>
    <row r="452" s="13" customFormat="1">
      <c r="A452" s="13"/>
      <c r="B452" s="233"/>
      <c r="C452" s="234"/>
      <c r="D452" s="235" t="s">
        <v>176</v>
      </c>
      <c r="E452" s="236" t="s">
        <v>19</v>
      </c>
      <c r="F452" s="237" t="s">
        <v>620</v>
      </c>
      <c r="G452" s="234"/>
      <c r="H452" s="238">
        <v>23.100000000000001</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176</v>
      </c>
      <c r="AU452" s="244" t="s">
        <v>79</v>
      </c>
      <c r="AV452" s="13" t="s">
        <v>79</v>
      </c>
      <c r="AW452" s="13" t="s">
        <v>32</v>
      </c>
      <c r="AX452" s="13" t="s">
        <v>70</v>
      </c>
      <c r="AY452" s="244" t="s">
        <v>165</v>
      </c>
    </row>
    <row r="453" s="14" customFormat="1">
      <c r="A453" s="14"/>
      <c r="B453" s="245"/>
      <c r="C453" s="246"/>
      <c r="D453" s="235" t="s">
        <v>176</v>
      </c>
      <c r="E453" s="247" t="s">
        <v>19</v>
      </c>
      <c r="F453" s="248" t="s">
        <v>178</v>
      </c>
      <c r="G453" s="246"/>
      <c r="H453" s="249">
        <v>23.100000000000001</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176</v>
      </c>
      <c r="AU453" s="255" t="s">
        <v>79</v>
      </c>
      <c r="AV453" s="14" t="s">
        <v>172</v>
      </c>
      <c r="AW453" s="14" t="s">
        <v>32</v>
      </c>
      <c r="AX453" s="14" t="s">
        <v>77</v>
      </c>
      <c r="AY453" s="255" t="s">
        <v>165</v>
      </c>
    </row>
    <row r="454" s="2" customFormat="1" ht="33" customHeight="1">
      <c r="A454" s="41"/>
      <c r="B454" s="42"/>
      <c r="C454" s="215" t="s">
        <v>621</v>
      </c>
      <c r="D454" s="215" t="s">
        <v>167</v>
      </c>
      <c r="E454" s="216" t="s">
        <v>622</v>
      </c>
      <c r="F454" s="217" t="s">
        <v>623</v>
      </c>
      <c r="G454" s="218" t="s">
        <v>213</v>
      </c>
      <c r="H454" s="219">
        <v>73.260000000000005</v>
      </c>
      <c r="I454" s="220"/>
      <c r="J454" s="221">
        <f>ROUND(I454*H454,2)</f>
        <v>0</v>
      </c>
      <c r="K454" s="217" t="s">
        <v>171</v>
      </c>
      <c r="L454" s="47"/>
      <c r="M454" s="222" t="s">
        <v>19</v>
      </c>
      <c r="N454" s="223" t="s">
        <v>41</v>
      </c>
      <c r="O454" s="87"/>
      <c r="P454" s="224">
        <f>O454*H454</f>
        <v>0</v>
      </c>
      <c r="Q454" s="224">
        <v>0.001224</v>
      </c>
      <c r="R454" s="224">
        <f>Q454*H454</f>
        <v>0.089670240000000012</v>
      </c>
      <c r="S454" s="224">
        <v>0</v>
      </c>
      <c r="T454" s="225">
        <f>S454*H454</f>
        <v>0</v>
      </c>
      <c r="U454" s="41"/>
      <c r="V454" s="41"/>
      <c r="W454" s="41"/>
      <c r="X454" s="41"/>
      <c r="Y454" s="41"/>
      <c r="Z454" s="41"/>
      <c r="AA454" s="41"/>
      <c r="AB454" s="41"/>
      <c r="AC454" s="41"/>
      <c r="AD454" s="41"/>
      <c r="AE454" s="41"/>
      <c r="AR454" s="226" t="s">
        <v>172</v>
      </c>
      <c r="AT454" s="226" t="s">
        <v>167</v>
      </c>
      <c r="AU454" s="226" t="s">
        <v>79</v>
      </c>
      <c r="AY454" s="20" t="s">
        <v>165</v>
      </c>
      <c r="BE454" s="227">
        <f>IF(N454="základní",J454,0)</f>
        <v>0</v>
      </c>
      <c r="BF454" s="227">
        <f>IF(N454="snížená",J454,0)</f>
        <v>0</v>
      </c>
      <c r="BG454" s="227">
        <f>IF(N454="zákl. přenesená",J454,0)</f>
        <v>0</v>
      </c>
      <c r="BH454" s="227">
        <f>IF(N454="sníž. přenesená",J454,0)</f>
        <v>0</v>
      </c>
      <c r="BI454" s="227">
        <f>IF(N454="nulová",J454,0)</f>
        <v>0</v>
      </c>
      <c r="BJ454" s="20" t="s">
        <v>77</v>
      </c>
      <c r="BK454" s="227">
        <f>ROUND(I454*H454,2)</f>
        <v>0</v>
      </c>
      <c r="BL454" s="20" t="s">
        <v>172</v>
      </c>
      <c r="BM454" s="226" t="s">
        <v>624</v>
      </c>
    </row>
    <row r="455" s="2" customFormat="1">
      <c r="A455" s="41"/>
      <c r="B455" s="42"/>
      <c r="C455" s="43"/>
      <c r="D455" s="228" t="s">
        <v>174</v>
      </c>
      <c r="E455" s="43"/>
      <c r="F455" s="229" t="s">
        <v>625</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174</v>
      </c>
      <c r="AU455" s="20" t="s">
        <v>79</v>
      </c>
    </row>
    <row r="456" s="13" customFormat="1">
      <c r="A456" s="13"/>
      <c r="B456" s="233"/>
      <c r="C456" s="234"/>
      <c r="D456" s="235" t="s">
        <v>176</v>
      </c>
      <c r="E456" s="236" t="s">
        <v>19</v>
      </c>
      <c r="F456" s="237" t="s">
        <v>626</v>
      </c>
      <c r="G456" s="234"/>
      <c r="H456" s="238">
        <v>30.800000000000001</v>
      </c>
      <c r="I456" s="239"/>
      <c r="J456" s="234"/>
      <c r="K456" s="234"/>
      <c r="L456" s="240"/>
      <c r="M456" s="241"/>
      <c r="N456" s="242"/>
      <c r="O456" s="242"/>
      <c r="P456" s="242"/>
      <c r="Q456" s="242"/>
      <c r="R456" s="242"/>
      <c r="S456" s="242"/>
      <c r="T456" s="243"/>
      <c r="U456" s="13"/>
      <c r="V456" s="13"/>
      <c r="W456" s="13"/>
      <c r="X456" s="13"/>
      <c r="Y456" s="13"/>
      <c r="Z456" s="13"/>
      <c r="AA456" s="13"/>
      <c r="AB456" s="13"/>
      <c r="AC456" s="13"/>
      <c r="AD456" s="13"/>
      <c r="AE456" s="13"/>
      <c r="AT456" s="244" t="s">
        <v>176</v>
      </c>
      <c r="AU456" s="244" t="s">
        <v>79</v>
      </c>
      <c r="AV456" s="13" t="s">
        <v>79</v>
      </c>
      <c r="AW456" s="13" t="s">
        <v>32</v>
      </c>
      <c r="AX456" s="13" t="s">
        <v>70</v>
      </c>
      <c r="AY456" s="244" t="s">
        <v>165</v>
      </c>
    </row>
    <row r="457" s="13" customFormat="1">
      <c r="A457" s="13"/>
      <c r="B457" s="233"/>
      <c r="C457" s="234"/>
      <c r="D457" s="235" t="s">
        <v>176</v>
      </c>
      <c r="E457" s="236" t="s">
        <v>19</v>
      </c>
      <c r="F457" s="237" t="s">
        <v>627</v>
      </c>
      <c r="G457" s="234"/>
      <c r="H457" s="238">
        <v>10.560000000000001</v>
      </c>
      <c r="I457" s="239"/>
      <c r="J457" s="234"/>
      <c r="K457" s="234"/>
      <c r="L457" s="240"/>
      <c r="M457" s="241"/>
      <c r="N457" s="242"/>
      <c r="O457" s="242"/>
      <c r="P457" s="242"/>
      <c r="Q457" s="242"/>
      <c r="R457" s="242"/>
      <c r="S457" s="242"/>
      <c r="T457" s="243"/>
      <c r="U457" s="13"/>
      <c r="V457" s="13"/>
      <c r="W457" s="13"/>
      <c r="X457" s="13"/>
      <c r="Y457" s="13"/>
      <c r="Z457" s="13"/>
      <c r="AA457" s="13"/>
      <c r="AB457" s="13"/>
      <c r="AC457" s="13"/>
      <c r="AD457" s="13"/>
      <c r="AE457" s="13"/>
      <c r="AT457" s="244" t="s">
        <v>176</v>
      </c>
      <c r="AU457" s="244" t="s">
        <v>79</v>
      </c>
      <c r="AV457" s="13" t="s">
        <v>79</v>
      </c>
      <c r="AW457" s="13" t="s">
        <v>32</v>
      </c>
      <c r="AX457" s="13" t="s">
        <v>70</v>
      </c>
      <c r="AY457" s="244" t="s">
        <v>165</v>
      </c>
    </row>
    <row r="458" s="13" customFormat="1">
      <c r="A458" s="13"/>
      <c r="B458" s="233"/>
      <c r="C458" s="234"/>
      <c r="D458" s="235" t="s">
        <v>176</v>
      </c>
      <c r="E458" s="236" t="s">
        <v>19</v>
      </c>
      <c r="F458" s="237" t="s">
        <v>628</v>
      </c>
      <c r="G458" s="234"/>
      <c r="H458" s="238">
        <v>31.899999999999999</v>
      </c>
      <c r="I458" s="239"/>
      <c r="J458" s="234"/>
      <c r="K458" s="234"/>
      <c r="L458" s="240"/>
      <c r="M458" s="241"/>
      <c r="N458" s="242"/>
      <c r="O458" s="242"/>
      <c r="P458" s="242"/>
      <c r="Q458" s="242"/>
      <c r="R458" s="242"/>
      <c r="S458" s="242"/>
      <c r="T458" s="243"/>
      <c r="U458" s="13"/>
      <c r="V458" s="13"/>
      <c r="W458" s="13"/>
      <c r="X458" s="13"/>
      <c r="Y458" s="13"/>
      <c r="Z458" s="13"/>
      <c r="AA458" s="13"/>
      <c r="AB458" s="13"/>
      <c r="AC458" s="13"/>
      <c r="AD458" s="13"/>
      <c r="AE458" s="13"/>
      <c r="AT458" s="244" t="s">
        <v>176</v>
      </c>
      <c r="AU458" s="244" t="s">
        <v>79</v>
      </c>
      <c r="AV458" s="13" t="s">
        <v>79</v>
      </c>
      <c r="AW458" s="13" t="s">
        <v>32</v>
      </c>
      <c r="AX458" s="13" t="s">
        <v>70</v>
      </c>
      <c r="AY458" s="244" t="s">
        <v>165</v>
      </c>
    </row>
    <row r="459" s="14" customFormat="1">
      <c r="A459" s="14"/>
      <c r="B459" s="245"/>
      <c r="C459" s="246"/>
      <c r="D459" s="235" t="s">
        <v>176</v>
      </c>
      <c r="E459" s="247" t="s">
        <v>19</v>
      </c>
      <c r="F459" s="248" t="s">
        <v>178</v>
      </c>
      <c r="G459" s="246"/>
      <c r="H459" s="249">
        <v>73.259999999999991</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176</v>
      </c>
      <c r="AU459" s="255" t="s">
        <v>79</v>
      </c>
      <c r="AV459" s="14" t="s">
        <v>172</v>
      </c>
      <c r="AW459" s="14" t="s">
        <v>32</v>
      </c>
      <c r="AX459" s="14" t="s">
        <v>77</v>
      </c>
      <c r="AY459" s="255" t="s">
        <v>165</v>
      </c>
    </row>
    <row r="460" s="2" customFormat="1" ht="24.15" customHeight="1">
      <c r="A460" s="41"/>
      <c r="B460" s="42"/>
      <c r="C460" s="215" t="s">
        <v>629</v>
      </c>
      <c r="D460" s="215" t="s">
        <v>167</v>
      </c>
      <c r="E460" s="216" t="s">
        <v>630</v>
      </c>
      <c r="F460" s="217" t="s">
        <v>631</v>
      </c>
      <c r="G460" s="218" t="s">
        <v>573</v>
      </c>
      <c r="H460" s="219">
        <v>12</v>
      </c>
      <c r="I460" s="220"/>
      <c r="J460" s="221">
        <f>ROUND(I460*H460,2)</f>
        <v>0</v>
      </c>
      <c r="K460" s="217" t="s">
        <v>171</v>
      </c>
      <c r="L460" s="47"/>
      <c r="M460" s="222" t="s">
        <v>19</v>
      </c>
      <c r="N460" s="223" t="s">
        <v>41</v>
      </c>
      <c r="O460" s="87"/>
      <c r="P460" s="224">
        <f>O460*H460</f>
        <v>0</v>
      </c>
      <c r="Q460" s="224">
        <v>6.8787000000000004E-05</v>
      </c>
      <c r="R460" s="224">
        <f>Q460*H460</f>
        <v>0.00082544400000000005</v>
      </c>
      <c r="S460" s="224">
        <v>0</v>
      </c>
      <c r="T460" s="225">
        <f>S460*H460</f>
        <v>0</v>
      </c>
      <c r="U460" s="41"/>
      <c r="V460" s="41"/>
      <c r="W460" s="41"/>
      <c r="X460" s="41"/>
      <c r="Y460" s="41"/>
      <c r="Z460" s="41"/>
      <c r="AA460" s="41"/>
      <c r="AB460" s="41"/>
      <c r="AC460" s="41"/>
      <c r="AD460" s="41"/>
      <c r="AE460" s="41"/>
      <c r="AR460" s="226" t="s">
        <v>172</v>
      </c>
      <c r="AT460" s="226" t="s">
        <v>167</v>
      </c>
      <c r="AU460" s="226" t="s">
        <v>79</v>
      </c>
      <c r="AY460" s="20" t="s">
        <v>165</v>
      </c>
      <c r="BE460" s="227">
        <f>IF(N460="základní",J460,0)</f>
        <v>0</v>
      </c>
      <c r="BF460" s="227">
        <f>IF(N460="snížená",J460,0)</f>
        <v>0</v>
      </c>
      <c r="BG460" s="227">
        <f>IF(N460="zákl. přenesená",J460,0)</f>
        <v>0</v>
      </c>
      <c r="BH460" s="227">
        <f>IF(N460="sníž. přenesená",J460,0)</f>
        <v>0</v>
      </c>
      <c r="BI460" s="227">
        <f>IF(N460="nulová",J460,0)</f>
        <v>0</v>
      </c>
      <c r="BJ460" s="20" t="s">
        <v>77</v>
      </c>
      <c r="BK460" s="227">
        <f>ROUND(I460*H460,2)</f>
        <v>0</v>
      </c>
      <c r="BL460" s="20" t="s">
        <v>172</v>
      </c>
      <c r="BM460" s="226" t="s">
        <v>632</v>
      </c>
    </row>
    <row r="461" s="2" customFormat="1">
      <c r="A461" s="41"/>
      <c r="B461" s="42"/>
      <c r="C461" s="43"/>
      <c r="D461" s="228" t="s">
        <v>174</v>
      </c>
      <c r="E461" s="43"/>
      <c r="F461" s="229" t="s">
        <v>633</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20" t="s">
        <v>174</v>
      </c>
      <c r="AU461" s="20" t="s">
        <v>79</v>
      </c>
    </row>
    <row r="462" s="13" customFormat="1">
      <c r="A462" s="13"/>
      <c r="B462" s="233"/>
      <c r="C462" s="234"/>
      <c r="D462" s="235" t="s">
        <v>176</v>
      </c>
      <c r="E462" s="236" t="s">
        <v>19</v>
      </c>
      <c r="F462" s="237" t="s">
        <v>634</v>
      </c>
      <c r="G462" s="234"/>
      <c r="H462" s="238">
        <v>12</v>
      </c>
      <c r="I462" s="239"/>
      <c r="J462" s="234"/>
      <c r="K462" s="234"/>
      <c r="L462" s="240"/>
      <c r="M462" s="241"/>
      <c r="N462" s="242"/>
      <c r="O462" s="242"/>
      <c r="P462" s="242"/>
      <c r="Q462" s="242"/>
      <c r="R462" s="242"/>
      <c r="S462" s="242"/>
      <c r="T462" s="243"/>
      <c r="U462" s="13"/>
      <c r="V462" s="13"/>
      <c r="W462" s="13"/>
      <c r="X462" s="13"/>
      <c r="Y462" s="13"/>
      <c r="Z462" s="13"/>
      <c r="AA462" s="13"/>
      <c r="AB462" s="13"/>
      <c r="AC462" s="13"/>
      <c r="AD462" s="13"/>
      <c r="AE462" s="13"/>
      <c r="AT462" s="244" t="s">
        <v>176</v>
      </c>
      <c r="AU462" s="244" t="s">
        <v>79</v>
      </c>
      <c r="AV462" s="13" t="s">
        <v>79</v>
      </c>
      <c r="AW462" s="13" t="s">
        <v>32</v>
      </c>
      <c r="AX462" s="13" t="s">
        <v>70</v>
      </c>
      <c r="AY462" s="244" t="s">
        <v>165</v>
      </c>
    </row>
    <row r="463" s="14" customFormat="1">
      <c r="A463" s="14"/>
      <c r="B463" s="245"/>
      <c r="C463" s="246"/>
      <c r="D463" s="235" t="s">
        <v>176</v>
      </c>
      <c r="E463" s="247" t="s">
        <v>19</v>
      </c>
      <c r="F463" s="248" t="s">
        <v>178</v>
      </c>
      <c r="G463" s="246"/>
      <c r="H463" s="249">
        <v>12</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176</v>
      </c>
      <c r="AU463" s="255" t="s">
        <v>79</v>
      </c>
      <c r="AV463" s="14" t="s">
        <v>172</v>
      </c>
      <c r="AW463" s="14" t="s">
        <v>32</v>
      </c>
      <c r="AX463" s="14" t="s">
        <v>77</v>
      </c>
      <c r="AY463" s="255" t="s">
        <v>165</v>
      </c>
    </row>
    <row r="464" s="2" customFormat="1" ht="24.15" customHeight="1">
      <c r="A464" s="41"/>
      <c r="B464" s="42"/>
      <c r="C464" s="215" t="s">
        <v>635</v>
      </c>
      <c r="D464" s="215" t="s">
        <v>167</v>
      </c>
      <c r="E464" s="216" t="s">
        <v>636</v>
      </c>
      <c r="F464" s="217" t="s">
        <v>637</v>
      </c>
      <c r="G464" s="218" t="s">
        <v>213</v>
      </c>
      <c r="H464" s="219">
        <v>0.29999999999999999</v>
      </c>
      <c r="I464" s="220"/>
      <c r="J464" s="221">
        <f>ROUND(I464*H464,2)</f>
        <v>0</v>
      </c>
      <c r="K464" s="217" t="s">
        <v>171</v>
      </c>
      <c r="L464" s="47"/>
      <c r="M464" s="222" t="s">
        <v>19</v>
      </c>
      <c r="N464" s="223" t="s">
        <v>41</v>
      </c>
      <c r="O464" s="87"/>
      <c r="P464" s="224">
        <f>O464*H464</f>
        <v>0</v>
      </c>
      <c r="Q464" s="224">
        <v>0.00097199999999999999</v>
      </c>
      <c r="R464" s="224">
        <f>Q464*H464</f>
        <v>0.00029159999999999999</v>
      </c>
      <c r="S464" s="224">
        <v>0.0043</v>
      </c>
      <c r="T464" s="225">
        <f>S464*H464</f>
        <v>0.0012899999999999999</v>
      </c>
      <c r="U464" s="41"/>
      <c r="V464" s="41"/>
      <c r="W464" s="41"/>
      <c r="X464" s="41"/>
      <c r="Y464" s="41"/>
      <c r="Z464" s="41"/>
      <c r="AA464" s="41"/>
      <c r="AB464" s="41"/>
      <c r="AC464" s="41"/>
      <c r="AD464" s="41"/>
      <c r="AE464" s="41"/>
      <c r="AR464" s="226" t="s">
        <v>172</v>
      </c>
      <c r="AT464" s="226" t="s">
        <v>167</v>
      </c>
      <c r="AU464" s="226" t="s">
        <v>79</v>
      </c>
      <c r="AY464" s="20" t="s">
        <v>165</v>
      </c>
      <c r="BE464" s="227">
        <f>IF(N464="základní",J464,0)</f>
        <v>0</v>
      </c>
      <c r="BF464" s="227">
        <f>IF(N464="snížená",J464,0)</f>
        <v>0</v>
      </c>
      <c r="BG464" s="227">
        <f>IF(N464="zákl. přenesená",J464,0)</f>
        <v>0</v>
      </c>
      <c r="BH464" s="227">
        <f>IF(N464="sníž. přenesená",J464,0)</f>
        <v>0</v>
      </c>
      <c r="BI464" s="227">
        <f>IF(N464="nulová",J464,0)</f>
        <v>0</v>
      </c>
      <c r="BJ464" s="20" t="s">
        <v>77</v>
      </c>
      <c r="BK464" s="227">
        <f>ROUND(I464*H464,2)</f>
        <v>0</v>
      </c>
      <c r="BL464" s="20" t="s">
        <v>172</v>
      </c>
      <c r="BM464" s="226" t="s">
        <v>638</v>
      </c>
    </row>
    <row r="465" s="2" customFormat="1">
      <c r="A465" s="41"/>
      <c r="B465" s="42"/>
      <c r="C465" s="43"/>
      <c r="D465" s="228" t="s">
        <v>174</v>
      </c>
      <c r="E465" s="43"/>
      <c r="F465" s="229" t="s">
        <v>639</v>
      </c>
      <c r="G465" s="43"/>
      <c r="H465" s="43"/>
      <c r="I465" s="230"/>
      <c r="J465" s="43"/>
      <c r="K465" s="43"/>
      <c r="L465" s="47"/>
      <c r="M465" s="231"/>
      <c r="N465" s="232"/>
      <c r="O465" s="87"/>
      <c r="P465" s="87"/>
      <c r="Q465" s="87"/>
      <c r="R465" s="87"/>
      <c r="S465" s="87"/>
      <c r="T465" s="88"/>
      <c r="U465" s="41"/>
      <c r="V465" s="41"/>
      <c r="W465" s="41"/>
      <c r="X465" s="41"/>
      <c r="Y465" s="41"/>
      <c r="Z465" s="41"/>
      <c r="AA465" s="41"/>
      <c r="AB465" s="41"/>
      <c r="AC465" s="41"/>
      <c r="AD465" s="41"/>
      <c r="AE465" s="41"/>
      <c r="AT465" s="20" t="s">
        <v>174</v>
      </c>
      <c r="AU465" s="20" t="s">
        <v>79</v>
      </c>
    </row>
    <row r="466" s="15" customFormat="1">
      <c r="A466" s="15"/>
      <c r="B466" s="266"/>
      <c r="C466" s="267"/>
      <c r="D466" s="235" t="s">
        <v>176</v>
      </c>
      <c r="E466" s="268" t="s">
        <v>19</v>
      </c>
      <c r="F466" s="269" t="s">
        <v>640</v>
      </c>
      <c r="G466" s="267"/>
      <c r="H466" s="268" t="s">
        <v>19</v>
      </c>
      <c r="I466" s="270"/>
      <c r="J466" s="267"/>
      <c r="K466" s="267"/>
      <c r="L466" s="271"/>
      <c r="M466" s="272"/>
      <c r="N466" s="273"/>
      <c r="O466" s="273"/>
      <c r="P466" s="273"/>
      <c r="Q466" s="273"/>
      <c r="R466" s="273"/>
      <c r="S466" s="273"/>
      <c r="T466" s="274"/>
      <c r="U466" s="15"/>
      <c r="V466" s="15"/>
      <c r="W466" s="15"/>
      <c r="X466" s="15"/>
      <c r="Y466" s="15"/>
      <c r="Z466" s="15"/>
      <c r="AA466" s="15"/>
      <c r="AB466" s="15"/>
      <c r="AC466" s="15"/>
      <c r="AD466" s="15"/>
      <c r="AE466" s="15"/>
      <c r="AT466" s="275" t="s">
        <v>176</v>
      </c>
      <c r="AU466" s="275" t="s">
        <v>79</v>
      </c>
      <c r="AV466" s="15" t="s">
        <v>77</v>
      </c>
      <c r="AW466" s="15" t="s">
        <v>32</v>
      </c>
      <c r="AX466" s="15" t="s">
        <v>70</v>
      </c>
      <c r="AY466" s="275" t="s">
        <v>165</v>
      </c>
    </row>
    <row r="467" s="13" customFormat="1">
      <c r="A467" s="13"/>
      <c r="B467" s="233"/>
      <c r="C467" s="234"/>
      <c r="D467" s="235" t="s">
        <v>176</v>
      </c>
      <c r="E467" s="236" t="s">
        <v>19</v>
      </c>
      <c r="F467" s="237" t="s">
        <v>641</v>
      </c>
      <c r="G467" s="234"/>
      <c r="H467" s="238">
        <v>0.14999999999999999</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176</v>
      </c>
      <c r="AU467" s="244" t="s">
        <v>79</v>
      </c>
      <c r="AV467" s="13" t="s">
        <v>79</v>
      </c>
      <c r="AW467" s="13" t="s">
        <v>32</v>
      </c>
      <c r="AX467" s="13" t="s">
        <v>70</v>
      </c>
      <c r="AY467" s="244" t="s">
        <v>165</v>
      </c>
    </row>
    <row r="468" s="13" customFormat="1">
      <c r="A468" s="13"/>
      <c r="B468" s="233"/>
      <c r="C468" s="234"/>
      <c r="D468" s="235" t="s">
        <v>176</v>
      </c>
      <c r="E468" s="236" t="s">
        <v>19</v>
      </c>
      <c r="F468" s="237" t="s">
        <v>642</v>
      </c>
      <c r="G468" s="234"/>
      <c r="H468" s="238">
        <v>0.14999999999999999</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176</v>
      </c>
      <c r="AU468" s="244" t="s">
        <v>79</v>
      </c>
      <c r="AV468" s="13" t="s">
        <v>79</v>
      </c>
      <c r="AW468" s="13" t="s">
        <v>32</v>
      </c>
      <c r="AX468" s="13" t="s">
        <v>70</v>
      </c>
      <c r="AY468" s="244" t="s">
        <v>165</v>
      </c>
    </row>
    <row r="469" s="14" customFormat="1">
      <c r="A469" s="14"/>
      <c r="B469" s="245"/>
      <c r="C469" s="246"/>
      <c r="D469" s="235" t="s">
        <v>176</v>
      </c>
      <c r="E469" s="247" t="s">
        <v>19</v>
      </c>
      <c r="F469" s="248" t="s">
        <v>178</v>
      </c>
      <c r="G469" s="246"/>
      <c r="H469" s="249">
        <v>0.29999999999999999</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176</v>
      </c>
      <c r="AU469" s="255" t="s">
        <v>79</v>
      </c>
      <c r="AV469" s="14" t="s">
        <v>172</v>
      </c>
      <c r="AW469" s="14" t="s">
        <v>32</v>
      </c>
      <c r="AX469" s="14" t="s">
        <v>77</v>
      </c>
      <c r="AY469" s="255" t="s">
        <v>165</v>
      </c>
    </row>
    <row r="470" s="2" customFormat="1" ht="24.15" customHeight="1">
      <c r="A470" s="41"/>
      <c r="B470" s="42"/>
      <c r="C470" s="215" t="s">
        <v>643</v>
      </c>
      <c r="D470" s="215" t="s">
        <v>167</v>
      </c>
      <c r="E470" s="216" t="s">
        <v>644</v>
      </c>
      <c r="F470" s="217" t="s">
        <v>645</v>
      </c>
      <c r="G470" s="218" t="s">
        <v>213</v>
      </c>
      <c r="H470" s="219">
        <v>0.29999999999999999</v>
      </c>
      <c r="I470" s="220"/>
      <c r="J470" s="221">
        <f>ROUND(I470*H470,2)</f>
        <v>0</v>
      </c>
      <c r="K470" s="217" t="s">
        <v>171</v>
      </c>
      <c r="L470" s="47"/>
      <c r="M470" s="222" t="s">
        <v>19</v>
      </c>
      <c r="N470" s="223" t="s">
        <v>41</v>
      </c>
      <c r="O470" s="87"/>
      <c r="P470" s="224">
        <f>O470*H470</f>
        <v>0</v>
      </c>
      <c r="Q470" s="224">
        <v>0.00147</v>
      </c>
      <c r="R470" s="224">
        <f>Q470*H470</f>
        <v>0.00044099999999999999</v>
      </c>
      <c r="S470" s="224">
        <v>0.039</v>
      </c>
      <c r="T470" s="225">
        <f>S470*H470</f>
        <v>0.0117</v>
      </c>
      <c r="U470" s="41"/>
      <c r="V470" s="41"/>
      <c r="W470" s="41"/>
      <c r="X470" s="41"/>
      <c r="Y470" s="41"/>
      <c r="Z470" s="41"/>
      <c r="AA470" s="41"/>
      <c r="AB470" s="41"/>
      <c r="AC470" s="41"/>
      <c r="AD470" s="41"/>
      <c r="AE470" s="41"/>
      <c r="AR470" s="226" t="s">
        <v>172</v>
      </c>
      <c r="AT470" s="226" t="s">
        <v>167</v>
      </c>
      <c r="AU470" s="226" t="s">
        <v>79</v>
      </c>
      <c r="AY470" s="20" t="s">
        <v>165</v>
      </c>
      <c r="BE470" s="227">
        <f>IF(N470="základní",J470,0)</f>
        <v>0</v>
      </c>
      <c r="BF470" s="227">
        <f>IF(N470="snížená",J470,0)</f>
        <v>0</v>
      </c>
      <c r="BG470" s="227">
        <f>IF(N470="zákl. přenesená",J470,0)</f>
        <v>0</v>
      </c>
      <c r="BH470" s="227">
        <f>IF(N470="sníž. přenesená",J470,0)</f>
        <v>0</v>
      </c>
      <c r="BI470" s="227">
        <f>IF(N470="nulová",J470,0)</f>
        <v>0</v>
      </c>
      <c r="BJ470" s="20" t="s">
        <v>77</v>
      </c>
      <c r="BK470" s="227">
        <f>ROUND(I470*H470,2)</f>
        <v>0</v>
      </c>
      <c r="BL470" s="20" t="s">
        <v>172</v>
      </c>
      <c r="BM470" s="226" t="s">
        <v>646</v>
      </c>
    </row>
    <row r="471" s="2" customFormat="1">
      <c r="A471" s="41"/>
      <c r="B471" s="42"/>
      <c r="C471" s="43"/>
      <c r="D471" s="228" t="s">
        <v>174</v>
      </c>
      <c r="E471" s="43"/>
      <c r="F471" s="229" t="s">
        <v>647</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20" t="s">
        <v>174</v>
      </c>
      <c r="AU471" s="20" t="s">
        <v>79</v>
      </c>
    </row>
    <row r="472" s="15" customFormat="1">
      <c r="A472" s="15"/>
      <c r="B472" s="266"/>
      <c r="C472" s="267"/>
      <c r="D472" s="235" t="s">
        <v>176</v>
      </c>
      <c r="E472" s="268" t="s">
        <v>19</v>
      </c>
      <c r="F472" s="269" t="s">
        <v>640</v>
      </c>
      <c r="G472" s="267"/>
      <c r="H472" s="268" t="s">
        <v>19</v>
      </c>
      <c r="I472" s="270"/>
      <c r="J472" s="267"/>
      <c r="K472" s="267"/>
      <c r="L472" s="271"/>
      <c r="M472" s="272"/>
      <c r="N472" s="273"/>
      <c r="O472" s="273"/>
      <c r="P472" s="273"/>
      <c r="Q472" s="273"/>
      <c r="R472" s="273"/>
      <c r="S472" s="273"/>
      <c r="T472" s="274"/>
      <c r="U472" s="15"/>
      <c r="V472" s="15"/>
      <c r="W472" s="15"/>
      <c r="X472" s="15"/>
      <c r="Y472" s="15"/>
      <c r="Z472" s="15"/>
      <c r="AA472" s="15"/>
      <c r="AB472" s="15"/>
      <c r="AC472" s="15"/>
      <c r="AD472" s="15"/>
      <c r="AE472" s="15"/>
      <c r="AT472" s="275" t="s">
        <v>176</v>
      </c>
      <c r="AU472" s="275" t="s">
        <v>79</v>
      </c>
      <c r="AV472" s="15" t="s">
        <v>77</v>
      </c>
      <c r="AW472" s="15" t="s">
        <v>32</v>
      </c>
      <c r="AX472" s="15" t="s">
        <v>70</v>
      </c>
      <c r="AY472" s="275" t="s">
        <v>165</v>
      </c>
    </row>
    <row r="473" s="13" customFormat="1">
      <c r="A473" s="13"/>
      <c r="B473" s="233"/>
      <c r="C473" s="234"/>
      <c r="D473" s="235" t="s">
        <v>176</v>
      </c>
      <c r="E473" s="236" t="s">
        <v>19</v>
      </c>
      <c r="F473" s="237" t="s">
        <v>648</v>
      </c>
      <c r="G473" s="234"/>
      <c r="H473" s="238">
        <v>0</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176</v>
      </c>
      <c r="AU473" s="244" t="s">
        <v>79</v>
      </c>
      <c r="AV473" s="13" t="s">
        <v>79</v>
      </c>
      <c r="AW473" s="13" t="s">
        <v>32</v>
      </c>
      <c r="AX473" s="13" t="s">
        <v>70</v>
      </c>
      <c r="AY473" s="244" t="s">
        <v>165</v>
      </c>
    </row>
    <row r="474" s="13" customFormat="1">
      <c r="A474" s="13"/>
      <c r="B474" s="233"/>
      <c r="C474" s="234"/>
      <c r="D474" s="235" t="s">
        <v>176</v>
      </c>
      <c r="E474" s="236" t="s">
        <v>19</v>
      </c>
      <c r="F474" s="237" t="s">
        <v>649</v>
      </c>
      <c r="G474" s="234"/>
      <c r="H474" s="238">
        <v>0.29999999999999999</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176</v>
      </c>
      <c r="AU474" s="244" t="s">
        <v>79</v>
      </c>
      <c r="AV474" s="13" t="s">
        <v>79</v>
      </c>
      <c r="AW474" s="13" t="s">
        <v>32</v>
      </c>
      <c r="AX474" s="13" t="s">
        <v>70</v>
      </c>
      <c r="AY474" s="244" t="s">
        <v>165</v>
      </c>
    </row>
    <row r="475" s="14" customFormat="1">
      <c r="A475" s="14"/>
      <c r="B475" s="245"/>
      <c r="C475" s="246"/>
      <c r="D475" s="235" t="s">
        <v>176</v>
      </c>
      <c r="E475" s="247" t="s">
        <v>19</v>
      </c>
      <c r="F475" s="248" t="s">
        <v>178</v>
      </c>
      <c r="G475" s="246"/>
      <c r="H475" s="249">
        <v>0.29999999999999999</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176</v>
      </c>
      <c r="AU475" s="255" t="s">
        <v>79</v>
      </c>
      <c r="AV475" s="14" t="s">
        <v>172</v>
      </c>
      <c r="AW475" s="14" t="s">
        <v>32</v>
      </c>
      <c r="AX475" s="14" t="s">
        <v>77</v>
      </c>
      <c r="AY475" s="255" t="s">
        <v>165</v>
      </c>
    </row>
    <row r="476" s="2" customFormat="1" ht="24.15" customHeight="1">
      <c r="A476" s="41"/>
      <c r="B476" s="42"/>
      <c r="C476" s="215" t="s">
        <v>650</v>
      </c>
      <c r="D476" s="215" t="s">
        <v>167</v>
      </c>
      <c r="E476" s="216" t="s">
        <v>651</v>
      </c>
      <c r="F476" s="217" t="s">
        <v>652</v>
      </c>
      <c r="G476" s="218" t="s">
        <v>213</v>
      </c>
      <c r="H476" s="219">
        <v>0.69999999999999996</v>
      </c>
      <c r="I476" s="220"/>
      <c r="J476" s="221">
        <f>ROUND(I476*H476,2)</f>
        <v>0</v>
      </c>
      <c r="K476" s="217" t="s">
        <v>171</v>
      </c>
      <c r="L476" s="47"/>
      <c r="M476" s="222" t="s">
        <v>19</v>
      </c>
      <c r="N476" s="223" t="s">
        <v>41</v>
      </c>
      <c r="O476" s="87"/>
      <c r="P476" s="224">
        <f>O476*H476</f>
        <v>0</v>
      </c>
      <c r="Q476" s="224">
        <v>0.002807</v>
      </c>
      <c r="R476" s="224">
        <f>Q476*H476</f>
        <v>0.0019648999999999999</v>
      </c>
      <c r="S476" s="224">
        <v>0.069000000000000006</v>
      </c>
      <c r="T476" s="225">
        <f>S476*H476</f>
        <v>0.048300000000000003</v>
      </c>
      <c r="U476" s="41"/>
      <c r="V476" s="41"/>
      <c r="W476" s="41"/>
      <c r="X476" s="41"/>
      <c r="Y476" s="41"/>
      <c r="Z476" s="41"/>
      <c r="AA476" s="41"/>
      <c r="AB476" s="41"/>
      <c r="AC476" s="41"/>
      <c r="AD476" s="41"/>
      <c r="AE476" s="41"/>
      <c r="AR476" s="226" t="s">
        <v>172</v>
      </c>
      <c r="AT476" s="226" t="s">
        <v>167</v>
      </c>
      <c r="AU476" s="226" t="s">
        <v>79</v>
      </c>
      <c r="AY476" s="20" t="s">
        <v>165</v>
      </c>
      <c r="BE476" s="227">
        <f>IF(N476="základní",J476,0)</f>
        <v>0</v>
      </c>
      <c r="BF476" s="227">
        <f>IF(N476="snížená",J476,0)</f>
        <v>0</v>
      </c>
      <c r="BG476" s="227">
        <f>IF(N476="zákl. přenesená",J476,0)</f>
        <v>0</v>
      </c>
      <c r="BH476" s="227">
        <f>IF(N476="sníž. přenesená",J476,0)</f>
        <v>0</v>
      </c>
      <c r="BI476" s="227">
        <f>IF(N476="nulová",J476,0)</f>
        <v>0</v>
      </c>
      <c r="BJ476" s="20" t="s">
        <v>77</v>
      </c>
      <c r="BK476" s="227">
        <f>ROUND(I476*H476,2)</f>
        <v>0</v>
      </c>
      <c r="BL476" s="20" t="s">
        <v>172</v>
      </c>
      <c r="BM476" s="226" t="s">
        <v>653</v>
      </c>
    </row>
    <row r="477" s="2" customFormat="1">
      <c r="A477" s="41"/>
      <c r="B477" s="42"/>
      <c r="C477" s="43"/>
      <c r="D477" s="228" t="s">
        <v>174</v>
      </c>
      <c r="E477" s="43"/>
      <c r="F477" s="229" t="s">
        <v>654</v>
      </c>
      <c r="G477" s="43"/>
      <c r="H477" s="43"/>
      <c r="I477" s="230"/>
      <c r="J477" s="43"/>
      <c r="K477" s="43"/>
      <c r="L477" s="47"/>
      <c r="M477" s="231"/>
      <c r="N477" s="232"/>
      <c r="O477" s="87"/>
      <c r="P477" s="87"/>
      <c r="Q477" s="87"/>
      <c r="R477" s="87"/>
      <c r="S477" s="87"/>
      <c r="T477" s="88"/>
      <c r="U477" s="41"/>
      <c r="V477" s="41"/>
      <c r="W477" s="41"/>
      <c r="X477" s="41"/>
      <c r="Y477" s="41"/>
      <c r="Z477" s="41"/>
      <c r="AA477" s="41"/>
      <c r="AB477" s="41"/>
      <c r="AC477" s="41"/>
      <c r="AD477" s="41"/>
      <c r="AE477" s="41"/>
      <c r="AT477" s="20" t="s">
        <v>174</v>
      </c>
      <c r="AU477" s="20" t="s">
        <v>79</v>
      </c>
    </row>
    <row r="478" s="15" customFormat="1">
      <c r="A478" s="15"/>
      <c r="B478" s="266"/>
      <c r="C478" s="267"/>
      <c r="D478" s="235" t="s">
        <v>176</v>
      </c>
      <c r="E478" s="268" t="s">
        <v>19</v>
      </c>
      <c r="F478" s="269" t="s">
        <v>640</v>
      </c>
      <c r="G478" s="267"/>
      <c r="H478" s="268" t="s">
        <v>19</v>
      </c>
      <c r="I478" s="270"/>
      <c r="J478" s="267"/>
      <c r="K478" s="267"/>
      <c r="L478" s="271"/>
      <c r="M478" s="272"/>
      <c r="N478" s="273"/>
      <c r="O478" s="273"/>
      <c r="P478" s="273"/>
      <c r="Q478" s="273"/>
      <c r="R478" s="273"/>
      <c r="S478" s="273"/>
      <c r="T478" s="274"/>
      <c r="U478" s="15"/>
      <c r="V478" s="15"/>
      <c r="W478" s="15"/>
      <c r="X478" s="15"/>
      <c r="Y478" s="15"/>
      <c r="Z478" s="15"/>
      <c r="AA478" s="15"/>
      <c r="AB478" s="15"/>
      <c r="AC478" s="15"/>
      <c r="AD478" s="15"/>
      <c r="AE478" s="15"/>
      <c r="AT478" s="275" t="s">
        <v>176</v>
      </c>
      <c r="AU478" s="275" t="s">
        <v>79</v>
      </c>
      <c r="AV478" s="15" t="s">
        <v>77</v>
      </c>
      <c r="AW478" s="15" t="s">
        <v>32</v>
      </c>
      <c r="AX478" s="15" t="s">
        <v>70</v>
      </c>
      <c r="AY478" s="275" t="s">
        <v>165</v>
      </c>
    </row>
    <row r="479" s="13" customFormat="1">
      <c r="A479" s="13"/>
      <c r="B479" s="233"/>
      <c r="C479" s="234"/>
      <c r="D479" s="235" t="s">
        <v>176</v>
      </c>
      <c r="E479" s="236" t="s">
        <v>19</v>
      </c>
      <c r="F479" s="237" t="s">
        <v>655</v>
      </c>
      <c r="G479" s="234"/>
      <c r="H479" s="238">
        <v>0.40000000000000002</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176</v>
      </c>
      <c r="AU479" s="244" t="s">
        <v>79</v>
      </c>
      <c r="AV479" s="13" t="s">
        <v>79</v>
      </c>
      <c r="AW479" s="13" t="s">
        <v>32</v>
      </c>
      <c r="AX479" s="13" t="s">
        <v>70</v>
      </c>
      <c r="AY479" s="244" t="s">
        <v>165</v>
      </c>
    </row>
    <row r="480" s="13" customFormat="1">
      <c r="A480" s="13"/>
      <c r="B480" s="233"/>
      <c r="C480" s="234"/>
      <c r="D480" s="235" t="s">
        <v>176</v>
      </c>
      <c r="E480" s="236" t="s">
        <v>19</v>
      </c>
      <c r="F480" s="237" t="s">
        <v>656</v>
      </c>
      <c r="G480" s="234"/>
      <c r="H480" s="238">
        <v>0.29999999999999999</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176</v>
      </c>
      <c r="AU480" s="244" t="s">
        <v>79</v>
      </c>
      <c r="AV480" s="13" t="s">
        <v>79</v>
      </c>
      <c r="AW480" s="13" t="s">
        <v>32</v>
      </c>
      <c r="AX480" s="13" t="s">
        <v>70</v>
      </c>
      <c r="AY480" s="244" t="s">
        <v>165</v>
      </c>
    </row>
    <row r="481" s="14" customFormat="1">
      <c r="A481" s="14"/>
      <c r="B481" s="245"/>
      <c r="C481" s="246"/>
      <c r="D481" s="235" t="s">
        <v>176</v>
      </c>
      <c r="E481" s="247" t="s">
        <v>19</v>
      </c>
      <c r="F481" s="248" t="s">
        <v>178</v>
      </c>
      <c r="G481" s="246"/>
      <c r="H481" s="249">
        <v>0.69999999999999996</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176</v>
      </c>
      <c r="AU481" s="255" t="s">
        <v>79</v>
      </c>
      <c r="AV481" s="14" t="s">
        <v>172</v>
      </c>
      <c r="AW481" s="14" t="s">
        <v>32</v>
      </c>
      <c r="AX481" s="14" t="s">
        <v>77</v>
      </c>
      <c r="AY481" s="255" t="s">
        <v>165</v>
      </c>
    </row>
    <row r="482" s="2" customFormat="1" ht="24.15" customHeight="1">
      <c r="A482" s="41"/>
      <c r="B482" s="42"/>
      <c r="C482" s="215" t="s">
        <v>657</v>
      </c>
      <c r="D482" s="215" t="s">
        <v>167</v>
      </c>
      <c r="E482" s="216" t="s">
        <v>658</v>
      </c>
      <c r="F482" s="217" t="s">
        <v>659</v>
      </c>
      <c r="G482" s="218" t="s">
        <v>213</v>
      </c>
      <c r="H482" s="219">
        <v>0.14999999999999999</v>
      </c>
      <c r="I482" s="220"/>
      <c r="J482" s="221">
        <f>ROUND(I482*H482,2)</f>
        <v>0</v>
      </c>
      <c r="K482" s="217" t="s">
        <v>171</v>
      </c>
      <c r="L482" s="47"/>
      <c r="M482" s="222" t="s">
        <v>19</v>
      </c>
      <c r="N482" s="223" t="s">
        <v>41</v>
      </c>
      <c r="O482" s="87"/>
      <c r="P482" s="224">
        <f>O482*H482</f>
        <v>0</v>
      </c>
      <c r="Q482" s="224">
        <v>0.0036020000000000002</v>
      </c>
      <c r="R482" s="224">
        <f>Q482*H482</f>
        <v>0.00054029999999999996</v>
      </c>
      <c r="S482" s="224">
        <v>0.16</v>
      </c>
      <c r="T482" s="225">
        <f>S482*H482</f>
        <v>0.024</v>
      </c>
      <c r="U482" s="41"/>
      <c r="V482" s="41"/>
      <c r="W482" s="41"/>
      <c r="X482" s="41"/>
      <c r="Y482" s="41"/>
      <c r="Z482" s="41"/>
      <c r="AA482" s="41"/>
      <c r="AB482" s="41"/>
      <c r="AC482" s="41"/>
      <c r="AD482" s="41"/>
      <c r="AE482" s="41"/>
      <c r="AR482" s="226" t="s">
        <v>172</v>
      </c>
      <c r="AT482" s="226" t="s">
        <v>167</v>
      </c>
      <c r="AU482" s="226" t="s">
        <v>79</v>
      </c>
      <c r="AY482" s="20" t="s">
        <v>165</v>
      </c>
      <c r="BE482" s="227">
        <f>IF(N482="základní",J482,0)</f>
        <v>0</v>
      </c>
      <c r="BF482" s="227">
        <f>IF(N482="snížená",J482,0)</f>
        <v>0</v>
      </c>
      <c r="BG482" s="227">
        <f>IF(N482="zákl. přenesená",J482,0)</f>
        <v>0</v>
      </c>
      <c r="BH482" s="227">
        <f>IF(N482="sníž. přenesená",J482,0)</f>
        <v>0</v>
      </c>
      <c r="BI482" s="227">
        <f>IF(N482="nulová",J482,0)</f>
        <v>0</v>
      </c>
      <c r="BJ482" s="20" t="s">
        <v>77</v>
      </c>
      <c r="BK482" s="227">
        <f>ROUND(I482*H482,2)</f>
        <v>0</v>
      </c>
      <c r="BL482" s="20" t="s">
        <v>172</v>
      </c>
      <c r="BM482" s="226" t="s">
        <v>660</v>
      </c>
    </row>
    <row r="483" s="2" customFormat="1">
      <c r="A483" s="41"/>
      <c r="B483" s="42"/>
      <c r="C483" s="43"/>
      <c r="D483" s="228" t="s">
        <v>174</v>
      </c>
      <c r="E483" s="43"/>
      <c r="F483" s="229" t="s">
        <v>661</v>
      </c>
      <c r="G483" s="43"/>
      <c r="H483" s="43"/>
      <c r="I483" s="230"/>
      <c r="J483" s="43"/>
      <c r="K483" s="43"/>
      <c r="L483" s="47"/>
      <c r="M483" s="231"/>
      <c r="N483" s="232"/>
      <c r="O483" s="87"/>
      <c r="P483" s="87"/>
      <c r="Q483" s="87"/>
      <c r="R483" s="87"/>
      <c r="S483" s="87"/>
      <c r="T483" s="88"/>
      <c r="U483" s="41"/>
      <c r="V483" s="41"/>
      <c r="W483" s="41"/>
      <c r="X483" s="41"/>
      <c r="Y483" s="41"/>
      <c r="Z483" s="41"/>
      <c r="AA483" s="41"/>
      <c r="AB483" s="41"/>
      <c r="AC483" s="41"/>
      <c r="AD483" s="41"/>
      <c r="AE483" s="41"/>
      <c r="AT483" s="20" t="s">
        <v>174</v>
      </c>
      <c r="AU483" s="20" t="s">
        <v>79</v>
      </c>
    </row>
    <row r="484" s="15" customFormat="1">
      <c r="A484" s="15"/>
      <c r="B484" s="266"/>
      <c r="C484" s="267"/>
      <c r="D484" s="235" t="s">
        <v>176</v>
      </c>
      <c r="E484" s="268" t="s">
        <v>19</v>
      </c>
      <c r="F484" s="269" t="s">
        <v>640</v>
      </c>
      <c r="G484" s="267"/>
      <c r="H484" s="268" t="s">
        <v>19</v>
      </c>
      <c r="I484" s="270"/>
      <c r="J484" s="267"/>
      <c r="K484" s="267"/>
      <c r="L484" s="271"/>
      <c r="M484" s="272"/>
      <c r="N484" s="273"/>
      <c r="O484" s="273"/>
      <c r="P484" s="273"/>
      <c r="Q484" s="273"/>
      <c r="R484" s="273"/>
      <c r="S484" s="273"/>
      <c r="T484" s="274"/>
      <c r="U484" s="15"/>
      <c r="V484" s="15"/>
      <c r="W484" s="15"/>
      <c r="X484" s="15"/>
      <c r="Y484" s="15"/>
      <c r="Z484" s="15"/>
      <c r="AA484" s="15"/>
      <c r="AB484" s="15"/>
      <c r="AC484" s="15"/>
      <c r="AD484" s="15"/>
      <c r="AE484" s="15"/>
      <c r="AT484" s="275" t="s">
        <v>176</v>
      </c>
      <c r="AU484" s="275" t="s">
        <v>79</v>
      </c>
      <c r="AV484" s="15" t="s">
        <v>77</v>
      </c>
      <c r="AW484" s="15" t="s">
        <v>32</v>
      </c>
      <c r="AX484" s="15" t="s">
        <v>70</v>
      </c>
      <c r="AY484" s="275" t="s">
        <v>165</v>
      </c>
    </row>
    <row r="485" s="13" customFormat="1">
      <c r="A485" s="13"/>
      <c r="B485" s="233"/>
      <c r="C485" s="234"/>
      <c r="D485" s="235" t="s">
        <v>176</v>
      </c>
      <c r="E485" s="236" t="s">
        <v>19</v>
      </c>
      <c r="F485" s="237" t="s">
        <v>662</v>
      </c>
      <c r="G485" s="234"/>
      <c r="H485" s="238">
        <v>0.14999999999999999</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176</v>
      </c>
      <c r="AU485" s="244" t="s">
        <v>79</v>
      </c>
      <c r="AV485" s="13" t="s">
        <v>79</v>
      </c>
      <c r="AW485" s="13" t="s">
        <v>32</v>
      </c>
      <c r="AX485" s="13" t="s">
        <v>70</v>
      </c>
      <c r="AY485" s="244" t="s">
        <v>165</v>
      </c>
    </row>
    <row r="486" s="14" customFormat="1">
      <c r="A486" s="14"/>
      <c r="B486" s="245"/>
      <c r="C486" s="246"/>
      <c r="D486" s="235" t="s">
        <v>176</v>
      </c>
      <c r="E486" s="247" t="s">
        <v>19</v>
      </c>
      <c r="F486" s="248" t="s">
        <v>178</v>
      </c>
      <c r="G486" s="246"/>
      <c r="H486" s="249">
        <v>0.14999999999999999</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176</v>
      </c>
      <c r="AU486" s="255" t="s">
        <v>79</v>
      </c>
      <c r="AV486" s="14" t="s">
        <v>172</v>
      </c>
      <c r="AW486" s="14" t="s">
        <v>32</v>
      </c>
      <c r="AX486" s="14" t="s">
        <v>77</v>
      </c>
      <c r="AY486" s="255" t="s">
        <v>165</v>
      </c>
    </row>
    <row r="487" s="2" customFormat="1" ht="33" customHeight="1">
      <c r="A487" s="41"/>
      <c r="B487" s="42"/>
      <c r="C487" s="215" t="s">
        <v>663</v>
      </c>
      <c r="D487" s="215" t="s">
        <v>167</v>
      </c>
      <c r="E487" s="216" t="s">
        <v>664</v>
      </c>
      <c r="F487" s="217" t="s">
        <v>665</v>
      </c>
      <c r="G487" s="218" t="s">
        <v>573</v>
      </c>
      <c r="H487" s="219">
        <v>22</v>
      </c>
      <c r="I487" s="220"/>
      <c r="J487" s="221">
        <f>ROUND(I487*H487,2)</f>
        <v>0</v>
      </c>
      <c r="K487" s="217" t="s">
        <v>19</v>
      </c>
      <c r="L487" s="47"/>
      <c r="M487" s="222" t="s">
        <v>19</v>
      </c>
      <c r="N487" s="223" t="s">
        <v>41</v>
      </c>
      <c r="O487" s="87"/>
      <c r="P487" s="224">
        <f>O487*H487</f>
        <v>0</v>
      </c>
      <c r="Q487" s="224">
        <v>0</v>
      </c>
      <c r="R487" s="224">
        <f>Q487*H487</f>
        <v>0</v>
      </c>
      <c r="S487" s="224">
        <v>0</v>
      </c>
      <c r="T487" s="225">
        <f>S487*H487</f>
        <v>0</v>
      </c>
      <c r="U487" s="41"/>
      <c r="V487" s="41"/>
      <c r="W487" s="41"/>
      <c r="X487" s="41"/>
      <c r="Y487" s="41"/>
      <c r="Z487" s="41"/>
      <c r="AA487" s="41"/>
      <c r="AB487" s="41"/>
      <c r="AC487" s="41"/>
      <c r="AD487" s="41"/>
      <c r="AE487" s="41"/>
      <c r="AR487" s="226" t="s">
        <v>172</v>
      </c>
      <c r="AT487" s="226" t="s">
        <v>167</v>
      </c>
      <c r="AU487" s="226" t="s">
        <v>79</v>
      </c>
      <c r="AY487" s="20" t="s">
        <v>165</v>
      </c>
      <c r="BE487" s="227">
        <f>IF(N487="základní",J487,0)</f>
        <v>0</v>
      </c>
      <c r="BF487" s="227">
        <f>IF(N487="snížená",J487,0)</f>
        <v>0</v>
      </c>
      <c r="BG487" s="227">
        <f>IF(N487="zákl. přenesená",J487,0)</f>
        <v>0</v>
      </c>
      <c r="BH487" s="227">
        <f>IF(N487="sníž. přenesená",J487,0)</f>
        <v>0</v>
      </c>
      <c r="BI487" s="227">
        <f>IF(N487="nulová",J487,0)</f>
        <v>0</v>
      </c>
      <c r="BJ487" s="20" t="s">
        <v>77</v>
      </c>
      <c r="BK487" s="227">
        <f>ROUND(I487*H487,2)</f>
        <v>0</v>
      </c>
      <c r="BL487" s="20" t="s">
        <v>172</v>
      </c>
      <c r="BM487" s="226" t="s">
        <v>666</v>
      </c>
    </row>
    <row r="488" s="2" customFormat="1">
      <c r="A488" s="41"/>
      <c r="B488" s="42"/>
      <c r="C488" s="43"/>
      <c r="D488" s="235" t="s">
        <v>667</v>
      </c>
      <c r="E488" s="43"/>
      <c r="F488" s="287" t="s">
        <v>668</v>
      </c>
      <c r="G488" s="43"/>
      <c r="H488" s="43"/>
      <c r="I488" s="230"/>
      <c r="J488" s="43"/>
      <c r="K488" s="43"/>
      <c r="L488" s="47"/>
      <c r="M488" s="231"/>
      <c r="N488" s="232"/>
      <c r="O488" s="87"/>
      <c r="P488" s="87"/>
      <c r="Q488" s="87"/>
      <c r="R488" s="87"/>
      <c r="S488" s="87"/>
      <c r="T488" s="88"/>
      <c r="U488" s="41"/>
      <c r="V488" s="41"/>
      <c r="W488" s="41"/>
      <c r="X488" s="41"/>
      <c r="Y488" s="41"/>
      <c r="Z488" s="41"/>
      <c r="AA488" s="41"/>
      <c r="AB488" s="41"/>
      <c r="AC488" s="41"/>
      <c r="AD488" s="41"/>
      <c r="AE488" s="41"/>
      <c r="AT488" s="20" t="s">
        <v>667</v>
      </c>
      <c r="AU488" s="20" t="s">
        <v>79</v>
      </c>
    </row>
    <row r="489" s="13" customFormat="1">
      <c r="A489" s="13"/>
      <c r="B489" s="233"/>
      <c r="C489" s="234"/>
      <c r="D489" s="235" t="s">
        <v>176</v>
      </c>
      <c r="E489" s="236" t="s">
        <v>19</v>
      </c>
      <c r="F489" s="237" t="s">
        <v>669</v>
      </c>
      <c r="G489" s="234"/>
      <c r="H489" s="238">
        <v>22</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176</v>
      </c>
      <c r="AU489" s="244" t="s">
        <v>79</v>
      </c>
      <c r="AV489" s="13" t="s">
        <v>79</v>
      </c>
      <c r="AW489" s="13" t="s">
        <v>32</v>
      </c>
      <c r="AX489" s="13" t="s">
        <v>70</v>
      </c>
      <c r="AY489" s="244" t="s">
        <v>165</v>
      </c>
    </row>
    <row r="490" s="14" customFormat="1">
      <c r="A490" s="14"/>
      <c r="B490" s="245"/>
      <c r="C490" s="246"/>
      <c r="D490" s="235" t="s">
        <v>176</v>
      </c>
      <c r="E490" s="247" t="s">
        <v>19</v>
      </c>
      <c r="F490" s="248" t="s">
        <v>178</v>
      </c>
      <c r="G490" s="246"/>
      <c r="H490" s="249">
        <v>22</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176</v>
      </c>
      <c r="AU490" s="255" t="s">
        <v>79</v>
      </c>
      <c r="AV490" s="14" t="s">
        <v>172</v>
      </c>
      <c r="AW490" s="14" t="s">
        <v>32</v>
      </c>
      <c r="AX490" s="14" t="s">
        <v>77</v>
      </c>
      <c r="AY490" s="255" t="s">
        <v>165</v>
      </c>
    </row>
    <row r="491" s="2" customFormat="1" ht="33" customHeight="1">
      <c r="A491" s="41"/>
      <c r="B491" s="42"/>
      <c r="C491" s="215" t="s">
        <v>670</v>
      </c>
      <c r="D491" s="215" t="s">
        <v>167</v>
      </c>
      <c r="E491" s="216" t="s">
        <v>671</v>
      </c>
      <c r="F491" s="217" t="s">
        <v>672</v>
      </c>
      <c r="G491" s="218" t="s">
        <v>573</v>
      </c>
      <c r="H491" s="219">
        <v>1</v>
      </c>
      <c r="I491" s="220"/>
      <c r="J491" s="221">
        <f>ROUND(I491*H491,2)</f>
        <v>0</v>
      </c>
      <c r="K491" s="217" t="s">
        <v>19</v>
      </c>
      <c r="L491" s="47"/>
      <c r="M491" s="222" t="s">
        <v>19</v>
      </c>
      <c r="N491" s="223" t="s">
        <v>41</v>
      </c>
      <c r="O491" s="87"/>
      <c r="P491" s="224">
        <f>O491*H491</f>
        <v>0</v>
      </c>
      <c r="Q491" s="224">
        <v>0</v>
      </c>
      <c r="R491" s="224">
        <f>Q491*H491</f>
        <v>0</v>
      </c>
      <c r="S491" s="224">
        <v>0</v>
      </c>
      <c r="T491" s="225">
        <f>S491*H491</f>
        <v>0</v>
      </c>
      <c r="U491" s="41"/>
      <c r="V491" s="41"/>
      <c r="W491" s="41"/>
      <c r="X491" s="41"/>
      <c r="Y491" s="41"/>
      <c r="Z491" s="41"/>
      <c r="AA491" s="41"/>
      <c r="AB491" s="41"/>
      <c r="AC491" s="41"/>
      <c r="AD491" s="41"/>
      <c r="AE491" s="41"/>
      <c r="AR491" s="226" t="s">
        <v>172</v>
      </c>
      <c r="AT491" s="226" t="s">
        <v>167</v>
      </c>
      <c r="AU491" s="226" t="s">
        <v>79</v>
      </c>
      <c r="AY491" s="20" t="s">
        <v>165</v>
      </c>
      <c r="BE491" s="227">
        <f>IF(N491="základní",J491,0)</f>
        <v>0</v>
      </c>
      <c r="BF491" s="227">
        <f>IF(N491="snížená",J491,0)</f>
        <v>0</v>
      </c>
      <c r="BG491" s="227">
        <f>IF(N491="zákl. přenesená",J491,0)</f>
        <v>0</v>
      </c>
      <c r="BH491" s="227">
        <f>IF(N491="sníž. přenesená",J491,0)</f>
        <v>0</v>
      </c>
      <c r="BI491" s="227">
        <f>IF(N491="nulová",J491,0)</f>
        <v>0</v>
      </c>
      <c r="BJ491" s="20" t="s">
        <v>77</v>
      </c>
      <c r="BK491" s="227">
        <f>ROUND(I491*H491,2)</f>
        <v>0</v>
      </c>
      <c r="BL491" s="20" t="s">
        <v>172</v>
      </c>
      <c r="BM491" s="226" t="s">
        <v>673</v>
      </c>
    </row>
    <row r="492" s="13" customFormat="1">
      <c r="A492" s="13"/>
      <c r="B492" s="233"/>
      <c r="C492" s="234"/>
      <c r="D492" s="235" t="s">
        <v>176</v>
      </c>
      <c r="E492" s="236" t="s">
        <v>19</v>
      </c>
      <c r="F492" s="237" t="s">
        <v>674</v>
      </c>
      <c r="G492" s="234"/>
      <c r="H492" s="238">
        <v>1</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176</v>
      </c>
      <c r="AU492" s="244" t="s">
        <v>79</v>
      </c>
      <c r="AV492" s="13" t="s">
        <v>79</v>
      </c>
      <c r="AW492" s="13" t="s">
        <v>32</v>
      </c>
      <c r="AX492" s="13" t="s">
        <v>70</v>
      </c>
      <c r="AY492" s="244" t="s">
        <v>165</v>
      </c>
    </row>
    <row r="493" s="14" customFormat="1">
      <c r="A493" s="14"/>
      <c r="B493" s="245"/>
      <c r="C493" s="246"/>
      <c r="D493" s="235" t="s">
        <v>176</v>
      </c>
      <c r="E493" s="247" t="s">
        <v>19</v>
      </c>
      <c r="F493" s="248" t="s">
        <v>178</v>
      </c>
      <c r="G493" s="246"/>
      <c r="H493" s="249">
        <v>1</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176</v>
      </c>
      <c r="AU493" s="255" t="s">
        <v>79</v>
      </c>
      <c r="AV493" s="14" t="s">
        <v>172</v>
      </c>
      <c r="AW493" s="14" t="s">
        <v>32</v>
      </c>
      <c r="AX493" s="14" t="s">
        <v>77</v>
      </c>
      <c r="AY493" s="255" t="s">
        <v>165</v>
      </c>
    </row>
    <row r="494" s="2" customFormat="1" ht="33" customHeight="1">
      <c r="A494" s="41"/>
      <c r="B494" s="42"/>
      <c r="C494" s="215" t="s">
        <v>675</v>
      </c>
      <c r="D494" s="215" t="s">
        <v>167</v>
      </c>
      <c r="E494" s="216" t="s">
        <v>676</v>
      </c>
      <c r="F494" s="217" t="s">
        <v>677</v>
      </c>
      <c r="G494" s="218" t="s">
        <v>678</v>
      </c>
      <c r="H494" s="219">
        <v>1</v>
      </c>
      <c r="I494" s="220"/>
      <c r="J494" s="221">
        <f>ROUND(I494*H494,2)</f>
        <v>0</v>
      </c>
      <c r="K494" s="217" t="s">
        <v>19</v>
      </c>
      <c r="L494" s="47"/>
      <c r="M494" s="222" t="s">
        <v>19</v>
      </c>
      <c r="N494" s="223" t="s">
        <v>41</v>
      </c>
      <c r="O494" s="87"/>
      <c r="P494" s="224">
        <f>O494*H494</f>
        <v>0</v>
      </c>
      <c r="Q494" s="224">
        <v>0</v>
      </c>
      <c r="R494" s="224">
        <f>Q494*H494</f>
        <v>0</v>
      </c>
      <c r="S494" s="224">
        <v>0</v>
      </c>
      <c r="T494" s="225">
        <f>S494*H494</f>
        <v>0</v>
      </c>
      <c r="U494" s="41"/>
      <c r="V494" s="41"/>
      <c r="W494" s="41"/>
      <c r="X494" s="41"/>
      <c r="Y494" s="41"/>
      <c r="Z494" s="41"/>
      <c r="AA494" s="41"/>
      <c r="AB494" s="41"/>
      <c r="AC494" s="41"/>
      <c r="AD494" s="41"/>
      <c r="AE494" s="41"/>
      <c r="AR494" s="226" t="s">
        <v>172</v>
      </c>
      <c r="AT494" s="226" t="s">
        <v>167</v>
      </c>
      <c r="AU494" s="226" t="s">
        <v>79</v>
      </c>
      <c r="AY494" s="20" t="s">
        <v>165</v>
      </c>
      <c r="BE494" s="227">
        <f>IF(N494="základní",J494,0)</f>
        <v>0</v>
      </c>
      <c r="BF494" s="227">
        <f>IF(N494="snížená",J494,0)</f>
        <v>0</v>
      </c>
      <c r="BG494" s="227">
        <f>IF(N494="zákl. přenesená",J494,0)</f>
        <v>0</v>
      </c>
      <c r="BH494" s="227">
        <f>IF(N494="sníž. přenesená",J494,0)</f>
        <v>0</v>
      </c>
      <c r="BI494" s="227">
        <f>IF(N494="nulová",J494,0)</f>
        <v>0</v>
      </c>
      <c r="BJ494" s="20" t="s">
        <v>77</v>
      </c>
      <c r="BK494" s="227">
        <f>ROUND(I494*H494,2)</f>
        <v>0</v>
      </c>
      <c r="BL494" s="20" t="s">
        <v>172</v>
      </c>
      <c r="BM494" s="226" t="s">
        <v>679</v>
      </c>
    </row>
    <row r="495" s="2" customFormat="1" ht="24.15" customHeight="1">
      <c r="A495" s="41"/>
      <c r="B495" s="42"/>
      <c r="C495" s="215" t="s">
        <v>680</v>
      </c>
      <c r="D495" s="215" t="s">
        <v>167</v>
      </c>
      <c r="E495" s="216" t="s">
        <v>681</v>
      </c>
      <c r="F495" s="217" t="s">
        <v>682</v>
      </c>
      <c r="G495" s="218" t="s">
        <v>188</v>
      </c>
      <c r="H495" s="219">
        <v>130.16</v>
      </c>
      <c r="I495" s="220"/>
      <c r="J495" s="221">
        <f>ROUND(I495*H495,2)</f>
        <v>0</v>
      </c>
      <c r="K495" s="217" t="s">
        <v>19</v>
      </c>
      <c r="L495" s="47"/>
      <c r="M495" s="222" t="s">
        <v>19</v>
      </c>
      <c r="N495" s="223" t="s">
        <v>41</v>
      </c>
      <c r="O495" s="87"/>
      <c r="P495" s="224">
        <f>O495*H495</f>
        <v>0</v>
      </c>
      <c r="Q495" s="224">
        <v>0</v>
      </c>
      <c r="R495" s="224">
        <f>Q495*H495</f>
        <v>0</v>
      </c>
      <c r="S495" s="224">
        <v>0</v>
      </c>
      <c r="T495" s="225">
        <f>S495*H495</f>
        <v>0</v>
      </c>
      <c r="U495" s="41"/>
      <c r="V495" s="41"/>
      <c r="W495" s="41"/>
      <c r="X495" s="41"/>
      <c r="Y495" s="41"/>
      <c r="Z495" s="41"/>
      <c r="AA495" s="41"/>
      <c r="AB495" s="41"/>
      <c r="AC495" s="41"/>
      <c r="AD495" s="41"/>
      <c r="AE495" s="41"/>
      <c r="AR495" s="226" t="s">
        <v>172</v>
      </c>
      <c r="AT495" s="226" t="s">
        <v>167</v>
      </c>
      <c r="AU495" s="226" t="s">
        <v>79</v>
      </c>
      <c r="AY495" s="20" t="s">
        <v>165</v>
      </c>
      <c r="BE495" s="227">
        <f>IF(N495="základní",J495,0)</f>
        <v>0</v>
      </c>
      <c r="BF495" s="227">
        <f>IF(N495="snížená",J495,0)</f>
        <v>0</v>
      </c>
      <c r="BG495" s="227">
        <f>IF(N495="zákl. přenesená",J495,0)</f>
        <v>0</v>
      </c>
      <c r="BH495" s="227">
        <f>IF(N495="sníž. přenesená",J495,0)</f>
        <v>0</v>
      </c>
      <c r="BI495" s="227">
        <f>IF(N495="nulová",J495,0)</f>
        <v>0</v>
      </c>
      <c r="BJ495" s="20" t="s">
        <v>77</v>
      </c>
      <c r="BK495" s="227">
        <f>ROUND(I495*H495,2)</f>
        <v>0</v>
      </c>
      <c r="BL495" s="20" t="s">
        <v>172</v>
      </c>
      <c r="BM495" s="226" t="s">
        <v>683</v>
      </c>
    </row>
    <row r="496" s="15" customFormat="1">
      <c r="A496" s="15"/>
      <c r="B496" s="266"/>
      <c r="C496" s="267"/>
      <c r="D496" s="235" t="s">
        <v>176</v>
      </c>
      <c r="E496" s="268" t="s">
        <v>19</v>
      </c>
      <c r="F496" s="269" t="s">
        <v>684</v>
      </c>
      <c r="G496" s="267"/>
      <c r="H496" s="268" t="s">
        <v>19</v>
      </c>
      <c r="I496" s="270"/>
      <c r="J496" s="267"/>
      <c r="K496" s="267"/>
      <c r="L496" s="271"/>
      <c r="M496" s="272"/>
      <c r="N496" s="273"/>
      <c r="O496" s="273"/>
      <c r="P496" s="273"/>
      <c r="Q496" s="273"/>
      <c r="R496" s="273"/>
      <c r="S496" s="273"/>
      <c r="T496" s="274"/>
      <c r="U496" s="15"/>
      <c r="V496" s="15"/>
      <c r="W496" s="15"/>
      <c r="X496" s="15"/>
      <c r="Y496" s="15"/>
      <c r="Z496" s="15"/>
      <c r="AA496" s="15"/>
      <c r="AB496" s="15"/>
      <c r="AC496" s="15"/>
      <c r="AD496" s="15"/>
      <c r="AE496" s="15"/>
      <c r="AT496" s="275" t="s">
        <v>176</v>
      </c>
      <c r="AU496" s="275" t="s">
        <v>79</v>
      </c>
      <c r="AV496" s="15" t="s">
        <v>77</v>
      </c>
      <c r="AW496" s="15" t="s">
        <v>32</v>
      </c>
      <c r="AX496" s="15" t="s">
        <v>70</v>
      </c>
      <c r="AY496" s="275" t="s">
        <v>165</v>
      </c>
    </row>
    <row r="497" s="13" customFormat="1">
      <c r="A497" s="13"/>
      <c r="B497" s="233"/>
      <c r="C497" s="234"/>
      <c r="D497" s="235" t="s">
        <v>176</v>
      </c>
      <c r="E497" s="236" t="s">
        <v>19</v>
      </c>
      <c r="F497" s="237" t="s">
        <v>685</v>
      </c>
      <c r="G497" s="234"/>
      <c r="H497" s="238">
        <v>22.960000000000001</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176</v>
      </c>
      <c r="AU497" s="244" t="s">
        <v>79</v>
      </c>
      <c r="AV497" s="13" t="s">
        <v>79</v>
      </c>
      <c r="AW497" s="13" t="s">
        <v>32</v>
      </c>
      <c r="AX497" s="13" t="s">
        <v>70</v>
      </c>
      <c r="AY497" s="244" t="s">
        <v>165</v>
      </c>
    </row>
    <row r="498" s="13" customFormat="1">
      <c r="A498" s="13"/>
      <c r="B498" s="233"/>
      <c r="C498" s="234"/>
      <c r="D498" s="235" t="s">
        <v>176</v>
      </c>
      <c r="E498" s="236" t="s">
        <v>19</v>
      </c>
      <c r="F498" s="237" t="s">
        <v>686</v>
      </c>
      <c r="G498" s="234"/>
      <c r="H498" s="238">
        <v>92.040000000000006</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176</v>
      </c>
      <c r="AU498" s="244" t="s">
        <v>79</v>
      </c>
      <c r="AV498" s="13" t="s">
        <v>79</v>
      </c>
      <c r="AW498" s="13" t="s">
        <v>32</v>
      </c>
      <c r="AX498" s="13" t="s">
        <v>70</v>
      </c>
      <c r="AY498" s="244" t="s">
        <v>165</v>
      </c>
    </row>
    <row r="499" s="13" customFormat="1">
      <c r="A499" s="13"/>
      <c r="B499" s="233"/>
      <c r="C499" s="234"/>
      <c r="D499" s="235" t="s">
        <v>176</v>
      </c>
      <c r="E499" s="236" t="s">
        <v>19</v>
      </c>
      <c r="F499" s="237" t="s">
        <v>687</v>
      </c>
      <c r="G499" s="234"/>
      <c r="H499" s="238">
        <v>15.16</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176</v>
      </c>
      <c r="AU499" s="244" t="s">
        <v>79</v>
      </c>
      <c r="AV499" s="13" t="s">
        <v>79</v>
      </c>
      <c r="AW499" s="13" t="s">
        <v>32</v>
      </c>
      <c r="AX499" s="13" t="s">
        <v>70</v>
      </c>
      <c r="AY499" s="244" t="s">
        <v>165</v>
      </c>
    </row>
    <row r="500" s="14" customFormat="1">
      <c r="A500" s="14"/>
      <c r="B500" s="245"/>
      <c r="C500" s="246"/>
      <c r="D500" s="235" t="s">
        <v>176</v>
      </c>
      <c r="E500" s="247" t="s">
        <v>19</v>
      </c>
      <c r="F500" s="248" t="s">
        <v>178</v>
      </c>
      <c r="G500" s="246"/>
      <c r="H500" s="249">
        <v>130.16</v>
      </c>
      <c r="I500" s="250"/>
      <c r="J500" s="246"/>
      <c r="K500" s="246"/>
      <c r="L500" s="251"/>
      <c r="M500" s="252"/>
      <c r="N500" s="253"/>
      <c r="O500" s="253"/>
      <c r="P500" s="253"/>
      <c r="Q500" s="253"/>
      <c r="R500" s="253"/>
      <c r="S500" s="253"/>
      <c r="T500" s="254"/>
      <c r="U500" s="14"/>
      <c r="V500" s="14"/>
      <c r="W500" s="14"/>
      <c r="X500" s="14"/>
      <c r="Y500" s="14"/>
      <c r="Z500" s="14"/>
      <c r="AA500" s="14"/>
      <c r="AB500" s="14"/>
      <c r="AC500" s="14"/>
      <c r="AD500" s="14"/>
      <c r="AE500" s="14"/>
      <c r="AT500" s="255" t="s">
        <v>176</v>
      </c>
      <c r="AU500" s="255" t="s">
        <v>79</v>
      </c>
      <c r="AV500" s="14" t="s">
        <v>172</v>
      </c>
      <c r="AW500" s="14" t="s">
        <v>32</v>
      </c>
      <c r="AX500" s="14" t="s">
        <v>77</v>
      </c>
      <c r="AY500" s="255" t="s">
        <v>165</v>
      </c>
    </row>
    <row r="501" s="2" customFormat="1" ht="24.15" customHeight="1">
      <c r="A501" s="41"/>
      <c r="B501" s="42"/>
      <c r="C501" s="215" t="s">
        <v>688</v>
      </c>
      <c r="D501" s="215" t="s">
        <v>167</v>
      </c>
      <c r="E501" s="216" t="s">
        <v>689</v>
      </c>
      <c r="F501" s="217" t="s">
        <v>690</v>
      </c>
      <c r="G501" s="218" t="s">
        <v>691</v>
      </c>
      <c r="H501" s="219">
        <v>1</v>
      </c>
      <c r="I501" s="220"/>
      <c r="J501" s="221">
        <f>ROUND(I501*H501,2)</f>
        <v>0</v>
      </c>
      <c r="K501" s="217" t="s">
        <v>19</v>
      </c>
      <c r="L501" s="47"/>
      <c r="M501" s="222" t="s">
        <v>19</v>
      </c>
      <c r="N501" s="223" t="s">
        <v>41</v>
      </c>
      <c r="O501" s="87"/>
      <c r="P501" s="224">
        <f>O501*H501</f>
        <v>0</v>
      </c>
      <c r="Q501" s="224">
        <v>0</v>
      </c>
      <c r="R501" s="224">
        <f>Q501*H501</f>
        <v>0</v>
      </c>
      <c r="S501" s="224">
        <v>0</v>
      </c>
      <c r="T501" s="225">
        <f>S501*H501</f>
        <v>0</v>
      </c>
      <c r="U501" s="41"/>
      <c r="V501" s="41"/>
      <c r="W501" s="41"/>
      <c r="X501" s="41"/>
      <c r="Y501" s="41"/>
      <c r="Z501" s="41"/>
      <c r="AA501" s="41"/>
      <c r="AB501" s="41"/>
      <c r="AC501" s="41"/>
      <c r="AD501" s="41"/>
      <c r="AE501" s="41"/>
      <c r="AR501" s="226" t="s">
        <v>172</v>
      </c>
      <c r="AT501" s="226" t="s">
        <v>167</v>
      </c>
      <c r="AU501" s="226" t="s">
        <v>79</v>
      </c>
      <c r="AY501" s="20" t="s">
        <v>165</v>
      </c>
      <c r="BE501" s="227">
        <f>IF(N501="základní",J501,0)</f>
        <v>0</v>
      </c>
      <c r="BF501" s="227">
        <f>IF(N501="snížená",J501,0)</f>
        <v>0</v>
      </c>
      <c r="BG501" s="227">
        <f>IF(N501="zákl. přenesená",J501,0)</f>
        <v>0</v>
      </c>
      <c r="BH501" s="227">
        <f>IF(N501="sníž. přenesená",J501,0)</f>
        <v>0</v>
      </c>
      <c r="BI501" s="227">
        <f>IF(N501="nulová",J501,0)</f>
        <v>0</v>
      </c>
      <c r="BJ501" s="20" t="s">
        <v>77</v>
      </c>
      <c r="BK501" s="227">
        <f>ROUND(I501*H501,2)</f>
        <v>0</v>
      </c>
      <c r="BL501" s="20" t="s">
        <v>172</v>
      </c>
      <c r="BM501" s="226" t="s">
        <v>692</v>
      </c>
    </row>
    <row r="502" s="12" customFormat="1" ht="22.8" customHeight="1">
      <c r="A502" s="12"/>
      <c r="B502" s="199"/>
      <c r="C502" s="200"/>
      <c r="D502" s="201" t="s">
        <v>69</v>
      </c>
      <c r="E502" s="213" t="s">
        <v>693</v>
      </c>
      <c r="F502" s="213" t="s">
        <v>694</v>
      </c>
      <c r="G502" s="200"/>
      <c r="H502" s="200"/>
      <c r="I502" s="203"/>
      <c r="J502" s="214">
        <f>BK502</f>
        <v>0</v>
      </c>
      <c r="K502" s="200"/>
      <c r="L502" s="205"/>
      <c r="M502" s="206"/>
      <c r="N502" s="207"/>
      <c r="O502" s="207"/>
      <c r="P502" s="208">
        <f>SUM(P503:P504)</f>
        <v>0</v>
      </c>
      <c r="Q502" s="207"/>
      <c r="R502" s="208">
        <f>SUM(R503:R504)</f>
        <v>0</v>
      </c>
      <c r="S502" s="207"/>
      <c r="T502" s="209">
        <f>SUM(T503:T504)</f>
        <v>0</v>
      </c>
      <c r="U502" s="12"/>
      <c r="V502" s="12"/>
      <c r="W502" s="12"/>
      <c r="X502" s="12"/>
      <c r="Y502" s="12"/>
      <c r="Z502" s="12"/>
      <c r="AA502" s="12"/>
      <c r="AB502" s="12"/>
      <c r="AC502" s="12"/>
      <c r="AD502" s="12"/>
      <c r="AE502" s="12"/>
      <c r="AR502" s="210" t="s">
        <v>77</v>
      </c>
      <c r="AT502" s="211" t="s">
        <v>69</v>
      </c>
      <c r="AU502" s="211" t="s">
        <v>77</v>
      </c>
      <c r="AY502" s="210" t="s">
        <v>165</v>
      </c>
      <c r="BK502" s="212">
        <f>SUM(BK503:BK504)</f>
        <v>0</v>
      </c>
    </row>
    <row r="503" s="2" customFormat="1" ht="24.15" customHeight="1">
      <c r="A503" s="41"/>
      <c r="B503" s="42"/>
      <c r="C503" s="215" t="s">
        <v>695</v>
      </c>
      <c r="D503" s="215" t="s">
        <v>167</v>
      </c>
      <c r="E503" s="216" t="s">
        <v>696</v>
      </c>
      <c r="F503" s="217" t="s">
        <v>697</v>
      </c>
      <c r="G503" s="218" t="s">
        <v>221</v>
      </c>
      <c r="H503" s="219">
        <v>213.74600000000001</v>
      </c>
      <c r="I503" s="220"/>
      <c r="J503" s="221">
        <f>ROUND(I503*H503,2)</f>
        <v>0</v>
      </c>
      <c r="K503" s="217" t="s">
        <v>171</v>
      </c>
      <c r="L503" s="47"/>
      <c r="M503" s="222" t="s">
        <v>19</v>
      </c>
      <c r="N503" s="223" t="s">
        <v>41</v>
      </c>
      <c r="O503" s="87"/>
      <c r="P503" s="224">
        <f>O503*H503</f>
        <v>0</v>
      </c>
      <c r="Q503" s="224">
        <v>0</v>
      </c>
      <c r="R503" s="224">
        <f>Q503*H503</f>
        <v>0</v>
      </c>
      <c r="S503" s="224">
        <v>0</v>
      </c>
      <c r="T503" s="225">
        <f>S503*H503</f>
        <v>0</v>
      </c>
      <c r="U503" s="41"/>
      <c r="V503" s="41"/>
      <c r="W503" s="41"/>
      <c r="X503" s="41"/>
      <c r="Y503" s="41"/>
      <c r="Z503" s="41"/>
      <c r="AA503" s="41"/>
      <c r="AB503" s="41"/>
      <c r="AC503" s="41"/>
      <c r="AD503" s="41"/>
      <c r="AE503" s="41"/>
      <c r="AR503" s="226" t="s">
        <v>172</v>
      </c>
      <c r="AT503" s="226" t="s">
        <v>167</v>
      </c>
      <c r="AU503" s="226" t="s">
        <v>79</v>
      </c>
      <c r="AY503" s="20" t="s">
        <v>165</v>
      </c>
      <c r="BE503" s="227">
        <f>IF(N503="základní",J503,0)</f>
        <v>0</v>
      </c>
      <c r="BF503" s="227">
        <f>IF(N503="snížená",J503,0)</f>
        <v>0</v>
      </c>
      <c r="BG503" s="227">
        <f>IF(N503="zákl. přenesená",J503,0)</f>
        <v>0</v>
      </c>
      <c r="BH503" s="227">
        <f>IF(N503="sníž. přenesená",J503,0)</f>
        <v>0</v>
      </c>
      <c r="BI503" s="227">
        <f>IF(N503="nulová",J503,0)</f>
        <v>0</v>
      </c>
      <c r="BJ503" s="20" t="s">
        <v>77</v>
      </c>
      <c r="BK503" s="227">
        <f>ROUND(I503*H503,2)</f>
        <v>0</v>
      </c>
      <c r="BL503" s="20" t="s">
        <v>172</v>
      </c>
      <c r="BM503" s="226" t="s">
        <v>698</v>
      </c>
    </row>
    <row r="504" s="2" customFormat="1">
      <c r="A504" s="41"/>
      <c r="B504" s="42"/>
      <c r="C504" s="43"/>
      <c r="D504" s="228" t="s">
        <v>174</v>
      </c>
      <c r="E504" s="43"/>
      <c r="F504" s="229" t="s">
        <v>699</v>
      </c>
      <c r="G504" s="43"/>
      <c r="H504" s="43"/>
      <c r="I504" s="230"/>
      <c r="J504" s="43"/>
      <c r="K504" s="43"/>
      <c r="L504" s="47"/>
      <c r="M504" s="231"/>
      <c r="N504" s="232"/>
      <c r="O504" s="87"/>
      <c r="P504" s="87"/>
      <c r="Q504" s="87"/>
      <c r="R504" s="87"/>
      <c r="S504" s="87"/>
      <c r="T504" s="88"/>
      <c r="U504" s="41"/>
      <c r="V504" s="41"/>
      <c r="W504" s="41"/>
      <c r="X504" s="41"/>
      <c r="Y504" s="41"/>
      <c r="Z504" s="41"/>
      <c r="AA504" s="41"/>
      <c r="AB504" s="41"/>
      <c r="AC504" s="41"/>
      <c r="AD504" s="41"/>
      <c r="AE504" s="41"/>
      <c r="AT504" s="20" t="s">
        <v>174</v>
      </c>
      <c r="AU504" s="20" t="s">
        <v>79</v>
      </c>
    </row>
    <row r="505" s="12" customFormat="1" ht="25.92" customHeight="1">
      <c r="A505" s="12"/>
      <c r="B505" s="199"/>
      <c r="C505" s="200"/>
      <c r="D505" s="201" t="s">
        <v>69</v>
      </c>
      <c r="E505" s="202" t="s">
        <v>700</v>
      </c>
      <c r="F505" s="202" t="s">
        <v>701</v>
      </c>
      <c r="G505" s="200"/>
      <c r="H505" s="200"/>
      <c r="I505" s="203"/>
      <c r="J505" s="204">
        <f>BK505</f>
        <v>0</v>
      </c>
      <c r="K505" s="200"/>
      <c r="L505" s="205"/>
      <c r="M505" s="206"/>
      <c r="N505" s="207"/>
      <c r="O505" s="207"/>
      <c r="P505" s="208">
        <f>P506+P577+P612+P640+P655+P662+P756+P765+P804+P824+P853+P891+P902</f>
        <v>0</v>
      </c>
      <c r="Q505" s="207"/>
      <c r="R505" s="208">
        <f>R506+R577+R612+R640+R655+R662+R756+R765+R804+R824+R853+R891+R902</f>
        <v>4.3095168972079998</v>
      </c>
      <c r="S505" s="207"/>
      <c r="T505" s="209">
        <f>T506+T577+T612+T640+T655+T662+T756+T765+T804+T824+T853+T891+T902</f>
        <v>0</v>
      </c>
      <c r="U505" s="12"/>
      <c r="V505" s="12"/>
      <c r="W505" s="12"/>
      <c r="X505" s="12"/>
      <c r="Y505" s="12"/>
      <c r="Z505" s="12"/>
      <c r="AA505" s="12"/>
      <c r="AB505" s="12"/>
      <c r="AC505" s="12"/>
      <c r="AD505" s="12"/>
      <c r="AE505" s="12"/>
      <c r="AR505" s="210" t="s">
        <v>79</v>
      </c>
      <c r="AT505" s="211" t="s">
        <v>69</v>
      </c>
      <c r="AU505" s="211" t="s">
        <v>70</v>
      </c>
      <c r="AY505" s="210" t="s">
        <v>165</v>
      </c>
      <c r="BK505" s="212">
        <f>BK506+BK577+BK612+BK640+BK655+BK662+BK756+BK765+BK804+BK824+BK853+BK891+BK902</f>
        <v>0</v>
      </c>
    </row>
    <row r="506" s="12" customFormat="1" ht="22.8" customHeight="1">
      <c r="A506" s="12"/>
      <c r="B506" s="199"/>
      <c r="C506" s="200"/>
      <c r="D506" s="201" t="s">
        <v>69</v>
      </c>
      <c r="E506" s="213" t="s">
        <v>702</v>
      </c>
      <c r="F506" s="213" t="s">
        <v>703</v>
      </c>
      <c r="G506" s="200"/>
      <c r="H506" s="200"/>
      <c r="I506" s="203"/>
      <c r="J506" s="214">
        <f>BK506</f>
        <v>0</v>
      </c>
      <c r="K506" s="200"/>
      <c r="L506" s="205"/>
      <c r="M506" s="206"/>
      <c r="N506" s="207"/>
      <c r="O506" s="207"/>
      <c r="P506" s="208">
        <f>SUM(P507:P576)</f>
        <v>0</v>
      </c>
      <c r="Q506" s="207"/>
      <c r="R506" s="208">
        <f>SUM(R507:R576)</f>
        <v>0.10903998016800001</v>
      </c>
      <c r="S506" s="207"/>
      <c r="T506" s="209">
        <f>SUM(T507:T576)</f>
        <v>0</v>
      </c>
      <c r="U506" s="12"/>
      <c r="V506" s="12"/>
      <c r="W506" s="12"/>
      <c r="X506" s="12"/>
      <c r="Y506" s="12"/>
      <c r="Z506" s="12"/>
      <c r="AA506" s="12"/>
      <c r="AB506" s="12"/>
      <c r="AC506" s="12"/>
      <c r="AD506" s="12"/>
      <c r="AE506" s="12"/>
      <c r="AR506" s="210" t="s">
        <v>79</v>
      </c>
      <c r="AT506" s="211" t="s">
        <v>69</v>
      </c>
      <c r="AU506" s="211" t="s">
        <v>77</v>
      </c>
      <c r="AY506" s="210" t="s">
        <v>165</v>
      </c>
      <c r="BK506" s="212">
        <f>SUM(BK507:BK576)</f>
        <v>0</v>
      </c>
    </row>
    <row r="507" s="2" customFormat="1" ht="21.75" customHeight="1">
      <c r="A507" s="41"/>
      <c r="B507" s="42"/>
      <c r="C507" s="215" t="s">
        <v>704</v>
      </c>
      <c r="D507" s="215" t="s">
        <v>167</v>
      </c>
      <c r="E507" s="216" t="s">
        <v>705</v>
      </c>
      <c r="F507" s="217" t="s">
        <v>706</v>
      </c>
      <c r="G507" s="218" t="s">
        <v>188</v>
      </c>
      <c r="H507" s="219">
        <v>10.4</v>
      </c>
      <c r="I507" s="220"/>
      <c r="J507" s="221">
        <f>ROUND(I507*H507,2)</f>
        <v>0</v>
      </c>
      <c r="K507" s="217" t="s">
        <v>171</v>
      </c>
      <c r="L507" s="47"/>
      <c r="M507" s="222" t="s">
        <v>19</v>
      </c>
      <c r="N507" s="223" t="s">
        <v>41</v>
      </c>
      <c r="O507" s="87"/>
      <c r="P507" s="224">
        <f>O507*H507</f>
        <v>0</v>
      </c>
      <c r="Q507" s="224">
        <v>0</v>
      </c>
      <c r="R507" s="224">
        <f>Q507*H507</f>
        <v>0</v>
      </c>
      <c r="S507" s="224">
        <v>0</v>
      </c>
      <c r="T507" s="225">
        <f>S507*H507</f>
        <v>0</v>
      </c>
      <c r="U507" s="41"/>
      <c r="V507" s="41"/>
      <c r="W507" s="41"/>
      <c r="X507" s="41"/>
      <c r="Y507" s="41"/>
      <c r="Z507" s="41"/>
      <c r="AA507" s="41"/>
      <c r="AB507" s="41"/>
      <c r="AC507" s="41"/>
      <c r="AD507" s="41"/>
      <c r="AE507" s="41"/>
      <c r="AR507" s="226" t="s">
        <v>269</v>
      </c>
      <c r="AT507" s="226" t="s">
        <v>167</v>
      </c>
      <c r="AU507" s="226" t="s">
        <v>79</v>
      </c>
      <c r="AY507" s="20" t="s">
        <v>165</v>
      </c>
      <c r="BE507" s="227">
        <f>IF(N507="základní",J507,0)</f>
        <v>0</v>
      </c>
      <c r="BF507" s="227">
        <f>IF(N507="snížená",J507,0)</f>
        <v>0</v>
      </c>
      <c r="BG507" s="227">
        <f>IF(N507="zákl. přenesená",J507,0)</f>
        <v>0</v>
      </c>
      <c r="BH507" s="227">
        <f>IF(N507="sníž. přenesená",J507,0)</f>
        <v>0</v>
      </c>
      <c r="BI507" s="227">
        <f>IF(N507="nulová",J507,0)</f>
        <v>0</v>
      </c>
      <c r="BJ507" s="20" t="s">
        <v>77</v>
      </c>
      <c r="BK507" s="227">
        <f>ROUND(I507*H507,2)</f>
        <v>0</v>
      </c>
      <c r="BL507" s="20" t="s">
        <v>269</v>
      </c>
      <c r="BM507" s="226" t="s">
        <v>707</v>
      </c>
    </row>
    <row r="508" s="2" customFormat="1">
      <c r="A508" s="41"/>
      <c r="B508" s="42"/>
      <c r="C508" s="43"/>
      <c r="D508" s="228" t="s">
        <v>174</v>
      </c>
      <c r="E508" s="43"/>
      <c r="F508" s="229" t="s">
        <v>708</v>
      </c>
      <c r="G508" s="43"/>
      <c r="H508" s="43"/>
      <c r="I508" s="230"/>
      <c r="J508" s="43"/>
      <c r="K508" s="43"/>
      <c r="L508" s="47"/>
      <c r="M508" s="231"/>
      <c r="N508" s="232"/>
      <c r="O508" s="87"/>
      <c r="P508" s="87"/>
      <c r="Q508" s="87"/>
      <c r="R508" s="87"/>
      <c r="S508" s="87"/>
      <c r="T508" s="88"/>
      <c r="U508" s="41"/>
      <c r="V508" s="41"/>
      <c r="W508" s="41"/>
      <c r="X508" s="41"/>
      <c r="Y508" s="41"/>
      <c r="Z508" s="41"/>
      <c r="AA508" s="41"/>
      <c r="AB508" s="41"/>
      <c r="AC508" s="41"/>
      <c r="AD508" s="41"/>
      <c r="AE508" s="41"/>
      <c r="AT508" s="20" t="s">
        <v>174</v>
      </c>
      <c r="AU508" s="20" t="s">
        <v>79</v>
      </c>
    </row>
    <row r="509" s="13" customFormat="1">
      <c r="A509" s="13"/>
      <c r="B509" s="233"/>
      <c r="C509" s="234"/>
      <c r="D509" s="235" t="s">
        <v>176</v>
      </c>
      <c r="E509" s="236" t="s">
        <v>19</v>
      </c>
      <c r="F509" s="237" t="s">
        <v>709</v>
      </c>
      <c r="G509" s="234"/>
      <c r="H509" s="238">
        <v>10.4</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176</v>
      </c>
      <c r="AU509" s="244" t="s">
        <v>79</v>
      </c>
      <c r="AV509" s="13" t="s">
        <v>79</v>
      </c>
      <c r="AW509" s="13" t="s">
        <v>32</v>
      </c>
      <c r="AX509" s="13" t="s">
        <v>70</v>
      </c>
      <c r="AY509" s="244" t="s">
        <v>165</v>
      </c>
    </row>
    <row r="510" s="14" customFormat="1">
      <c r="A510" s="14"/>
      <c r="B510" s="245"/>
      <c r="C510" s="246"/>
      <c r="D510" s="235" t="s">
        <v>176</v>
      </c>
      <c r="E510" s="247" t="s">
        <v>19</v>
      </c>
      <c r="F510" s="248" t="s">
        <v>178</v>
      </c>
      <c r="G510" s="246"/>
      <c r="H510" s="249">
        <v>10.4</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176</v>
      </c>
      <c r="AU510" s="255" t="s">
        <v>79</v>
      </c>
      <c r="AV510" s="14" t="s">
        <v>172</v>
      </c>
      <c r="AW510" s="14" t="s">
        <v>32</v>
      </c>
      <c r="AX510" s="14" t="s">
        <v>77</v>
      </c>
      <c r="AY510" s="255" t="s">
        <v>165</v>
      </c>
    </row>
    <row r="511" s="2" customFormat="1" ht="16.5" customHeight="1">
      <c r="A511" s="41"/>
      <c r="B511" s="42"/>
      <c r="C511" s="256" t="s">
        <v>710</v>
      </c>
      <c r="D511" s="256" t="s">
        <v>218</v>
      </c>
      <c r="E511" s="257" t="s">
        <v>711</v>
      </c>
      <c r="F511" s="258" t="s">
        <v>712</v>
      </c>
      <c r="G511" s="259" t="s">
        <v>221</v>
      </c>
      <c r="H511" s="260">
        <v>0.0030000000000000001</v>
      </c>
      <c r="I511" s="261"/>
      <c r="J511" s="262">
        <f>ROUND(I511*H511,2)</f>
        <v>0</v>
      </c>
      <c r="K511" s="258" t="s">
        <v>171</v>
      </c>
      <c r="L511" s="263"/>
      <c r="M511" s="264" t="s">
        <v>19</v>
      </c>
      <c r="N511" s="265" t="s">
        <v>41</v>
      </c>
      <c r="O511" s="87"/>
      <c r="P511" s="224">
        <f>O511*H511</f>
        <v>0</v>
      </c>
      <c r="Q511" s="224">
        <v>1</v>
      </c>
      <c r="R511" s="224">
        <f>Q511*H511</f>
        <v>0.0030000000000000001</v>
      </c>
      <c r="S511" s="224">
        <v>0</v>
      </c>
      <c r="T511" s="225">
        <f>S511*H511</f>
        <v>0</v>
      </c>
      <c r="U511" s="41"/>
      <c r="V511" s="41"/>
      <c r="W511" s="41"/>
      <c r="X511" s="41"/>
      <c r="Y511" s="41"/>
      <c r="Z511" s="41"/>
      <c r="AA511" s="41"/>
      <c r="AB511" s="41"/>
      <c r="AC511" s="41"/>
      <c r="AD511" s="41"/>
      <c r="AE511" s="41"/>
      <c r="AR511" s="226" t="s">
        <v>365</v>
      </c>
      <c r="AT511" s="226" t="s">
        <v>218</v>
      </c>
      <c r="AU511" s="226" t="s">
        <v>79</v>
      </c>
      <c r="AY511" s="20" t="s">
        <v>165</v>
      </c>
      <c r="BE511" s="227">
        <f>IF(N511="základní",J511,0)</f>
        <v>0</v>
      </c>
      <c r="BF511" s="227">
        <f>IF(N511="snížená",J511,0)</f>
        <v>0</v>
      </c>
      <c r="BG511" s="227">
        <f>IF(N511="zákl. přenesená",J511,0)</f>
        <v>0</v>
      </c>
      <c r="BH511" s="227">
        <f>IF(N511="sníž. přenesená",J511,0)</f>
        <v>0</v>
      </c>
      <c r="BI511" s="227">
        <f>IF(N511="nulová",J511,0)</f>
        <v>0</v>
      </c>
      <c r="BJ511" s="20" t="s">
        <v>77</v>
      </c>
      <c r="BK511" s="227">
        <f>ROUND(I511*H511,2)</f>
        <v>0</v>
      </c>
      <c r="BL511" s="20" t="s">
        <v>269</v>
      </c>
      <c r="BM511" s="226" t="s">
        <v>713</v>
      </c>
    </row>
    <row r="512" s="13" customFormat="1">
      <c r="A512" s="13"/>
      <c r="B512" s="233"/>
      <c r="C512" s="234"/>
      <c r="D512" s="235" t="s">
        <v>176</v>
      </c>
      <c r="E512" s="234"/>
      <c r="F512" s="237" t="s">
        <v>714</v>
      </c>
      <c r="G512" s="234"/>
      <c r="H512" s="238">
        <v>0.0030000000000000001</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176</v>
      </c>
      <c r="AU512" s="244" t="s">
        <v>79</v>
      </c>
      <c r="AV512" s="13" t="s">
        <v>79</v>
      </c>
      <c r="AW512" s="13" t="s">
        <v>4</v>
      </c>
      <c r="AX512" s="13" t="s">
        <v>77</v>
      </c>
      <c r="AY512" s="244" t="s">
        <v>165</v>
      </c>
    </row>
    <row r="513" s="2" customFormat="1" ht="21.75" customHeight="1">
      <c r="A513" s="41"/>
      <c r="B513" s="42"/>
      <c r="C513" s="215" t="s">
        <v>715</v>
      </c>
      <c r="D513" s="215" t="s">
        <v>167</v>
      </c>
      <c r="E513" s="216" t="s">
        <v>716</v>
      </c>
      <c r="F513" s="217" t="s">
        <v>717</v>
      </c>
      <c r="G513" s="218" t="s">
        <v>188</v>
      </c>
      <c r="H513" s="219">
        <v>162.5</v>
      </c>
      <c r="I513" s="220"/>
      <c r="J513" s="221">
        <f>ROUND(I513*H513,2)</f>
        <v>0</v>
      </c>
      <c r="K513" s="217" t="s">
        <v>171</v>
      </c>
      <c r="L513" s="47"/>
      <c r="M513" s="222" t="s">
        <v>19</v>
      </c>
      <c r="N513" s="223" t="s">
        <v>41</v>
      </c>
      <c r="O513" s="87"/>
      <c r="P513" s="224">
        <f>O513*H513</f>
        <v>0</v>
      </c>
      <c r="Q513" s="224">
        <v>0</v>
      </c>
      <c r="R513" s="224">
        <f>Q513*H513</f>
        <v>0</v>
      </c>
      <c r="S513" s="224">
        <v>0</v>
      </c>
      <c r="T513" s="225">
        <f>S513*H513</f>
        <v>0</v>
      </c>
      <c r="U513" s="41"/>
      <c r="V513" s="41"/>
      <c r="W513" s="41"/>
      <c r="X513" s="41"/>
      <c r="Y513" s="41"/>
      <c r="Z513" s="41"/>
      <c r="AA513" s="41"/>
      <c r="AB513" s="41"/>
      <c r="AC513" s="41"/>
      <c r="AD513" s="41"/>
      <c r="AE513" s="41"/>
      <c r="AR513" s="226" t="s">
        <v>269</v>
      </c>
      <c r="AT513" s="226" t="s">
        <v>167</v>
      </c>
      <c r="AU513" s="226" t="s">
        <v>79</v>
      </c>
      <c r="AY513" s="20" t="s">
        <v>165</v>
      </c>
      <c r="BE513" s="227">
        <f>IF(N513="základní",J513,0)</f>
        <v>0</v>
      </c>
      <c r="BF513" s="227">
        <f>IF(N513="snížená",J513,0)</f>
        <v>0</v>
      </c>
      <c r="BG513" s="227">
        <f>IF(N513="zákl. přenesená",J513,0)</f>
        <v>0</v>
      </c>
      <c r="BH513" s="227">
        <f>IF(N513="sníž. přenesená",J513,0)</f>
        <v>0</v>
      </c>
      <c r="BI513" s="227">
        <f>IF(N513="nulová",J513,0)</f>
        <v>0</v>
      </c>
      <c r="BJ513" s="20" t="s">
        <v>77</v>
      </c>
      <c r="BK513" s="227">
        <f>ROUND(I513*H513,2)</f>
        <v>0</v>
      </c>
      <c r="BL513" s="20" t="s">
        <v>269</v>
      </c>
      <c r="BM513" s="226" t="s">
        <v>718</v>
      </c>
    </row>
    <row r="514" s="2" customFormat="1">
      <c r="A514" s="41"/>
      <c r="B514" s="42"/>
      <c r="C514" s="43"/>
      <c r="D514" s="228" t="s">
        <v>174</v>
      </c>
      <c r="E514" s="43"/>
      <c r="F514" s="229" t="s">
        <v>719</v>
      </c>
      <c r="G514" s="43"/>
      <c r="H514" s="43"/>
      <c r="I514" s="230"/>
      <c r="J514" s="43"/>
      <c r="K514" s="43"/>
      <c r="L514" s="47"/>
      <c r="M514" s="231"/>
      <c r="N514" s="232"/>
      <c r="O514" s="87"/>
      <c r="P514" s="87"/>
      <c r="Q514" s="87"/>
      <c r="R514" s="87"/>
      <c r="S514" s="87"/>
      <c r="T514" s="88"/>
      <c r="U514" s="41"/>
      <c r="V514" s="41"/>
      <c r="W514" s="41"/>
      <c r="X514" s="41"/>
      <c r="Y514" s="41"/>
      <c r="Z514" s="41"/>
      <c r="AA514" s="41"/>
      <c r="AB514" s="41"/>
      <c r="AC514" s="41"/>
      <c r="AD514" s="41"/>
      <c r="AE514" s="41"/>
      <c r="AT514" s="20" t="s">
        <v>174</v>
      </c>
      <c r="AU514" s="20" t="s">
        <v>79</v>
      </c>
    </row>
    <row r="515" s="13" customFormat="1">
      <c r="A515" s="13"/>
      <c r="B515" s="233"/>
      <c r="C515" s="234"/>
      <c r="D515" s="235" t="s">
        <v>176</v>
      </c>
      <c r="E515" s="236" t="s">
        <v>19</v>
      </c>
      <c r="F515" s="237" t="s">
        <v>720</v>
      </c>
      <c r="G515" s="234"/>
      <c r="H515" s="238">
        <v>162.5</v>
      </c>
      <c r="I515" s="239"/>
      <c r="J515" s="234"/>
      <c r="K515" s="234"/>
      <c r="L515" s="240"/>
      <c r="M515" s="241"/>
      <c r="N515" s="242"/>
      <c r="O515" s="242"/>
      <c r="P515" s="242"/>
      <c r="Q515" s="242"/>
      <c r="R515" s="242"/>
      <c r="S515" s="242"/>
      <c r="T515" s="243"/>
      <c r="U515" s="13"/>
      <c r="V515" s="13"/>
      <c r="W515" s="13"/>
      <c r="X515" s="13"/>
      <c r="Y515" s="13"/>
      <c r="Z515" s="13"/>
      <c r="AA515" s="13"/>
      <c r="AB515" s="13"/>
      <c r="AC515" s="13"/>
      <c r="AD515" s="13"/>
      <c r="AE515" s="13"/>
      <c r="AT515" s="244" t="s">
        <v>176</v>
      </c>
      <c r="AU515" s="244" t="s">
        <v>79</v>
      </c>
      <c r="AV515" s="13" t="s">
        <v>79</v>
      </c>
      <c r="AW515" s="13" t="s">
        <v>32</v>
      </c>
      <c r="AX515" s="13" t="s">
        <v>70</v>
      </c>
      <c r="AY515" s="244" t="s">
        <v>165</v>
      </c>
    </row>
    <row r="516" s="14" customFormat="1">
      <c r="A516" s="14"/>
      <c r="B516" s="245"/>
      <c r="C516" s="246"/>
      <c r="D516" s="235" t="s">
        <v>176</v>
      </c>
      <c r="E516" s="247" t="s">
        <v>19</v>
      </c>
      <c r="F516" s="248" t="s">
        <v>178</v>
      </c>
      <c r="G516" s="246"/>
      <c r="H516" s="249">
        <v>162.5</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176</v>
      </c>
      <c r="AU516" s="255" t="s">
        <v>79</v>
      </c>
      <c r="AV516" s="14" t="s">
        <v>172</v>
      </c>
      <c r="AW516" s="14" t="s">
        <v>32</v>
      </c>
      <c r="AX516" s="14" t="s">
        <v>77</v>
      </c>
      <c r="AY516" s="255" t="s">
        <v>165</v>
      </c>
    </row>
    <row r="517" s="2" customFormat="1" ht="16.5" customHeight="1">
      <c r="A517" s="41"/>
      <c r="B517" s="42"/>
      <c r="C517" s="256" t="s">
        <v>721</v>
      </c>
      <c r="D517" s="256" t="s">
        <v>218</v>
      </c>
      <c r="E517" s="257" t="s">
        <v>711</v>
      </c>
      <c r="F517" s="258" t="s">
        <v>712</v>
      </c>
      <c r="G517" s="259" t="s">
        <v>221</v>
      </c>
      <c r="H517" s="260">
        <v>0.057000000000000002</v>
      </c>
      <c r="I517" s="261"/>
      <c r="J517" s="262">
        <f>ROUND(I517*H517,2)</f>
        <v>0</v>
      </c>
      <c r="K517" s="258" t="s">
        <v>171</v>
      </c>
      <c r="L517" s="263"/>
      <c r="M517" s="264" t="s">
        <v>19</v>
      </c>
      <c r="N517" s="265" t="s">
        <v>41</v>
      </c>
      <c r="O517" s="87"/>
      <c r="P517" s="224">
        <f>O517*H517</f>
        <v>0</v>
      </c>
      <c r="Q517" s="224">
        <v>1</v>
      </c>
      <c r="R517" s="224">
        <f>Q517*H517</f>
        <v>0.057000000000000002</v>
      </c>
      <c r="S517" s="224">
        <v>0</v>
      </c>
      <c r="T517" s="225">
        <f>S517*H517</f>
        <v>0</v>
      </c>
      <c r="U517" s="41"/>
      <c r="V517" s="41"/>
      <c r="W517" s="41"/>
      <c r="X517" s="41"/>
      <c r="Y517" s="41"/>
      <c r="Z517" s="41"/>
      <c r="AA517" s="41"/>
      <c r="AB517" s="41"/>
      <c r="AC517" s="41"/>
      <c r="AD517" s="41"/>
      <c r="AE517" s="41"/>
      <c r="AR517" s="226" t="s">
        <v>365</v>
      </c>
      <c r="AT517" s="226" t="s">
        <v>218</v>
      </c>
      <c r="AU517" s="226" t="s">
        <v>79</v>
      </c>
      <c r="AY517" s="20" t="s">
        <v>165</v>
      </c>
      <c r="BE517" s="227">
        <f>IF(N517="základní",J517,0)</f>
        <v>0</v>
      </c>
      <c r="BF517" s="227">
        <f>IF(N517="snížená",J517,0)</f>
        <v>0</v>
      </c>
      <c r="BG517" s="227">
        <f>IF(N517="zákl. přenesená",J517,0)</f>
        <v>0</v>
      </c>
      <c r="BH517" s="227">
        <f>IF(N517="sníž. přenesená",J517,0)</f>
        <v>0</v>
      </c>
      <c r="BI517" s="227">
        <f>IF(N517="nulová",J517,0)</f>
        <v>0</v>
      </c>
      <c r="BJ517" s="20" t="s">
        <v>77</v>
      </c>
      <c r="BK517" s="227">
        <f>ROUND(I517*H517,2)</f>
        <v>0</v>
      </c>
      <c r="BL517" s="20" t="s">
        <v>269</v>
      </c>
      <c r="BM517" s="226" t="s">
        <v>722</v>
      </c>
    </row>
    <row r="518" s="13" customFormat="1">
      <c r="A518" s="13"/>
      <c r="B518" s="233"/>
      <c r="C518" s="234"/>
      <c r="D518" s="235" t="s">
        <v>176</v>
      </c>
      <c r="E518" s="234"/>
      <c r="F518" s="237" t="s">
        <v>723</v>
      </c>
      <c r="G518" s="234"/>
      <c r="H518" s="238">
        <v>0.057000000000000002</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176</v>
      </c>
      <c r="AU518" s="244" t="s">
        <v>79</v>
      </c>
      <c r="AV518" s="13" t="s">
        <v>79</v>
      </c>
      <c r="AW518" s="13" t="s">
        <v>4</v>
      </c>
      <c r="AX518" s="13" t="s">
        <v>77</v>
      </c>
      <c r="AY518" s="244" t="s">
        <v>165</v>
      </c>
    </row>
    <row r="519" s="2" customFormat="1" ht="24.15" customHeight="1">
      <c r="A519" s="41"/>
      <c r="B519" s="42"/>
      <c r="C519" s="215" t="s">
        <v>724</v>
      </c>
      <c r="D519" s="215" t="s">
        <v>167</v>
      </c>
      <c r="E519" s="216" t="s">
        <v>725</v>
      </c>
      <c r="F519" s="217" t="s">
        <v>726</v>
      </c>
      <c r="G519" s="218" t="s">
        <v>188</v>
      </c>
      <c r="H519" s="219">
        <v>3.9900000000000002</v>
      </c>
      <c r="I519" s="220"/>
      <c r="J519" s="221">
        <f>ROUND(I519*H519,2)</f>
        <v>0</v>
      </c>
      <c r="K519" s="217" t="s">
        <v>171</v>
      </c>
      <c r="L519" s="47"/>
      <c r="M519" s="222" t="s">
        <v>19</v>
      </c>
      <c r="N519" s="223" t="s">
        <v>41</v>
      </c>
      <c r="O519" s="87"/>
      <c r="P519" s="224">
        <f>O519*H519</f>
        <v>0</v>
      </c>
      <c r="Q519" s="224">
        <v>0.00074750000000000001</v>
      </c>
      <c r="R519" s="224">
        <f>Q519*H519</f>
        <v>0.0029825250000000002</v>
      </c>
      <c r="S519" s="224">
        <v>0</v>
      </c>
      <c r="T519" s="225">
        <f>S519*H519</f>
        <v>0</v>
      </c>
      <c r="U519" s="41"/>
      <c r="V519" s="41"/>
      <c r="W519" s="41"/>
      <c r="X519" s="41"/>
      <c r="Y519" s="41"/>
      <c r="Z519" s="41"/>
      <c r="AA519" s="41"/>
      <c r="AB519" s="41"/>
      <c r="AC519" s="41"/>
      <c r="AD519" s="41"/>
      <c r="AE519" s="41"/>
      <c r="AR519" s="226" t="s">
        <v>269</v>
      </c>
      <c r="AT519" s="226" t="s">
        <v>167</v>
      </c>
      <c r="AU519" s="226" t="s">
        <v>79</v>
      </c>
      <c r="AY519" s="20" t="s">
        <v>165</v>
      </c>
      <c r="BE519" s="227">
        <f>IF(N519="základní",J519,0)</f>
        <v>0</v>
      </c>
      <c r="BF519" s="227">
        <f>IF(N519="snížená",J519,0)</f>
        <v>0</v>
      </c>
      <c r="BG519" s="227">
        <f>IF(N519="zákl. přenesená",J519,0)</f>
        <v>0</v>
      </c>
      <c r="BH519" s="227">
        <f>IF(N519="sníž. přenesená",J519,0)</f>
        <v>0</v>
      </c>
      <c r="BI519" s="227">
        <f>IF(N519="nulová",J519,0)</f>
        <v>0</v>
      </c>
      <c r="BJ519" s="20" t="s">
        <v>77</v>
      </c>
      <c r="BK519" s="227">
        <f>ROUND(I519*H519,2)</f>
        <v>0</v>
      </c>
      <c r="BL519" s="20" t="s">
        <v>269</v>
      </c>
      <c r="BM519" s="226" t="s">
        <v>727</v>
      </c>
    </row>
    <row r="520" s="2" customFormat="1">
      <c r="A520" s="41"/>
      <c r="B520" s="42"/>
      <c r="C520" s="43"/>
      <c r="D520" s="228" t="s">
        <v>174</v>
      </c>
      <c r="E520" s="43"/>
      <c r="F520" s="229" t="s">
        <v>728</v>
      </c>
      <c r="G520" s="43"/>
      <c r="H520" s="43"/>
      <c r="I520" s="230"/>
      <c r="J520" s="43"/>
      <c r="K520" s="43"/>
      <c r="L520" s="47"/>
      <c r="M520" s="231"/>
      <c r="N520" s="232"/>
      <c r="O520" s="87"/>
      <c r="P520" s="87"/>
      <c r="Q520" s="87"/>
      <c r="R520" s="87"/>
      <c r="S520" s="87"/>
      <c r="T520" s="88"/>
      <c r="U520" s="41"/>
      <c r="V520" s="41"/>
      <c r="W520" s="41"/>
      <c r="X520" s="41"/>
      <c r="Y520" s="41"/>
      <c r="Z520" s="41"/>
      <c r="AA520" s="41"/>
      <c r="AB520" s="41"/>
      <c r="AC520" s="41"/>
      <c r="AD520" s="41"/>
      <c r="AE520" s="41"/>
      <c r="AT520" s="20" t="s">
        <v>174</v>
      </c>
      <c r="AU520" s="20" t="s">
        <v>79</v>
      </c>
    </row>
    <row r="521" s="13" customFormat="1">
      <c r="A521" s="13"/>
      <c r="B521" s="233"/>
      <c r="C521" s="234"/>
      <c r="D521" s="235" t="s">
        <v>176</v>
      </c>
      <c r="E521" s="236" t="s">
        <v>19</v>
      </c>
      <c r="F521" s="237" t="s">
        <v>729</v>
      </c>
      <c r="G521" s="234"/>
      <c r="H521" s="238">
        <v>5.2000000000000002</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176</v>
      </c>
      <c r="AU521" s="244" t="s">
        <v>79</v>
      </c>
      <c r="AV521" s="13" t="s">
        <v>79</v>
      </c>
      <c r="AW521" s="13" t="s">
        <v>32</v>
      </c>
      <c r="AX521" s="13" t="s">
        <v>70</v>
      </c>
      <c r="AY521" s="244" t="s">
        <v>165</v>
      </c>
    </row>
    <row r="522" s="13" customFormat="1">
      <c r="A522" s="13"/>
      <c r="B522" s="233"/>
      <c r="C522" s="234"/>
      <c r="D522" s="235" t="s">
        <v>176</v>
      </c>
      <c r="E522" s="236" t="s">
        <v>19</v>
      </c>
      <c r="F522" s="237" t="s">
        <v>730</v>
      </c>
      <c r="G522" s="234"/>
      <c r="H522" s="238">
        <v>-1.21</v>
      </c>
      <c r="I522" s="239"/>
      <c r="J522" s="234"/>
      <c r="K522" s="234"/>
      <c r="L522" s="240"/>
      <c r="M522" s="241"/>
      <c r="N522" s="242"/>
      <c r="O522" s="242"/>
      <c r="P522" s="242"/>
      <c r="Q522" s="242"/>
      <c r="R522" s="242"/>
      <c r="S522" s="242"/>
      <c r="T522" s="243"/>
      <c r="U522" s="13"/>
      <c r="V522" s="13"/>
      <c r="W522" s="13"/>
      <c r="X522" s="13"/>
      <c r="Y522" s="13"/>
      <c r="Z522" s="13"/>
      <c r="AA522" s="13"/>
      <c r="AB522" s="13"/>
      <c r="AC522" s="13"/>
      <c r="AD522" s="13"/>
      <c r="AE522" s="13"/>
      <c r="AT522" s="244" t="s">
        <v>176</v>
      </c>
      <c r="AU522" s="244" t="s">
        <v>79</v>
      </c>
      <c r="AV522" s="13" t="s">
        <v>79</v>
      </c>
      <c r="AW522" s="13" t="s">
        <v>32</v>
      </c>
      <c r="AX522" s="13" t="s">
        <v>70</v>
      </c>
      <c r="AY522" s="244" t="s">
        <v>165</v>
      </c>
    </row>
    <row r="523" s="14" customFormat="1">
      <c r="A523" s="14"/>
      <c r="B523" s="245"/>
      <c r="C523" s="246"/>
      <c r="D523" s="235" t="s">
        <v>176</v>
      </c>
      <c r="E523" s="247" t="s">
        <v>19</v>
      </c>
      <c r="F523" s="248" t="s">
        <v>178</v>
      </c>
      <c r="G523" s="246"/>
      <c r="H523" s="249">
        <v>3.9900000000000002</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176</v>
      </c>
      <c r="AU523" s="255" t="s">
        <v>79</v>
      </c>
      <c r="AV523" s="14" t="s">
        <v>172</v>
      </c>
      <c r="AW523" s="14" t="s">
        <v>32</v>
      </c>
      <c r="AX523" s="14" t="s">
        <v>77</v>
      </c>
      <c r="AY523" s="255" t="s">
        <v>165</v>
      </c>
    </row>
    <row r="524" s="2" customFormat="1" ht="24.15" customHeight="1">
      <c r="A524" s="41"/>
      <c r="B524" s="42"/>
      <c r="C524" s="215" t="s">
        <v>731</v>
      </c>
      <c r="D524" s="215" t="s">
        <v>167</v>
      </c>
      <c r="E524" s="216" t="s">
        <v>732</v>
      </c>
      <c r="F524" s="217" t="s">
        <v>733</v>
      </c>
      <c r="G524" s="218" t="s">
        <v>188</v>
      </c>
      <c r="H524" s="219">
        <v>25</v>
      </c>
      <c r="I524" s="220"/>
      <c r="J524" s="221">
        <f>ROUND(I524*H524,2)</f>
        <v>0</v>
      </c>
      <c r="K524" s="217" t="s">
        <v>171</v>
      </c>
      <c r="L524" s="47"/>
      <c r="M524" s="222" t="s">
        <v>19</v>
      </c>
      <c r="N524" s="223" t="s">
        <v>41</v>
      </c>
      <c r="O524" s="87"/>
      <c r="P524" s="224">
        <f>O524*H524</f>
        <v>0</v>
      </c>
      <c r="Q524" s="224">
        <v>0.00039500000000000001</v>
      </c>
      <c r="R524" s="224">
        <f>Q524*H524</f>
        <v>0.0098750000000000001</v>
      </c>
      <c r="S524" s="224">
        <v>0</v>
      </c>
      <c r="T524" s="225">
        <f>S524*H524</f>
        <v>0</v>
      </c>
      <c r="U524" s="41"/>
      <c r="V524" s="41"/>
      <c r="W524" s="41"/>
      <c r="X524" s="41"/>
      <c r="Y524" s="41"/>
      <c r="Z524" s="41"/>
      <c r="AA524" s="41"/>
      <c r="AB524" s="41"/>
      <c r="AC524" s="41"/>
      <c r="AD524" s="41"/>
      <c r="AE524" s="41"/>
      <c r="AR524" s="226" t="s">
        <v>269</v>
      </c>
      <c r="AT524" s="226" t="s">
        <v>167</v>
      </c>
      <c r="AU524" s="226" t="s">
        <v>79</v>
      </c>
      <c r="AY524" s="20" t="s">
        <v>165</v>
      </c>
      <c r="BE524" s="227">
        <f>IF(N524="základní",J524,0)</f>
        <v>0</v>
      </c>
      <c r="BF524" s="227">
        <f>IF(N524="snížená",J524,0)</f>
        <v>0</v>
      </c>
      <c r="BG524" s="227">
        <f>IF(N524="zákl. přenesená",J524,0)</f>
        <v>0</v>
      </c>
      <c r="BH524" s="227">
        <f>IF(N524="sníž. přenesená",J524,0)</f>
        <v>0</v>
      </c>
      <c r="BI524" s="227">
        <f>IF(N524="nulová",J524,0)</f>
        <v>0</v>
      </c>
      <c r="BJ524" s="20" t="s">
        <v>77</v>
      </c>
      <c r="BK524" s="227">
        <f>ROUND(I524*H524,2)</f>
        <v>0</v>
      </c>
      <c r="BL524" s="20" t="s">
        <v>269</v>
      </c>
      <c r="BM524" s="226" t="s">
        <v>734</v>
      </c>
    </row>
    <row r="525" s="2" customFormat="1">
      <c r="A525" s="41"/>
      <c r="B525" s="42"/>
      <c r="C525" s="43"/>
      <c r="D525" s="228" t="s">
        <v>174</v>
      </c>
      <c r="E525" s="43"/>
      <c r="F525" s="229" t="s">
        <v>735</v>
      </c>
      <c r="G525" s="43"/>
      <c r="H525" s="43"/>
      <c r="I525" s="230"/>
      <c r="J525" s="43"/>
      <c r="K525" s="43"/>
      <c r="L525" s="47"/>
      <c r="M525" s="231"/>
      <c r="N525" s="232"/>
      <c r="O525" s="87"/>
      <c r="P525" s="87"/>
      <c r="Q525" s="87"/>
      <c r="R525" s="87"/>
      <c r="S525" s="87"/>
      <c r="T525" s="88"/>
      <c r="U525" s="41"/>
      <c r="V525" s="41"/>
      <c r="W525" s="41"/>
      <c r="X525" s="41"/>
      <c r="Y525" s="41"/>
      <c r="Z525" s="41"/>
      <c r="AA525" s="41"/>
      <c r="AB525" s="41"/>
      <c r="AC525" s="41"/>
      <c r="AD525" s="41"/>
      <c r="AE525" s="41"/>
      <c r="AT525" s="20" t="s">
        <v>174</v>
      </c>
      <c r="AU525" s="20" t="s">
        <v>79</v>
      </c>
    </row>
    <row r="526" s="13" customFormat="1">
      <c r="A526" s="13"/>
      <c r="B526" s="233"/>
      <c r="C526" s="234"/>
      <c r="D526" s="235" t="s">
        <v>176</v>
      </c>
      <c r="E526" s="236" t="s">
        <v>19</v>
      </c>
      <c r="F526" s="237" t="s">
        <v>736</v>
      </c>
      <c r="G526" s="234"/>
      <c r="H526" s="238">
        <v>25</v>
      </c>
      <c r="I526" s="239"/>
      <c r="J526" s="234"/>
      <c r="K526" s="234"/>
      <c r="L526" s="240"/>
      <c r="M526" s="241"/>
      <c r="N526" s="242"/>
      <c r="O526" s="242"/>
      <c r="P526" s="242"/>
      <c r="Q526" s="242"/>
      <c r="R526" s="242"/>
      <c r="S526" s="242"/>
      <c r="T526" s="243"/>
      <c r="U526" s="13"/>
      <c r="V526" s="13"/>
      <c r="W526" s="13"/>
      <c r="X526" s="13"/>
      <c r="Y526" s="13"/>
      <c r="Z526" s="13"/>
      <c r="AA526" s="13"/>
      <c r="AB526" s="13"/>
      <c r="AC526" s="13"/>
      <c r="AD526" s="13"/>
      <c r="AE526" s="13"/>
      <c r="AT526" s="244" t="s">
        <v>176</v>
      </c>
      <c r="AU526" s="244" t="s">
        <v>79</v>
      </c>
      <c r="AV526" s="13" t="s">
        <v>79</v>
      </c>
      <c r="AW526" s="13" t="s">
        <v>32</v>
      </c>
      <c r="AX526" s="13" t="s">
        <v>70</v>
      </c>
      <c r="AY526" s="244" t="s">
        <v>165</v>
      </c>
    </row>
    <row r="527" s="14" customFormat="1">
      <c r="A527" s="14"/>
      <c r="B527" s="245"/>
      <c r="C527" s="246"/>
      <c r="D527" s="235" t="s">
        <v>176</v>
      </c>
      <c r="E527" s="247" t="s">
        <v>19</v>
      </c>
      <c r="F527" s="248" t="s">
        <v>178</v>
      </c>
      <c r="G527" s="246"/>
      <c r="H527" s="249">
        <v>25</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176</v>
      </c>
      <c r="AU527" s="255" t="s">
        <v>79</v>
      </c>
      <c r="AV527" s="14" t="s">
        <v>172</v>
      </c>
      <c r="AW527" s="14" t="s">
        <v>32</v>
      </c>
      <c r="AX527" s="14" t="s">
        <v>77</v>
      </c>
      <c r="AY527" s="255" t="s">
        <v>165</v>
      </c>
    </row>
    <row r="528" s="2" customFormat="1" ht="24.15" customHeight="1">
      <c r="A528" s="41"/>
      <c r="B528" s="42"/>
      <c r="C528" s="215" t="s">
        <v>737</v>
      </c>
      <c r="D528" s="215" t="s">
        <v>167</v>
      </c>
      <c r="E528" s="216" t="s">
        <v>738</v>
      </c>
      <c r="F528" s="217" t="s">
        <v>739</v>
      </c>
      <c r="G528" s="218" t="s">
        <v>188</v>
      </c>
      <c r="H528" s="219">
        <v>4.0800000000000001</v>
      </c>
      <c r="I528" s="220"/>
      <c r="J528" s="221">
        <f>ROUND(I528*H528,2)</f>
        <v>0</v>
      </c>
      <c r="K528" s="217" t="s">
        <v>171</v>
      </c>
      <c r="L528" s="47"/>
      <c r="M528" s="222" t="s">
        <v>19</v>
      </c>
      <c r="N528" s="223" t="s">
        <v>41</v>
      </c>
      <c r="O528" s="87"/>
      <c r="P528" s="224">
        <f>O528*H528</f>
        <v>0</v>
      </c>
      <c r="Q528" s="224">
        <v>0.00079750000000000003</v>
      </c>
      <c r="R528" s="224">
        <f>Q528*H528</f>
        <v>0.0032538000000000003</v>
      </c>
      <c r="S528" s="224">
        <v>0</v>
      </c>
      <c r="T528" s="225">
        <f>S528*H528</f>
        <v>0</v>
      </c>
      <c r="U528" s="41"/>
      <c r="V528" s="41"/>
      <c r="W528" s="41"/>
      <c r="X528" s="41"/>
      <c r="Y528" s="41"/>
      <c r="Z528" s="41"/>
      <c r="AA528" s="41"/>
      <c r="AB528" s="41"/>
      <c r="AC528" s="41"/>
      <c r="AD528" s="41"/>
      <c r="AE528" s="41"/>
      <c r="AR528" s="226" t="s">
        <v>269</v>
      </c>
      <c r="AT528" s="226" t="s">
        <v>167</v>
      </c>
      <c r="AU528" s="226" t="s">
        <v>79</v>
      </c>
      <c r="AY528" s="20" t="s">
        <v>165</v>
      </c>
      <c r="BE528" s="227">
        <f>IF(N528="základní",J528,0)</f>
        <v>0</v>
      </c>
      <c r="BF528" s="227">
        <f>IF(N528="snížená",J528,0)</f>
        <v>0</v>
      </c>
      <c r="BG528" s="227">
        <f>IF(N528="zákl. přenesená",J528,0)</f>
        <v>0</v>
      </c>
      <c r="BH528" s="227">
        <f>IF(N528="sníž. přenesená",J528,0)</f>
        <v>0</v>
      </c>
      <c r="BI528" s="227">
        <f>IF(N528="nulová",J528,0)</f>
        <v>0</v>
      </c>
      <c r="BJ528" s="20" t="s">
        <v>77</v>
      </c>
      <c r="BK528" s="227">
        <f>ROUND(I528*H528,2)</f>
        <v>0</v>
      </c>
      <c r="BL528" s="20" t="s">
        <v>269</v>
      </c>
      <c r="BM528" s="226" t="s">
        <v>740</v>
      </c>
    </row>
    <row r="529" s="2" customFormat="1">
      <c r="A529" s="41"/>
      <c r="B529" s="42"/>
      <c r="C529" s="43"/>
      <c r="D529" s="228" t="s">
        <v>174</v>
      </c>
      <c r="E529" s="43"/>
      <c r="F529" s="229" t="s">
        <v>741</v>
      </c>
      <c r="G529" s="43"/>
      <c r="H529" s="43"/>
      <c r="I529" s="230"/>
      <c r="J529" s="43"/>
      <c r="K529" s="43"/>
      <c r="L529" s="47"/>
      <c r="M529" s="231"/>
      <c r="N529" s="232"/>
      <c r="O529" s="87"/>
      <c r="P529" s="87"/>
      <c r="Q529" s="87"/>
      <c r="R529" s="87"/>
      <c r="S529" s="87"/>
      <c r="T529" s="88"/>
      <c r="U529" s="41"/>
      <c r="V529" s="41"/>
      <c r="W529" s="41"/>
      <c r="X529" s="41"/>
      <c r="Y529" s="41"/>
      <c r="Z529" s="41"/>
      <c r="AA529" s="41"/>
      <c r="AB529" s="41"/>
      <c r="AC529" s="41"/>
      <c r="AD529" s="41"/>
      <c r="AE529" s="41"/>
      <c r="AT529" s="20" t="s">
        <v>174</v>
      </c>
      <c r="AU529" s="20" t="s">
        <v>79</v>
      </c>
    </row>
    <row r="530" s="13" customFormat="1">
      <c r="A530" s="13"/>
      <c r="B530" s="233"/>
      <c r="C530" s="234"/>
      <c r="D530" s="235" t="s">
        <v>176</v>
      </c>
      <c r="E530" s="236" t="s">
        <v>19</v>
      </c>
      <c r="F530" s="237" t="s">
        <v>742</v>
      </c>
      <c r="G530" s="234"/>
      <c r="H530" s="238">
        <v>4.0800000000000001</v>
      </c>
      <c r="I530" s="239"/>
      <c r="J530" s="234"/>
      <c r="K530" s="234"/>
      <c r="L530" s="240"/>
      <c r="M530" s="241"/>
      <c r="N530" s="242"/>
      <c r="O530" s="242"/>
      <c r="P530" s="242"/>
      <c r="Q530" s="242"/>
      <c r="R530" s="242"/>
      <c r="S530" s="242"/>
      <c r="T530" s="243"/>
      <c r="U530" s="13"/>
      <c r="V530" s="13"/>
      <c r="W530" s="13"/>
      <c r="X530" s="13"/>
      <c r="Y530" s="13"/>
      <c r="Z530" s="13"/>
      <c r="AA530" s="13"/>
      <c r="AB530" s="13"/>
      <c r="AC530" s="13"/>
      <c r="AD530" s="13"/>
      <c r="AE530" s="13"/>
      <c r="AT530" s="244" t="s">
        <v>176</v>
      </c>
      <c r="AU530" s="244" t="s">
        <v>79</v>
      </c>
      <c r="AV530" s="13" t="s">
        <v>79</v>
      </c>
      <c r="AW530" s="13" t="s">
        <v>32</v>
      </c>
      <c r="AX530" s="13" t="s">
        <v>70</v>
      </c>
      <c r="AY530" s="244" t="s">
        <v>165</v>
      </c>
    </row>
    <row r="531" s="14" customFormat="1">
      <c r="A531" s="14"/>
      <c r="B531" s="245"/>
      <c r="C531" s="246"/>
      <c r="D531" s="235" t="s">
        <v>176</v>
      </c>
      <c r="E531" s="247" t="s">
        <v>19</v>
      </c>
      <c r="F531" s="248" t="s">
        <v>178</v>
      </c>
      <c r="G531" s="246"/>
      <c r="H531" s="249">
        <v>4.0800000000000001</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176</v>
      </c>
      <c r="AU531" s="255" t="s">
        <v>79</v>
      </c>
      <c r="AV531" s="14" t="s">
        <v>172</v>
      </c>
      <c r="AW531" s="14" t="s">
        <v>32</v>
      </c>
      <c r="AX531" s="14" t="s">
        <v>77</v>
      </c>
      <c r="AY531" s="255" t="s">
        <v>165</v>
      </c>
    </row>
    <row r="532" s="2" customFormat="1" ht="21.75" customHeight="1">
      <c r="A532" s="41"/>
      <c r="B532" s="42"/>
      <c r="C532" s="215" t="s">
        <v>743</v>
      </c>
      <c r="D532" s="215" t="s">
        <v>167</v>
      </c>
      <c r="E532" s="216" t="s">
        <v>744</v>
      </c>
      <c r="F532" s="217" t="s">
        <v>745</v>
      </c>
      <c r="G532" s="218" t="s">
        <v>213</v>
      </c>
      <c r="H532" s="219">
        <v>25</v>
      </c>
      <c r="I532" s="220"/>
      <c r="J532" s="221">
        <f>ROUND(I532*H532,2)</f>
        <v>0</v>
      </c>
      <c r="K532" s="217" t="s">
        <v>171</v>
      </c>
      <c r="L532" s="47"/>
      <c r="M532" s="222" t="s">
        <v>19</v>
      </c>
      <c r="N532" s="223" t="s">
        <v>41</v>
      </c>
      <c r="O532" s="87"/>
      <c r="P532" s="224">
        <f>O532*H532</f>
        <v>0</v>
      </c>
      <c r="Q532" s="224">
        <v>0.00016000000000000001</v>
      </c>
      <c r="R532" s="224">
        <f>Q532*H532</f>
        <v>0.0040000000000000001</v>
      </c>
      <c r="S532" s="224">
        <v>0</v>
      </c>
      <c r="T532" s="225">
        <f>S532*H532</f>
        <v>0</v>
      </c>
      <c r="U532" s="41"/>
      <c r="V532" s="41"/>
      <c r="W532" s="41"/>
      <c r="X532" s="41"/>
      <c r="Y532" s="41"/>
      <c r="Z532" s="41"/>
      <c r="AA532" s="41"/>
      <c r="AB532" s="41"/>
      <c r="AC532" s="41"/>
      <c r="AD532" s="41"/>
      <c r="AE532" s="41"/>
      <c r="AR532" s="226" t="s">
        <v>269</v>
      </c>
      <c r="AT532" s="226" t="s">
        <v>167</v>
      </c>
      <c r="AU532" s="226" t="s">
        <v>79</v>
      </c>
      <c r="AY532" s="20" t="s">
        <v>165</v>
      </c>
      <c r="BE532" s="227">
        <f>IF(N532="základní",J532,0)</f>
        <v>0</v>
      </c>
      <c r="BF532" s="227">
        <f>IF(N532="snížená",J532,0)</f>
        <v>0</v>
      </c>
      <c r="BG532" s="227">
        <f>IF(N532="zákl. přenesená",J532,0)</f>
        <v>0</v>
      </c>
      <c r="BH532" s="227">
        <f>IF(N532="sníž. přenesená",J532,0)</f>
        <v>0</v>
      </c>
      <c r="BI532" s="227">
        <f>IF(N532="nulová",J532,0)</f>
        <v>0</v>
      </c>
      <c r="BJ532" s="20" t="s">
        <v>77</v>
      </c>
      <c r="BK532" s="227">
        <f>ROUND(I532*H532,2)</f>
        <v>0</v>
      </c>
      <c r="BL532" s="20" t="s">
        <v>269</v>
      </c>
      <c r="BM532" s="226" t="s">
        <v>746</v>
      </c>
    </row>
    <row r="533" s="2" customFormat="1">
      <c r="A533" s="41"/>
      <c r="B533" s="42"/>
      <c r="C533" s="43"/>
      <c r="D533" s="228" t="s">
        <v>174</v>
      </c>
      <c r="E533" s="43"/>
      <c r="F533" s="229" t="s">
        <v>747</v>
      </c>
      <c r="G533" s="43"/>
      <c r="H533" s="43"/>
      <c r="I533" s="230"/>
      <c r="J533" s="43"/>
      <c r="K533" s="43"/>
      <c r="L533" s="47"/>
      <c r="M533" s="231"/>
      <c r="N533" s="232"/>
      <c r="O533" s="87"/>
      <c r="P533" s="87"/>
      <c r="Q533" s="87"/>
      <c r="R533" s="87"/>
      <c r="S533" s="87"/>
      <c r="T533" s="88"/>
      <c r="U533" s="41"/>
      <c r="V533" s="41"/>
      <c r="W533" s="41"/>
      <c r="X533" s="41"/>
      <c r="Y533" s="41"/>
      <c r="Z533" s="41"/>
      <c r="AA533" s="41"/>
      <c r="AB533" s="41"/>
      <c r="AC533" s="41"/>
      <c r="AD533" s="41"/>
      <c r="AE533" s="41"/>
      <c r="AT533" s="20" t="s">
        <v>174</v>
      </c>
      <c r="AU533" s="20" t="s">
        <v>79</v>
      </c>
    </row>
    <row r="534" s="13" customFormat="1">
      <c r="A534" s="13"/>
      <c r="B534" s="233"/>
      <c r="C534" s="234"/>
      <c r="D534" s="235" t="s">
        <v>176</v>
      </c>
      <c r="E534" s="236" t="s">
        <v>19</v>
      </c>
      <c r="F534" s="237" t="s">
        <v>748</v>
      </c>
      <c r="G534" s="234"/>
      <c r="H534" s="238">
        <v>25</v>
      </c>
      <c r="I534" s="239"/>
      <c r="J534" s="234"/>
      <c r="K534" s="234"/>
      <c r="L534" s="240"/>
      <c r="M534" s="241"/>
      <c r="N534" s="242"/>
      <c r="O534" s="242"/>
      <c r="P534" s="242"/>
      <c r="Q534" s="242"/>
      <c r="R534" s="242"/>
      <c r="S534" s="242"/>
      <c r="T534" s="243"/>
      <c r="U534" s="13"/>
      <c r="V534" s="13"/>
      <c r="W534" s="13"/>
      <c r="X534" s="13"/>
      <c r="Y534" s="13"/>
      <c r="Z534" s="13"/>
      <c r="AA534" s="13"/>
      <c r="AB534" s="13"/>
      <c r="AC534" s="13"/>
      <c r="AD534" s="13"/>
      <c r="AE534" s="13"/>
      <c r="AT534" s="244" t="s">
        <v>176</v>
      </c>
      <c r="AU534" s="244" t="s">
        <v>79</v>
      </c>
      <c r="AV534" s="13" t="s">
        <v>79</v>
      </c>
      <c r="AW534" s="13" t="s">
        <v>32</v>
      </c>
      <c r="AX534" s="13" t="s">
        <v>70</v>
      </c>
      <c r="AY534" s="244" t="s">
        <v>165</v>
      </c>
    </row>
    <row r="535" s="14" customFormat="1">
      <c r="A535" s="14"/>
      <c r="B535" s="245"/>
      <c r="C535" s="246"/>
      <c r="D535" s="235" t="s">
        <v>176</v>
      </c>
      <c r="E535" s="247" t="s">
        <v>19</v>
      </c>
      <c r="F535" s="248" t="s">
        <v>178</v>
      </c>
      <c r="G535" s="246"/>
      <c r="H535" s="249">
        <v>25</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176</v>
      </c>
      <c r="AU535" s="255" t="s">
        <v>79</v>
      </c>
      <c r="AV535" s="14" t="s">
        <v>172</v>
      </c>
      <c r="AW535" s="14" t="s">
        <v>32</v>
      </c>
      <c r="AX535" s="14" t="s">
        <v>77</v>
      </c>
      <c r="AY535" s="255" t="s">
        <v>165</v>
      </c>
    </row>
    <row r="536" s="2" customFormat="1" ht="24.15" customHeight="1">
      <c r="A536" s="41"/>
      <c r="B536" s="42"/>
      <c r="C536" s="215" t="s">
        <v>749</v>
      </c>
      <c r="D536" s="215" t="s">
        <v>167</v>
      </c>
      <c r="E536" s="216" t="s">
        <v>750</v>
      </c>
      <c r="F536" s="217" t="s">
        <v>751</v>
      </c>
      <c r="G536" s="218" t="s">
        <v>188</v>
      </c>
      <c r="H536" s="219">
        <v>3.9900000000000002</v>
      </c>
      <c r="I536" s="220"/>
      <c r="J536" s="221">
        <f>ROUND(I536*H536,2)</f>
        <v>0</v>
      </c>
      <c r="K536" s="217" t="s">
        <v>171</v>
      </c>
      <c r="L536" s="47"/>
      <c r="M536" s="222" t="s">
        <v>19</v>
      </c>
      <c r="N536" s="223" t="s">
        <v>41</v>
      </c>
      <c r="O536" s="87"/>
      <c r="P536" s="224">
        <f>O536*H536</f>
        <v>0</v>
      </c>
      <c r="Q536" s="224">
        <v>3.3087999999999999E-05</v>
      </c>
      <c r="R536" s="224">
        <f>Q536*H536</f>
        <v>0.00013202112</v>
      </c>
      <c r="S536" s="224">
        <v>0</v>
      </c>
      <c r="T536" s="225">
        <f>S536*H536</f>
        <v>0</v>
      </c>
      <c r="U536" s="41"/>
      <c r="V536" s="41"/>
      <c r="W536" s="41"/>
      <c r="X536" s="41"/>
      <c r="Y536" s="41"/>
      <c r="Z536" s="41"/>
      <c r="AA536" s="41"/>
      <c r="AB536" s="41"/>
      <c r="AC536" s="41"/>
      <c r="AD536" s="41"/>
      <c r="AE536" s="41"/>
      <c r="AR536" s="226" t="s">
        <v>269</v>
      </c>
      <c r="AT536" s="226" t="s">
        <v>167</v>
      </c>
      <c r="AU536" s="226" t="s">
        <v>79</v>
      </c>
      <c r="AY536" s="20" t="s">
        <v>165</v>
      </c>
      <c r="BE536" s="227">
        <f>IF(N536="základní",J536,0)</f>
        <v>0</v>
      </c>
      <c r="BF536" s="227">
        <f>IF(N536="snížená",J536,0)</f>
        <v>0</v>
      </c>
      <c r="BG536" s="227">
        <f>IF(N536="zákl. přenesená",J536,0)</f>
        <v>0</v>
      </c>
      <c r="BH536" s="227">
        <f>IF(N536="sníž. přenesená",J536,0)</f>
        <v>0</v>
      </c>
      <c r="BI536" s="227">
        <f>IF(N536="nulová",J536,0)</f>
        <v>0</v>
      </c>
      <c r="BJ536" s="20" t="s">
        <v>77</v>
      </c>
      <c r="BK536" s="227">
        <f>ROUND(I536*H536,2)</f>
        <v>0</v>
      </c>
      <c r="BL536" s="20" t="s">
        <v>269</v>
      </c>
      <c r="BM536" s="226" t="s">
        <v>752</v>
      </c>
    </row>
    <row r="537" s="2" customFormat="1">
      <c r="A537" s="41"/>
      <c r="B537" s="42"/>
      <c r="C537" s="43"/>
      <c r="D537" s="228" t="s">
        <v>174</v>
      </c>
      <c r="E537" s="43"/>
      <c r="F537" s="229" t="s">
        <v>753</v>
      </c>
      <c r="G537" s="43"/>
      <c r="H537" s="43"/>
      <c r="I537" s="230"/>
      <c r="J537" s="43"/>
      <c r="K537" s="43"/>
      <c r="L537" s="47"/>
      <c r="M537" s="231"/>
      <c r="N537" s="232"/>
      <c r="O537" s="87"/>
      <c r="P537" s="87"/>
      <c r="Q537" s="87"/>
      <c r="R537" s="87"/>
      <c r="S537" s="87"/>
      <c r="T537" s="88"/>
      <c r="U537" s="41"/>
      <c r="V537" s="41"/>
      <c r="W537" s="41"/>
      <c r="X537" s="41"/>
      <c r="Y537" s="41"/>
      <c r="Z537" s="41"/>
      <c r="AA537" s="41"/>
      <c r="AB537" s="41"/>
      <c r="AC537" s="41"/>
      <c r="AD537" s="41"/>
      <c r="AE537" s="41"/>
      <c r="AT537" s="20" t="s">
        <v>174</v>
      </c>
      <c r="AU537" s="20" t="s">
        <v>79</v>
      </c>
    </row>
    <row r="538" s="13" customFormat="1">
      <c r="A538" s="13"/>
      <c r="B538" s="233"/>
      <c r="C538" s="234"/>
      <c r="D538" s="235" t="s">
        <v>176</v>
      </c>
      <c r="E538" s="236" t="s">
        <v>19</v>
      </c>
      <c r="F538" s="237" t="s">
        <v>729</v>
      </c>
      <c r="G538" s="234"/>
      <c r="H538" s="238">
        <v>5.2000000000000002</v>
      </c>
      <c r="I538" s="239"/>
      <c r="J538" s="234"/>
      <c r="K538" s="234"/>
      <c r="L538" s="240"/>
      <c r="M538" s="241"/>
      <c r="N538" s="242"/>
      <c r="O538" s="242"/>
      <c r="P538" s="242"/>
      <c r="Q538" s="242"/>
      <c r="R538" s="242"/>
      <c r="S538" s="242"/>
      <c r="T538" s="243"/>
      <c r="U538" s="13"/>
      <c r="V538" s="13"/>
      <c r="W538" s="13"/>
      <c r="X538" s="13"/>
      <c r="Y538" s="13"/>
      <c r="Z538" s="13"/>
      <c r="AA538" s="13"/>
      <c r="AB538" s="13"/>
      <c r="AC538" s="13"/>
      <c r="AD538" s="13"/>
      <c r="AE538" s="13"/>
      <c r="AT538" s="244" t="s">
        <v>176</v>
      </c>
      <c r="AU538" s="244" t="s">
        <v>79</v>
      </c>
      <c r="AV538" s="13" t="s">
        <v>79</v>
      </c>
      <c r="AW538" s="13" t="s">
        <v>32</v>
      </c>
      <c r="AX538" s="13" t="s">
        <v>70</v>
      </c>
      <c r="AY538" s="244" t="s">
        <v>165</v>
      </c>
    </row>
    <row r="539" s="13" customFormat="1">
      <c r="A539" s="13"/>
      <c r="B539" s="233"/>
      <c r="C539" s="234"/>
      <c r="D539" s="235" t="s">
        <v>176</v>
      </c>
      <c r="E539" s="236" t="s">
        <v>19</v>
      </c>
      <c r="F539" s="237" t="s">
        <v>730</v>
      </c>
      <c r="G539" s="234"/>
      <c r="H539" s="238">
        <v>-1.21</v>
      </c>
      <c r="I539" s="239"/>
      <c r="J539" s="234"/>
      <c r="K539" s="234"/>
      <c r="L539" s="240"/>
      <c r="M539" s="241"/>
      <c r="N539" s="242"/>
      <c r="O539" s="242"/>
      <c r="P539" s="242"/>
      <c r="Q539" s="242"/>
      <c r="R539" s="242"/>
      <c r="S539" s="242"/>
      <c r="T539" s="243"/>
      <c r="U539" s="13"/>
      <c r="V539" s="13"/>
      <c r="W539" s="13"/>
      <c r="X539" s="13"/>
      <c r="Y539" s="13"/>
      <c r="Z539" s="13"/>
      <c r="AA539" s="13"/>
      <c r="AB539" s="13"/>
      <c r="AC539" s="13"/>
      <c r="AD539" s="13"/>
      <c r="AE539" s="13"/>
      <c r="AT539" s="244" t="s">
        <v>176</v>
      </c>
      <c r="AU539" s="244" t="s">
        <v>79</v>
      </c>
      <c r="AV539" s="13" t="s">
        <v>79</v>
      </c>
      <c r="AW539" s="13" t="s">
        <v>32</v>
      </c>
      <c r="AX539" s="13" t="s">
        <v>70</v>
      </c>
      <c r="AY539" s="244" t="s">
        <v>165</v>
      </c>
    </row>
    <row r="540" s="14" customFormat="1">
      <c r="A540" s="14"/>
      <c r="B540" s="245"/>
      <c r="C540" s="246"/>
      <c r="D540" s="235" t="s">
        <v>176</v>
      </c>
      <c r="E540" s="247" t="s">
        <v>19</v>
      </c>
      <c r="F540" s="248" t="s">
        <v>178</v>
      </c>
      <c r="G540" s="246"/>
      <c r="H540" s="249">
        <v>3.9900000000000002</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176</v>
      </c>
      <c r="AU540" s="255" t="s">
        <v>79</v>
      </c>
      <c r="AV540" s="14" t="s">
        <v>172</v>
      </c>
      <c r="AW540" s="14" t="s">
        <v>32</v>
      </c>
      <c r="AX540" s="14" t="s">
        <v>77</v>
      </c>
      <c r="AY540" s="255" t="s">
        <v>165</v>
      </c>
    </row>
    <row r="541" s="2" customFormat="1" ht="16.5" customHeight="1">
      <c r="A541" s="41"/>
      <c r="B541" s="42"/>
      <c r="C541" s="256" t="s">
        <v>754</v>
      </c>
      <c r="D541" s="256" t="s">
        <v>218</v>
      </c>
      <c r="E541" s="257" t="s">
        <v>755</v>
      </c>
      <c r="F541" s="258" t="s">
        <v>756</v>
      </c>
      <c r="G541" s="259" t="s">
        <v>188</v>
      </c>
      <c r="H541" s="260">
        <v>4.6500000000000004</v>
      </c>
      <c r="I541" s="261"/>
      <c r="J541" s="262">
        <f>ROUND(I541*H541,2)</f>
        <v>0</v>
      </c>
      <c r="K541" s="258" t="s">
        <v>171</v>
      </c>
      <c r="L541" s="263"/>
      <c r="M541" s="264" t="s">
        <v>19</v>
      </c>
      <c r="N541" s="265" t="s">
        <v>41</v>
      </c>
      <c r="O541" s="87"/>
      <c r="P541" s="224">
        <f>O541*H541</f>
        <v>0</v>
      </c>
      <c r="Q541" s="224">
        <v>0.0020999999999999999</v>
      </c>
      <c r="R541" s="224">
        <f>Q541*H541</f>
        <v>0.0097649999999999994</v>
      </c>
      <c r="S541" s="224">
        <v>0</v>
      </c>
      <c r="T541" s="225">
        <f>S541*H541</f>
        <v>0</v>
      </c>
      <c r="U541" s="41"/>
      <c r="V541" s="41"/>
      <c r="W541" s="41"/>
      <c r="X541" s="41"/>
      <c r="Y541" s="41"/>
      <c r="Z541" s="41"/>
      <c r="AA541" s="41"/>
      <c r="AB541" s="41"/>
      <c r="AC541" s="41"/>
      <c r="AD541" s="41"/>
      <c r="AE541" s="41"/>
      <c r="AR541" s="226" t="s">
        <v>365</v>
      </c>
      <c r="AT541" s="226" t="s">
        <v>218</v>
      </c>
      <c r="AU541" s="226" t="s">
        <v>79</v>
      </c>
      <c r="AY541" s="20" t="s">
        <v>165</v>
      </c>
      <c r="BE541" s="227">
        <f>IF(N541="základní",J541,0)</f>
        <v>0</v>
      </c>
      <c r="BF541" s="227">
        <f>IF(N541="snížená",J541,0)</f>
        <v>0</v>
      </c>
      <c r="BG541" s="227">
        <f>IF(N541="zákl. přenesená",J541,0)</f>
        <v>0</v>
      </c>
      <c r="BH541" s="227">
        <f>IF(N541="sníž. přenesená",J541,0)</f>
        <v>0</v>
      </c>
      <c r="BI541" s="227">
        <f>IF(N541="nulová",J541,0)</f>
        <v>0</v>
      </c>
      <c r="BJ541" s="20" t="s">
        <v>77</v>
      </c>
      <c r="BK541" s="227">
        <f>ROUND(I541*H541,2)</f>
        <v>0</v>
      </c>
      <c r="BL541" s="20" t="s">
        <v>269</v>
      </c>
      <c r="BM541" s="226" t="s">
        <v>757</v>
      </c>
    </row>
    <row r="542" s="13" customFormat="1">
      <c r="A542" s="13"/>
      <c r="B542" s="233"/>
      <c r="C542" s="234"/>
      <c r="D542" s="235" t="s">
        <v>176</v>
      </c>
      <c r="E542" s="234"/>
      <c r="F542" s="237" t="s">
        <v>758</v>
      </c>
      <c r="G542" s="234"/>
      <c r="H542" s="238">
        <v>4.6500000000000004</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176</v>
      </c>
      <c r="AU542" s="244" t="s">
        <v>79</v>
      </c>
      <c r="AV542" s="13" t="s">
        <v>79</v>
      </c>
      <c r="AW542" s="13" t="s">
        <v>4</v>
      </c>
      <c r="AX542" s="13" t="s">
        <v>77</v>
      </c>
      <c r="AY542" s="244" t="s">
        <v>165</v>
      </c>
    </row>
    <row r="543" s="2" customFormat="1" ht="21.75" customHeight="1">
      <c r="A543" s="41"/>
      <c r="B543" s="42"/>
      <c r="C543" s="215" t="s">
        <v>759</v>
      </c>
      <c r="D543" s="215" t="s">
        <v>167</v>
      </c>
      <c r="E543" s="216" t="s">
        <v>760</v>
      </c>
      <c r="F543" s="217" t="s">
        <v>761</v>
      </c>
      <c r="G543" s="218" t="s">
        <v>188</v>
      </c>
      <c r="H543" s="219">
        <v>4.0800000000000001</v>
      </c>
      <c r="I543" s="220"/>
      <c r="J543" s="221">
        <f>ROUND(I543*H543,2)</f>
        <v>0</v>
      </c>
      <c r="K543" s="217" t="s">
        <v>171</v>
      </c>
      <c r="L543" s="47"/>
      <c r="M543" s="222" t="s">
        <v>19</v>
      </c>
      <c r="N543" s="223" t="s">
        <v>41</v>
      </c>
      <c r="O543" s="87"/>
      <c r="P543" s="224">
        <f>O543*H543</f>
        <v>0</v>
      </c>
      <c r="Q543" s="224">
        <v>5.3145600000000002E-05</v>
      </c>
      <c r="R543" s="224">
        <f>Q543*H543</f>
        <v>0.000216834048</v>
      </c>
      <c r="S543" s="224">
        <v>0</v>
      </c>
      <c r="T543" s="225">
        <f>S543*H543</f>
        <v>0</v>
      </c>
      <c r="U543" s="41"/>
      <c r="V543" s="41"/>
      <c r="W543" s="41"/>
      <c r="X543" s="41"/>
      <c r="Y543" s="41"/>
      <c r="Z543" s="41"/>
      <c r="AA543" s="41"/>
      <c r="AB543" s="41"/>
      <c r="AC543" s="41"/>
      <c r="AD543" s="41"/>
      <c r="AE543" s="41"/>
      <c r="AR543" s="226" t="s">
        <v>269</v>
      </c>
      <c r="AT543" s="226" t="s">
        <v>167</v>
      </c>
      <c r="AU543" s="226" t="s">
        <v>79</v>
      </c>
      <c r="AY543" s="20" t="s">
        <v>165</v>
      </c>
      <c r="BE543" s="227">
        <f>IF(N543="základní",J543,0)</f>
        <v>0</v>
      </c>
      <c r="BF543" s="227">
        <f>IF(N543="snížená",J543,0)</f>
        <v>0</v>
      </c>
      <c r="BG543" s="227">
        <f>IF(N543="zákl. přenesená",J543,0)</f>
        <v>0</v>
      </c>
      <c r="BH543" s="227">
        <f>IF(N543="sníž. přenesená",J543,0)</f>
        <v>0</v>
      </c>
      <c r="BI543" s="227">
        <f>IF(N543="nulová",J543,0)</f>
        <v>0</v>
      </c>
      <c r="BJ543" s="20" t="s">
        <v>77</v>
      </c>
      <c r="BK543" s="227">
        <f>ROUND(I543*H543,2)</f>
        <v>0</v>
      </c>
      <c r="BL543" s="20" t="s">
        <v>269</v>
      </c>
      <c r="BM543" s="226" t="s">
        <v>762</v>
      </c>
    </row>
    <row r="544" s="2" customFormat="1">
      <c r="A544" s="41"/>
      <c r="B544" s="42"/>
      <c r="C544" s="43"/>
      <c r="D544" s="228" t="s">
        <v>174</v>
      </c>
      <c r="E544" s="43"/>
      <c r="F544" s="229" t="s">
        <v>763</v>
      </c>
      <c r="G544" s="43"/>
      <c r="H544" s="43"/>
      <c r="I544" s="230"/>
      <c r="J544" s="43"/>
      <c r="K544" s="43"/>
      <c r="L544" s="47"/>
      <c r="M544" s="231"/>
      <c r="N544" s="232"/>
      <c r="O544" s="87"/>
      <c r="P544" s="87"/>
      <c r="Q544" s="87"/>
      <c r="R544" s="87"/>
      <c r="S544" s="87"/>
      <c r="T544" s="88"/>
      <c r="U544" s="41"/>
      <c r="V544" s="41"/>
      <c r="W544" s="41"/>
      <c r="X544" s="41"/>
      <c r="Y544" s="41"/>
      <c r="Z544" s="41"/>
      <c r="AA544" s="41"/>
      <c r="AB544" s="41"/>
      <c r="AC544" s="41"/>
      <c r="AD544" s="41"/>
      <c r="AE544" s="41"/>
      <c r="AT544" s="20" t="s">
        <v>174</v>
      </c>
      <c r="AU544" s="20" t="s">
        <v>79</v>
      </c>
    </row>
    <row r="545" s="13" customFormat="1">
      <c r="A545" s="13"/>
      <c r="B545" s="233"/>
      <c r="C545" s="234"/>
      <c r="D545" s="235" t="s">
        <v>176</v>
      </c>
      <c r="E545" s="236" t="s">
        <v>19</v>
      </c>
      <c r="F545" s="237" t="s">
        <v>742</v>
      </c>
      <c r="G545" s="234"/>
      <c r="H545" s="238">
        <v>4.0800000000000001</v>
      </c>
      <c r="I545" s="239"/>
      <c r="J545" s="234"/>
      <c r="K545" s="234"/>
      <c r="L545" s="240"/>
      <c r="M545" s="241"/>
      <c r="N545" s="242"/>
      <c r="O545" s="242"/>
      <c r="P545" s="242"/>
      <c r="Q545" s="242"/>
      <c r="R545" s="242"/>
      <c r="S545" s="242"/>
      <c r="T545" s="243"/>
      <c r="U545" s="13"/>
      <c r="V545" s="13"/>
      <c r="W545" s="13"/>
      <c r="X545" s="13"/>
      <c r="Y545" s="13"/>
      <c r="Z545" s="13"/>
      <c r="AA545" s="13"/>
      <c r="AB545" s="13"/>
      <c r="AC545" s="13"/>
      <c r="AD545" s="13"/>
      <c r="AE545" s="13"/>
      <c r="AT545" s="244" t="s">
        <v>176</v>
      </c>
      <c r="AU545" s="244" t="s">
        <v>79</v>
      </c>
      <c r="AV545" s="13" t="s">
        <v>79</v>
      </c>
      <c r="AW545" s="13" t="s">
        <v>32</v>
      </c>
      <c r="AX545" s="13" t="s">
        <v>70</v>
      </c>
      <c r="AY545" s="244" t="s">
        <v>165</v>
      </c>
    </row>
    <row r="546" s="14" customFormat="1">
      <c r="A546" s="14"/>
      <c r="B546" s="245"/>
      <c r="C546" s="246"/>
      <c r="D546" s="235" t="s">
        <v>176</v>
      </c>
      <c r="E546" s="247" t="s">
        <v>19</v>
      </c>
      <c r="F546" s="248" t="s">
        <v>178</v>
      </c>
      <c r="G546" s="246"/>
      <c r="H546" s="249">
        <v>4.0800000000000001</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176</v>
      </c>
      <c r="AU546" s="255" t="s">
        <v>79</v>
      </c>
      <c r="AV546" s="14" t="s">
        <v>172</v>
      </c>
      <c r="AW546" s="14" t="s">
        <v>32</v>
      </c>
      <c r="AX546" s="14" t="s">
        <v>77</v>
      </c>
      <c r="AY546" s="255" t="s">
        <v>165</v>
      </c>
    </row>
    <row r="547" s="2" customFormat="1" ht="16.5" customHeight="1">
      <c r="A547" s="41"/>
      <c r="B547" s="42"/>
      <c r="C547" s="256" t="s">
        <v>764</v>
      </c>
      <c r="D547" s="256" t="s">
        <v>218</v>
      </c>
      <c r="E547" s="257" t="s">
        <v>755</v>
      </c>
      <c r="F547" s="258" t="s">
        <v>756</v>
      </c>
      <c r="G547" s="259" t="s">
        <v>188</v>
      </c>
      <c r="H547" s="260">
        <v>4.9820000000000002</v>
      </c>
      <c r="I547" s="261"/>
      <c r="J547" s="262">
        <f>ROUND(I547*H547,2)</f>
        <v>0</v>
      </c>
      <c r="K547" s="258" t="s">
        <v>171</v>
      </c>
      <c r="L547" s="263"/>
      <c r="M547" s="264" t="s">
        <v>19</v>
      </c>
      <c r="N547" s="265" t="s">
        <v>41</v>
      </c>
      <c r="O547" s="87"/>
      <c r="P547" s="224">
        <f>O547*H547</f>
        <v>0</v>
      </c>
      <c r="Q547" s="224">
        <v>0.0020999999999999999</v>
      </c>
      <c r="R547" s="224">
        <f>Q547*H547</f>
        <v>0.0104622</v>
      </c>
      <c r="S547" s="224">
        <v>0</v>
      </c>
      <c r="T547" s="225">
        <f>S547*H547</f>
        <v>0</v>
      </c>
      <c r="U547" s="41"/>
      <c r="V547" s="41"/>
      <c r="W547" s="41"/>
      <c r="X547" s="41"/>
      <c r="Y547" s="41"/>
      <c r="Z547" s="41"/>
      <c r="AA547" s="41"/>
      <c r="AB547" s="41"/>
      <c r="AC547" s="41"/>
      <c r="AD547" s="41"/>
      <c r="AE547" s="41"/>
      <c r="AR547" s="226" t="s">
        <v>365</v>
      </c>
      <c r="AT547" s="226" t="s">
        <v>218</v>
      </c>
      <c r="AU547" s="226" t="s">
        <v>79</v>
      </c>
      <c r="AY547" s="20" t="s">
        <v>165</v>
      </c>
      <c r="BE547" s="227">
        <f>IF(N547="základní",J547,0)</f>
        <v>0</v>
      </c>
      <c r="BF547" s="227">
        <f>IF(N547="snížená",J547,0)</f>
        <v>0</v>
      </c>
      <c r="BG547" s="227">
        <f>IF(N547="zákl. přenesená",J547,0)</f>
        <v>0</v>
      </c>
      <c r="BH547" s="227">
        <f>IF(N547="sníž. přenesená",J547,0)</f>
        <v>0</v>
      </c>
      <c r="BI547" s="227">
        <f>IF(N547="nulová",J547,0)</f>
        <v>0</v>
      </c>
      <c r="BJ547" s="20" t="s">
        <v>77</v>
      </c>
      <c r="BK547" s="227">
        <f>ROUND(I547*H547,2)</f>
        <v>0</v>
      </c>
      <c r="BL547" s="20" t="s">
        <v>269</v>
      </c>
      <c r="BM547" s="226" t="s">
        <v>765</v>
      </c>
    </row>
    <row r="548" s="13" customFormat="1">
      <c r="A548" s="13"/>
      <c r="B548" s="233"/>
      <c r="C548" s="234"/>
      <c r="D548" s="235" t="s">
        <v>176</v>
      </c>
      <c r="E548" s="234"/>
      <c r="F548" s="237" t="s">
        <v>766</v>
      </c>
      <c r="G548" s="234"/>
      <c r="H548" s="238">
        <v>4.9820000000000002</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176</v>
      </c>
      <c r="AU548" s="244" t="s">
        <v>79</v>
      </c>
      <c r="AV548" s="13" t="s">
        <v>79</v>
      </c>
      <c r="AW548" s="13" t="s">
        <v>4</v>
      </c>
      <c r="AX548" s="13" t="s">
        <v>77</v>
      </c>
      <c r="AY548" s="244" t="s">
        <v>165</v>
      </c>
    </row>
    <row r="549" s="2" customFormat="1" ht="16.5" customHeight="1">
      <c r="A549" s="41"/>
      <c r="B549" s="42"/>
      <c r="C549" s="215" t="s">
        <v>767</v>
      </c>
      <c r="D549" s="215" t="s">
        <v>167</v>
      </c>
      <c r="E549" s="216" t="s">
        <v>768</v>
      </c>
      <c r="F549" s="217" t="s">
        <v>769</v>
      </c>
      <c r="G549" s="218" t="s">
        <v>188</v>
      </c>
      <c r="H549" s="219">
        <v>3.9900000000000002</v>
      </c>
      <c r="I549" s="220"/>
      <c r="J549" s="221">
        <f>ROUND(I549*H549,2)</f>
        <v>0</v>
      </c>
      <c r="K549" s="217" t="s">
        <v>171</v>
      </c>
      <c r="L549" s="47"/>
      <c r="M549" s="222" t="s">
        <v>19</v>
      </c>
      <c r="N549" s="223" t="s">
        <v>41</v>
      </c>
      <c r="O549" s="87"/>
      <c r="P549" s="224">
        <f>O549*H549</f>
        <v>0</v>
      </c>
      <c r="Q549" s="224">
        <v>0</v>
      </c>
      <c r="R549" s="224">
        <f>Q549*H549</f>
        <v>0</v>
      </c>
      <c r="S549" s="224">
        <v>0</v>
      </c>
      <c r="T549" s="225">
        <f>S549*H549</f>
        <v>0</v>
      </c>
      <c r="U549" s="41"/>
      <c r="V549" s="41"/>
      <c r="W549" s="41"/>
      <c r="X549" s="41"/>
      <c r="Y549" s="41"/>
      <c r="Z549" s="41"/>
      <c r="AA549" s="41"/>
      <c r="AB549" s="41"/>
      <c r="AC549" s="41"/>
      <c r="AD549" s="41"/>
      <c r="AE549" s="41"/>
      <c r="AR549" s="226" t="s">
        <v>269</v>
      </c>
      <c r="AT549" s="226" t="s">
        <v>167</v>
      </c>
      <c r="AU549" s="226" t="s">
        <v>79</v>
      </c>
      <c r="AY549" s="20" t="s">
        <v>165</v>
      </c>
      <c r="BE549" s="227">
        <f>IF(N549="základní",J549,0)</f>
        <v>0</v>
      </c>
      <c r="BF549" s="227">
        <f>IF(N549="snížená",J549,0)</f>
        <v>0</v>
      </c>
      <c r="BG549" s="227">
        <f>IF(N549="zákl. přenesená",J549,0)</f>
        <v>0</v>
      </c>
      <c r="BH549" s="227">
        <f>IF(N549="sníž. přenesená",J549,0)</f>
        <v>0</v>
      </c>
      <c r="BI549" s="227">
        <f>IF(N549="nulová",J549,0)</f>
        <v>0</v>
      </c>
      <c r="BJ549" s="20" t="s">
        <v>77</v>
      </c>
      <c r="BK549" s="227">
        <f>ROUND(I549*H549,2)</f>
        <v>0</v>
      </c>
      <c r="BL549" s="20" t="s">
        <v>269</v>
      </c>
      <c r="BM549" s="226" t="s">
        <v>770</v>
      </c>
    </row>
    <row r="550" s="2" customFormat="1">
      <c r="A550" s="41"/>
      <c r="B550" s="42"/>
      <c r="C550" s="43"/>
      <c r="D550" s="228" t="s">
        <v>174</v>
      </c>
      <c r="E550" s="43"/>
      <c r="F550" s="229" t="s">
        <v>771</v>
      </c>
      <c r="G550" s="43"/>
      <c r="H550" s="43"/>
      <c r="I550" s="230"/>
      <c r="J550" s="43"/>
      <c r="K550" s="43"/>
      <c r="L550" s="47"/>
      <c r="M550" s="231"/>
      <c r="N550" s="232"/>
      <c r="O550" s="87"/>
      <c r="P550" s="87"/>
      <c r="Q550" s="87"/>
      <c r="R550" s="87"/>
      <c r="S550" s="87"/>
      <c r="T550" s="88"/>
      <c r="U550" s="41"/>
      <c r="V550" s="41"/>
      <c r="W550" s="41"/>
      <c r="X550" s="41"/>
      <c r="Y550" s="41"/>
      <c r="Z550" s="41"/>
      <c r="AA550" s="41"/>
      <c r="AB550" s="41"/>
      <c r="AC550" s="41"/>
      <c r="AD550" s="41"/>
      <c r="AE550" s="41"/>
      <c r="AT550" s="20" t="s">
        <v>174</v>
      </c>
      <c r="AU550" s="20" t="s">
        <v>79</v>
      </c>
    </row>
    <row r="551" s="13" customFormat="1">
      <c r="A551" s="13"/>
      <c r="B551" s="233"/>
      <c r="C551" s="234"/>
      <c r="D551" s="235" t="s">
        <v>176</v>
      </c>
      <c r="E551" s="236" t="s">
        <v>19</v>
      </c>
      <c r="F551" s="237" t="s">
        <v>729</v>
      </c>
      <c r="G551" s="234"/>
      <c r="H551" s="238">
        <v>5.2000000000000002</v>
      </c>
      <c r="I551" s="239"/>
      <c r="J551" s="234"/>
      <c r="K551" s="234"/>
      <c r="L551" s="240"/>
      <c r="M551" s="241"/>
      <c r="N551" s="242"/>
      <c r="O551" s="242"/>
      <c r="P551" s="242"/>
      <c r="Q551" s="242"/>
      <c r="R551" s="242"/>
      <c r="S551" s="242"/>
      <c r="T551" s="243"/>
      <c r="U551" s="13"/>
      <c r="V551" s="13"/>
      <c r="W551" s="13"/>
      <c r="X551" s="13"/>
      <c r="Y551" s="13"/>
      <c r="Z551" s="13"/>
      <c r="AA551" s="13"/>
      <c r="AB551" s="13"/>
      <c r="AC551" s="13"/>
      <c r="AD551" s="13"/>
      <c r="AE551" s="13"/>
      <c r="AT551" s="244" t="s">
        <v>176</v>
      </c>
      <c r="AU551" s="244" t="s">
        <v>79</v>
      </c>
      <c r="AV551" s="13" t="s">
        <v>79</v>
      </c>
      <c r="AW551" s="13" t="s">
        <v>32</v>
      </c>
      <c r="AX551" s="13" t="s">
        <v>70</v>
      </c>
      <c r="AY551" s="244" t="s">
        <v>165</v>
      </c>
    </row>
    <row r="552" s="13" customFormat="1">
      <c r="A552" s="13"/>
      <c r="B552" s="233"/>
      <c r="C552" s="234"/>
      <c r="D552" s="235" t="s">
        <v>176</v>
      </c>
      <c r="E552" s="236" t="s">
        <v>19</v>
      </c>
      <c r="F552" s="237" t="s">
        <v>730</v>
      </c>
      <c r="G552" s="234"/>
      <c r="H552" s="238">
        <v>-1.21</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176</v>
      </c>
      <c r="AU552" s="244" t="s">
        <v>79</v>
      </c>
      <c r="AV552" s="13" t="s">
        <v>79</v>
      </c>
      <c r="AW552" s="13" t="s">
        <v>32</v>
      </c>
      <c r="AX552" s="13" t="s">
        <v>70</v>
      </c>
      <c r="AY552" s="244" t="s">
        <v>165</v>
      </c>
    </row>
    <row r="553" s="14" customFormat="1">
      <c r="A553" s="14"/>
      <c r="B553" s="245"/>
      <c r="C553" s="246"/>
      <c r="D553" s="235" t="s">
        <v>176</v>
      </c>
      <c r="E553" s="247" t="s">
        <v>19</v>
      </c>
      <c r="F553" s="248" t="s">
        <v>178</v>
      </c>
      <c r="G553" s="246"/>
      <c r="H553" s="249">
        <v>3.9900000000000002</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176</v>
      </c>
      <c r="AU553" s="255" t="s">
        <v>79</v>
      </c>
      <c r="AV553" s="14" t="s">
        <v>172</v>
      </c>
      <c r="AW553" s="14" t="s">
        <v>32</v>
      </c>
      <c r="AX553" s="14" t="s">
        <v>77</v>
      </c>
      <c r="AY553" s="255" t="s">
        <v>165</v>
      </c>
    </row>
    <row r="554" s="2" customFormat="1" ht="16.5" customHeight="1">
      <c r="A554" s="41"/>
      <c r="B554" s="42"/>
      <c r="C554" s="256" t="s">
        <v>772</v>
      </c>
      <c r="D554" s="256" t="s">
        <v>218</v>
      </c>
      <c r="E554" s="257" t="s">
        <v>773</v>
      </c>
      <c r="F554" s="258" t="s">
        <v>774</v>
      </c>
      <c r="G554" s="259" t="s">
        <v>188</v>
      </c>
      <c r="H554" s="260">
        <v>4.5890000000000004</v>
      </c>
      <c r="I554" s="261"/>
      <c r="J554" s="262">
        <f>ROUND(I554*H554,2)</f>
        <v>0</v>
      </c>
      <c r="K554" s="258" t="s">
        <v>171</v>
      </c>
      <c r="L554" s="263"/>
      <c r="M554" s="264" t="s">
        <v>19</v>
      </c>
      <c r="N554" s="265" t="s">
        <v>41</v>
      </c>
      <c r="O554" s="87"/>
      <c r="P554" s="224">
        <f>O554*H554</f>
        <v>0</v>
      </c>
      <c r="Q554" s="224">
        <v>0.00029999999999999997</v>
      </c>
      <c r="R554" s="224">
        <f>Q554*H554</f>
        <v>0.0013767</v>
      </c>
      <c r="S554" s="224">
        <v>0</v>
      </c>
      <c r="T554" s="225">
        <f>S554*H554</f>
        <v>0</v>
      </c>
      <c r="U554" s="41"/>
      <c r="V554" s="41"/>
      <c r="W554" s="41"/>
      <c r="X554" s="41"/>
      <c r="Y554" s="41"/>
      <c r="Z554" s="41"/>
      <c r="AA554" s="41"/>
      <c r="AB554" s="41"/>
      <c r="AC554" s="41"/>
      <c r="AD554" s="41"/>
      <c r="AE554" s="41"/>
      <c r="AR554" s="226" t="s">
        <v>365</v>
      </c>
      <c r="AT554" s="226" t="s">
        <v>218</v>
      </c>
      <c r="AU554" s="226" t="s">
        <v>79</v>
      </c>
      <c r="AY554" s="20" t="s">
        <v>165</v>
      </c>
      <c r="BE554" s="227">
        <f>IF(N554="základní",J554,0)</f>
        <v>0</v>
      </c>
      <c r="BF554" s="227">
        <f>IF(N554="snížená",J554,0)</f>
        <v>0</v>
      </c>
      <c r="BG554" s="227">
        <f>IF(N554="zákl. přenesená",J554,0)</f>
        <v>0</v>
      </c>
      <c r="BH554" s="227">
        <f>IF(N554="sníž. přenesená",J554,0)</f>
        <v>0</v>
      </c>
      <c r="BI554" s="227">
        <f>IF(N554="nulová",J554,0)</f>
        <v>0</v>
      </c>
      <c r="BJ554" s="20" t="s">
        <v>77</v>
      </c>
      <c r="BK554" s="227">
        <f>ROUND(I554*H554,2)</f>
        <v>0</v>
      </c>
      <c r="BL554" s="20" t="s">
        <v>269</v>
      </c>
      <c r="BM554" s="226" t="s">
        <v>775</v>
      </c>
    </row>
    <row r="555" s="13" customFormat="1">
      <c r="A555" s="13"/>
      <c r="B555" s="233"/>
      <c r="C555" s="234"/>
      <c r="D555" s="235" t="s">
        <v>176</v>
      </c>
      <c r="E555" s="234"/>
      <c r="F555" s="237" t="s">
        <v>776</v>
      </c>
      <c r="G555" s="234"/>
      <c r="H555" s="238">
        <v>4.5890000000000004</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176</v>
      </c>
      <c r="AU555" s="244" t="s">
        <v>79</v>
      </c>
      <c r="AV555" s="13" t="s">
        <v>79</v>
      </c>
      <c r="AW555" s="13" t="s">
        <v>4</v>
      </c>
      <c r="AX555" s="13" t="s">
        <v>77</v>
      </c>
      <c r="AY555" s="244" t="s">
        <v>165</v>
      </c>
    </row>
    <row r="556" s="2" customFormat="1" ht="16.5" customHeight="1">
      <c r="A556" s="41"/>
      <c r="B556" s="42"/>
      <c r="C556" s="215" t="s">
        <v>777</v>
      </c>
      <c r="D556" s="215" t="s">
        <v>167</v>
      </c>
      <c r="E556" s="216" t="s">
        <v>778</v>
      </c>
      <c r="F556" s="217" t="s">
        <v>779</v>
      </c>
      <c r="G556" s="218" t="s">
        <v>188</v>
      </c>
      <c r="H556" s="219">
        <v>7.9800000000000004</v>
      </c>
      <c r="I556" s="220"/>
      <c r="J556" s="221">
        <f>ROUND(I556*H556,2)</f>
        <v>0</v>
      </c>
      <c r="K556" s="217" t="s">
        <v>171</v>
      </c>
      <c r="L556" s="47"/>
      <c r="M556" s="222" t="s">
        <v>19</v>
      </c>
      <c r="N556" s="223" t="s">
        <v>41</v>
      </c>
      <c r="O556" s="87"/>
      <c r="P556" s="224">
        <f>O556*H556</f>
        <v>0</v>
      </c>
      <c r="Q556" s="224">
        <v>0</v>
      </c>
      <c r="R556" s="224">
        <f>Q556*H556</f>
        <v>0</v>
      </c>
      <c r="S556" s="224">
        <v>0</v>
      </c>
      <c r="T556" s="225">
        <f>S556*H556</f>
        <v>0</v>
      </c>
      <c r="U556" s="41"/>
      <c r="V556" s="41"/>
      <c r="W556" s="41"/>
      <c r="X556" s="41"/>
      <c r="Y556" s="41"/>
      <c r="Z556" s="41"/>
      <c r="AA556" s="41"/>
      <c r="AB556" s="41"/>
      <c r="AC556" s="41"/>
      <c r="AD556" s="41"/>
      <c r="AE556" s="41"/>
      <c r="AR556" s="226" t="s">
        <v>269</v>
      </c>
      <c r="AT556" s="226" t="s">
        <v>167</v>
      </c>
      <c r="AU556" s="226" t="s">
        <v>79</v>
      </c>
      <c r="AY556" s="20" t="s">
        <v>165</v>
      </c>
      <c r="BE556" s="227">
        <f>IF(N556="základní",J556,0)</f>
        <v>0</v>
      </c>
      <c r="BF556" s="227">
        <f>IF(N556="snížená",J556,0)</f>
        <v>0</v>
      </c>
      <c r="BG556" s="227">
        <f>IF(N556="zákl. přenesená",J556,0)</f>
        <v>0</v>
      </c>
      <c r="BH556" s="227">
        <f>IF(N556="sníž. přenesená",J556,0)</f>
        <v>0</v>
      </c>
      <c r="BI556" s="227">
        <f>IF(N556="nulová",J556,0)</f>
        <v>0</v>
      </c>
      <c r="BJ556" s="20" t="s">
        <v>77</v>
      </c>
      <c r="BK556" s="227">
        <f>ROUND(I556*H556,2)</f>
        <v>0</v>
      </c>
      <c r="BL556" s="20" t="s">
        <v>269</v>
      </c>
      <c r="BM556" s="226" t="s">
        <v>780</v>
      </c>
    </row>
    <row r="557" s="2" customFormat="1">
      <c r="A557" s="41"/>
      <c r="B557" s="42"/>
      <c r="C557" s="43"/>
      <c r="D557" s="228" t="s">
        <v>174</v>
      </c>
      <c r="E557" s="43"/>
      <c r="F557" s="229" t="s">
        <v>781</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174</v>
      </c>
      <c r="AU557" s="20" t="s">
        <v>79</v>
      </c>
    </row>
    <row r="558" s="13" customFormat="1">
      <c r="A558" s="13"/>
      <c r="B558" s="233"/>
      <c r="C558" s="234"/>
      <c r="D558" s="235" t="s">
        <v>176</v>
      </c>
      <c r="E558" s="236" t="s">
        <v>19</v>
      </c>
      <c r="F558" s="237" t="s">
        <v>709</v>
      </c>
      <c r="G558" s="234"/>
      <c r="H558" s="238">
        <v>10.4</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176</v>
      </c>
      <c r="AU558" s="244" t="s">
        <v>79</v>
      </c>
      <c r="AV558" s="13" t="s">
        <v>79</v>
      </c>
      <c r="AW558" s="13" t="s">
        <v>32</v>
      </c>
      <c r="AX558" s="13" t="s">
        <v>70</v>
      </c>
      <c r="AY558" s="244" t="s">
        <v>165</v>
      </c>
    </row>
    <row r="559" s="13" customFormat="1">
      <c r="A559" s="13"/>
      <c r="B559" s="233"/>
      <c r="C559" s="234"/>
      <c r="D559" s="235" t="s">
        <v>176</v>
      </c>
      <c r="E559" s="236" t="s">
        <v>19</v>
      </c>
      <c r="F559" s="237" t="s">
        <v>782</v>
      </c>
      <c r="G559" s="234"/>
      <c r="H559" s="238">
        <v>-2.4199999999999999</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176</v>
      </c>
      <c r="AU559" s="244" t="s">
        <v>79</v>
      </c>
      <c r="AV559" s="13" t="s">
        <v>79</v>
      </c>
      <c r="AW559" s="13" t="s">
        <v>32</v>
      </c>
      <c r="AX559" s="13" t="s">
        <v>70</v>
      </c>
      <c r="AY559" s="244" t="s">
        <v>165</v>
      </c>
    </row>
    <row r="560" s="14" customFormat="1">
      <c r="A560" s="14"/>
      <c r="B560" s="245"/>
      <c r="C560" s="246"/>
      <c r="D560" s="235" t="s">
        <v>176</v>
      </c>
      <c r="E560" s="247" t="s">
        <v>19</v>
      </c>
      <c r="F560" s="248" t="s">
        <v>178</v>
      </c>
      <c r="G560" s="246"/>
      <c r="H560" s="249">
        <v>7.9800000000000004</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176</v>
      </c>
      <c r="AU560" s="255" t="s">
        <v>79</v>
      </c>
      <c r="AV560" s="14" t="s">
        <v>172</v>
      </c>
      <c r="AW560" s="14" t="s">
        <v>32</v>
      </c>
      <c r="AX560" s="14" t="s">
        <v>77</v>
      </c>
      <c r="AY560" s="255" t="s">
        <v>165</v>
      </c>
    </row>
    <row r="561" s="2" customFormat="1" ht="16.5" customHeight="1">
      <c r="A561" s="41"/>
      <c r="B561" s="42"/>
      <c r="C561" s="256" t="s">
        <v>783</v>
      </c>
      <c r="D561" s="256" t="s">
        <v>218</v>
      </c>
      <c r="E561" s="257" t="s">
        <v>773</v>
      </c>
      <c r="F561" s="258" t="s">
        <v>774</v>
      </c>
      <c r="G561" s="259" t="s">
        <v>188</v>
      </c>
      <c r="H561" s="260">
        <v>9.1769999999999996</v>
      </c>
      <c r="I561" s="261"/>
      <c r="J561" s="262">
        <f>ROUND(I561*H561,2)</f>
        <v>0</v>
      </c>
      <c r="K561" s="258" t="s">
        <v>171</v>
      </c>
      <c r="L561" s="263"/>
      <c r="M561" s="264" t="s">
        <v>19</v>
      </c>
      <c r="N561" s="265" t="s">
        <v>41</v>
      </c>
      <c r="O561" s="87"/>
      <c r="P561" s="224">
        <f>O561*H561</f>
        <v>0</v>
      </c>
      <c r="Q561" s="224">
        <v>0.00029999999999999997</v>
      </c>
      <c r="R561" s="224">
        <f>Q561*H561</f>
        <v>0.0027530999999999996</v>
      </c>
      <c r="S561" s="224">
        <v>0</v>
      </c>
      <c r="T561" s="225">
        <f>S561*H561</f>
        <v>0</v>
      </c>
      <c r="U561" s="41"/>
      <c r="V561" s="41"/>
      <c r="W561" s="41"/>
      <c r="X561" s="41"/>
      <c r="Y561" s="41"/>
      <c r="Z561" s="41"/>
      <c r="AA561" s="41"/>
      <c r="AB561" s="41"/>
      <c r="AC561" s="41"/>
      <c r="AD561" s="41"/>
      <c r="AE561" s="41"/>
      <c r="AR561" s="226" t="s">
        <v>365</v>
      </c>
      <c r="AT561" s="226" t="s">
        <v>218</v>
      </c>
      <c r="AU561" s="226" t="s">
        <v>79</v>
      </c>
      <c r="AY561" s="20" t="s">
        <v>165</v>
      </c>
      <c r="BE561" s="227">
        <f>IF(N561="základní",J561,0)</f>
        <v>0</v>
      </c>
      <c r="BF561" s="227">
        <f>IF(N561="snížená",J561,0)</f>
        <v>0</v>
      </c>
      <c r="BG561" s="227">
        <f>IF(N561="zákl. přenesená",J561,0)</f>
        <v>0</v>
      </c>
      <c r="BH561" s="227">
        <f>IF(N561="sníž. přenesená",J561,0)</f>
        <v>0</v>
      </c>
      <c r="BI561" s="227">
        <f>IF(N561="nulová",J561,0)</f>
        <v>0</v>
      </c>
      <c r="BJ561" s="20" t="s">
        <v>77</v>
      </c>
      <c r="BK561" s="227">
        <f>ROUND(I561*H561,2)</f>
        <v>0</v>
      </c>
      <c r="BL561" s="20" t="s">
        <v>269</v>
      </c>
      <c r="BM561" s="226" t="s">
        <v>784</v>
      </c>
    </row>
    <row r="562" s="13" customFormat="1">
      <c r="A562" s="13"/>
      <c r="B562" s="233"/>
      <c r="C562" s="234"/>
      <c r="D562" s="235" t="s">
        <v>176</v>
      </c>
      <c r="E562" s="234"/>
      <c r="F562" s="237" t="s">
        <v>785</v>
      </c>
      <c r="G562" s="234"/>
      <c r="H562" s="238">
        <v>9.1769999999999996</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176</v>
      </c>
      <c r="AU562" s="244" t="s">
        <v>79</v>
      </c>
      <c r="AV562" s="13" t="s">
        <v>79</v>
      </c>
      <c r="AW562" s="13" t="s">
        <v>4</v>
      </c>
      <c r="AX562" s="13" t="s">
        <v>77</v>
      </c>
      <c r="AY562" s="244" t="s">
        <v>165</v>
      </c>
    </row>
    <row r="563" s="2" customFormat="1" ht="16.5" customHeight="1">
      <c r="A563" s="41"/>
      <c r="B563" s="42"/>
      <c r="C563" s="215" t="s">
        <v>786</v>
      </c>
      <c r="D563" s="215" t="s">
        <v>167</v>
      </c>
      <c r="E563" s="216" t="s">
        <v>787</v>
      </c>
      <c r="F563" s="217" t="s">
        <v>788</v>
      </c>
      <c r="G563" s="218" t="s">
        <v>188</v>
      </c>
      <c r="H563" s="219">
        <v>4.0800000000000001</v>
      </c>
      <c r="I563" s="220"/>
      <c r="J563" s="221">
        <f>ROUND(I563*H563,2)</f>
        <v>0</v>
      </c>
      <c r="K563" s="217" t="s">
        <v>171</v>
      </c>
      <c r="L563" s="47"/>
      <c r="M563" s="222" t="s">
        <v>19</v>
      </c>
      <c r="N563" s="223" t="s">
        <v>41</v>
      </c>
      <c r="O563" s="87"/>
      <c r="P563" s="224">
        <f>O563*H563</f>
        <v>0</v>
      </c>
      <c r="Q563" s="224">
        <v>0</v>
      </c>
      <c r="R563" s="224">
        <f>Q563*H563</f>
        <v>0</v>
      </c>
      <c r="S563" s="224">
        <v>0</v>
      </c>
      <c r="T563" s="225">
        <f>S563*H563</f>
        <v>0</v>
      </c>
      <c r="U563" s="41"/>
      <c r="V563" s="41"/>
      <c r="W563" s="41"/>
      <c r="X563" s="41"/>
      <c r="Y563" s="41"/>
      <c r="Z563" s="41"/>
      <c r="AA563" s="41"/>
      <c r="AB563" s="41"/>
      <c r="AC563" s="41"/>
      <c r="AD563" s="41"/>
      <c r="AE563" s="41"/>
      <c r="AR563" s="226" t="s">
        <v>269</v>
      </c>
      <c r="AT563" s="226" t="s">
        <v>167</v>
      </c>
      <c r="AU563" s="226" t="s">
        <v>79</v>
      </c>
      <c r="AY563" s="20" t="s">
        <v>165</v>
      </c>
      <c r="BE563" s="227">
        <f>IF(N563="základní",J563,0)</f>
        <v>0</v>
      </c>
      <c r="BF563" s="227">
        <f>IF(N563="snížená",J563,0)</f>
        <v>0</v>
      </c>
      <c r="BG563" s="227">
        <f>IF(N563="zákl. přenesená",J563,0)</f>
        <v>0</v>
      </c>
      <c r="BH563" s="227">
        <f>IF(N563="sníž. přenesená",J563,0)</f>
        <v>0</v>
      </c>
      <c r="BI563" s="227">
        <f>IF(N563="nulová",J563,0)</f>
        <v>0</v>
      </c>
      <c r="BJ563" s="20" t="s">
        <v>77</v>
      </c>
      <c r="BK563" s="227">
        <f>ROUND(I563*H563,2)</f>
        <v>0</v>
      </c>
      <c r="BL563" s="20" t="s">
        <v>269</v>
      </c>
      <c r="BM563" s="226" t="s">
        <v>789</v>
      </c>
    </row>
    <row r="564" s="2" customFormat="1">
      <c r="A564" s="41"/>
      <c r="B564" s="42"/>
      <c r="C564" s="43"/>
      <c r="D564" s="228" t="s">
        <v>174</v>
      </c>
      <c r="E564" s="43"/>
      <c r="F564" s="229" t="s">
        <v>790</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174</v>
      </c>
      <c r="AU564" s="20" t="s">
        <v>79</v>
      </c>
    </row>
    <row r="565" s="13" customFormat="1">
      <c r="A565" s="13"/>
      <c r="B565" s="233"/>
      <c r="C565" s="234"/>
      <c r="D565" s="235" t="s">
        <v>176</v>
      </c>
      <c r="E565" s="236" t="s">
        <v>19</v>
      </c>
      <c r="F565" s="237" t="s">
        <v>742</v>
      </c>
      <c r="G565" s="234"/>
      <c r="H565" s="238">
        <v>4.0800000000000001</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176</v>
      </c>
      <c r="AU565" s="244" t="s">
        <v>79</v>
      </c>
      <c r="AV565" s="13" t="s">
        <v>79</v>
      </c>
      <c r="AW565" s="13" t="s">
        <v>32</v>
      </c>
      <c r="AX565" s="13" t="s">
        <v>70</v>
      </c>
      <c r="AY565" s="244" t="s">
        <v>165</v>
      </c>
    </row>
    <row r="566" s="14" customFormat="1">
      <c r="A566" s="14"/>
      <c r="B566" s="245"/>
      <c r="C566" s="246"/>
      <c r="D566" s="235" t="s">
        <v>176</v>
      </c>
      <c r="E566" s="247" t="s">
        <v>19</v>
      </c>
      <c r="F566" s="248" t="s">
        <v>178</v>
      </c>
      <c r="G566" s="246"/>
      <c r="H566" s="249">
        <v>4.0800000000000001</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176</v>
      </c>
      <c r="AU566" s="255" t="s">
        <v>79</v>
      </c>
      <c r="AV566" s="14" t="s">
        <v>172</v>
      </c>
      <c r="AW566" s="14" t="s">
        <v>32</v>
      </c>
      <c r="AX566" s="14" t="s">
        <v>77</v>
      </c>
      <c r="AY566" s="255" t="s">
        <v>165</v>
      </c>
    </row>
    <row r="567" s="2" customFormat="1" ht="16.5" customHeight="1">
      <c r="A567" s="41"/>
      <c r="B567" s="42"/>
      <c r="C567" s="256" t="s">
        <v>791</v>
      </c>
      <c r="D567" s="256" t="s">
        <v>218</v>
      </c>
      <c r="E567" s="257" t="s">
        <v>773</v>
      </c>
      <c r="F567" s="258" t="s">
        <v>774</v>
      </c>
      <c r="G567" s="259" t="s">
        <v>188</v>
      </c>
      <c r="H567" s="260">
        <v>4.6920000000000002</v>
      </c>
      <c r="I567" s="261"/>
      <c r="J567" s="262">
        <f>ROUND(I567*H567,2)</f>
        <v>0</v>
      </c>
      <c r="K567" s="258" t="s">
        <v>171</v>
      </c>
      <c r="L567" s="263"/>
      <c r="M567" s="264" t="s">
        <v>19</v>
      </c>
      <c r="N567" s="265" t="s">
        <v>41</v>
      </c>
      <c r="O567" s="87"/>
      <c r="P567" s="224">
        <f>O567*H567</f>
        <v>0</v>
      </c>
      <c r="Q567" s="224">
        <v>0.00029999999999999997</v>
      </c>
      <c r="R567" s="224">
        <f>Q567*H567</f>
        <v>0.0014076</v>
      </c>
      <c r="S567" s="224">
        <v>0</v>
      </c>
      <c r="T567" s="225">
        <f>S567*H567</f>
        <v>0</v>
      </c>
      <c r="U567" s="41"/>
      <c r="V567" s="41"/>
      <c r="W567" s="41"/>
      <c r="X567" s="41"/>
      <c r="Y567" s="41"/>
      <c r="Z567" s="41"/>
      <c r="AA567" s="41"/>
      <c r="AB567" s="41"/>
      <c r="AC567" s="41"/>
      <c r="AD567" s="41"/>
      <c r="AE567" s="41"/>
      <c r="AR567" s="226" t="s">
        <v>365</v>
      </c>
      <c r="AT567" s="226" t="s">
        <v>218</v>
      </c>
      <c r="AU567" s="226" t="s">
        <v>79</v>
      </c>
      <c r="AY567" s="20" t="s">
        <v>165</v>
      </c>
      <c r="BE567" s="227">
        <f>IF(N567="základní",J567,0)</f>
        <v>0</v>
      </c>
      <c r="BF567" s="227">
        <f>IF(N567="snížená",J567,0)</f>
        <v>0</v>
      </c>
      <c r="BG567" s="227">
        <f>IF(N567="zákl. přenesená",J567,0)</f>
        <v>0</v>
      </c>
      <c r="BH567" s="227">
        <f>IF(N567="sníž. přenesená",J567,0)</f>
        <v>0</v>
      </c>
      <c r="BI567" s="227">
        <f>IF(N567="nulová",J567,0)</f>
        <v>0</v>
      </c>
      <c r="BJ567" s="20" t="s">
        <v>77</v>
      </c>
      <c r="BK567" s="227">
        <f>ROUND(I567*H567,2)</f>
        <v>0</v>
      </c>
      <c r="BL567" s="20" t="s">
        <v>269</v>
      </c>
      <c r="BM567" s="226" t="s">
        <v>792</v>
      </c>
    </row>
    <row r="568" s="13" customFormat="1">
      <c r="A568" s="13"/>
      <c r="B568" s="233"/>
      <c r="C568" s="234"/>
      <c r="D568" s="235" t="s">
        <v>176</v>
      </c>
      <c r="E568" s="234"/>
      <c r="F568" s="237" t="s">
        <v>793</v>
      </c>
      <c r="G568" s="234"/>
      <c r="H568" s="238">
        <v>4.6920000000000002</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176</v>
      </c>
      <c r="AU568" s="244" t="s">
        <v>79</v>
      </c>
      <c r="AV568" s="13" t="s">
        <v>79</v>
      </c>
      <c r="AW568" s="13" t="s">
        <v>4</v>
      </c>
      <c r="AX568" s="13" t="s">
        <v>77</v>
      </c>
      <c r="AY568" s="244" t="s">
        <v>165</v>
      </c>
    </row>
    <row r="569" s="2" customFormat="1" ht="16.5" customHeight="1">
      <c r="A569" s="41"/>
      <c r="B569" s="42"/>
      <c r="C569" s="215" t="s">
        <v>794</v>
      </c>
      <c r="D569" s="215" t="s">
        <v>167</v>
      </c>
      <c r="E569" s="216" t="s">
        <v>795</v>
      </c>
      <c r="F569" s="217" t="s">
        <v>796</v>
      </c>
      <c r="G569" s="218" t="s">
        <v>188</v>
      </c>
      <c r="H569" s="219">
        <v>8.1600000000000001</v>
      </c>
      <c r="I569" s="220"/>
      <c r="J569" s="221">
        <f>ROUND(I569*H569,2)</f>
        <v>0</v>
      </c>
      <c r="K569" s="217" t="s">
        <v>171</v>
      </c>
      <c r="L569" s="47"/>
      <c r="M569" s="222" t="s">
        <v>19</v>
      </c>
      <c r="N569" s="223" t="s">
        <v>41</v>
      </c>
      <c r="O569" s="87"/>
      <c r="P569" s="224">
        <f>O569*H569</f>
        <v>0</v>
      </c>
      <c r="Q569" s="224">
        <v>0</v>
      </c>
      <c r="R569" s="224">
        <f>Q569*H569</f>
        <v>0</v>
      </c>
      <c r="S569" s="224">
        <v>0</v>
      </c>
      <c r="T569" s="225">
        <f>S569*H569</f>
        <v>0</v>
      </c>
      <c r="U569" s="41"/>
      <c r="V569" s="41"/>
      <c r="W569" s="41"/>
      <c r="X569" s="41"/>
      <c r="Y569" s="41"/>
      <c r="Z569" s="41"/>
      <c r="AA569" s="41"/>
      <c r="AB569" s="41"/>
      <c r="AC569" s="41"/>
      <c r="AD569" s="41"/>
      <c r="AE569" s="41"/>
      <c r="AR569" s="226" t="s">
        <v>269</v>
      </c>
      <c r="AT569" s="226" t="s">
        <v>167</v>
      </c>
      <c r="AU569" s="226" t="s">
        <v>79</v>
      </c>
      <c r="AY569" s="20" t="s">
        <v>165</v>
      </c>
      <c r="BE569" s="227">
        <f>IF(N569="základní",J569,0)</f>
        <v>0</v>
      </c>
      <c r="BF569" s="227">
        <f>IF(N569="snížená",J569,0)</f>
        <v>0</v>
      </c>
      <c r="BG569" s="227">
        <f>IF(N569="zákl. přenesená",J569,0)</f>
        <v>0</v>
      </c>
      <c r="BH569" s="227">
        <f>IF(N569="sníž. přenesená",J569,0)</f>
        <v>0</v>
      </c>
      <c r="BI569" s="227">
        <f>IF(N569="nulová",J569,0)</f>
        <v>0</v>
      </c>
      <c r="BJ569" s="20" t="s">
        <v>77</v>
      </c>
      <c r="BK569" s="227">
        <f>ROUND(I569*H569,2)</f>
        <v>0</v>
      </c>
      <c r="BL569" s="20" t="s">
        <v>269</v>
      </c>
      <c r="BM569" s="226" t="s">
        <v>797</v>
      </c>
    </row>
    <row r="570" s="2" customFormat="1">
      <c r="A570" s="41"/>
      <c r="B570" s="42"/>
      <c r="C570" s="43"/>
      <c r="D570" s="228" t="s">
        <v>174</v>
      </c>
      <c r="E570" s="43"/>
      <c r="F570" s="229" t="s">
        <v>798</v>
      </c>
      <c r="G570" s="43"/>
      <c r="H570" s="43"/>
      <c r="I570" s="230"/>
      <c r="J570" s="43"/>
      <c r="K570" s="43"/>
      <c r="L570" s="47"/>
      <c r="M570" s="231"/>
      <c r="N570" s="232"/>
      <c r="O570" s="87"/>
      <c r="P570" s="87"/>
      <c r="Q570" s="87"/>
      <c r="R570" s="87"/>
      <c r="S570" s="87"/>
      <c r="T570" s="88"/>
      <c r="U570" s="41"/>
      <c r="V570" s="41"/>
      <c r="W570" s="41"/>
      <c r="X570" s="41"/>
      <c r="Y570" s="41"/>
      <c r="Z570" s="41"/>
      <c r="AA570" s="41"/>
      <c r="AB570" s="41"/>
      <c r="AC570" s="41"/>
      <c r="AD570" s="41"/>
      <c r="AE570" s="41"/>
      <c r="AT570" s="20" t="s">
        <v>174</v>
      </c>
      <c r="AU570" s="20" t="s">
        <v>79</v>
      </c>
    </row>
    <row r="571" s="13" customFormat="1">
      <c r="A571" s="13"/>
      <c r="B571" s="233"/>
      <c r="C571" s="234"/>
      <c r="D571" s="235" t="s">
        <v>176</v>
      </c>
      <c r="E571" s="236" t="s">
        <v>19</v>
      </c>
      <c r="F571" s="237" t="s">
        <v>799</v>
      </c>
      <c r="G571" s="234"/>
      <c r="H571" s="238">
        <v>8.1600000000000001</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176</v>
      </c>
      <c r="AU571" s="244" t="s">
        <v>79</v>
      </c>
      <c r="AV571" s="13" t="s">
        <v>79</v>
      </c>
      <c r="AW571" s="13" t="s">
        <v>32</v>
      </c>
      <c r="AX571" s="13" t="s">
        <v>70</v>
      </c>
      <c r="AY571" s="244" t="s">
        <v>165</v>
      </c>
    </row>
    <row r="572" s="14" customFormat="1">
      <c r="A572" s="14"/>
      <c r="B572" s="245"/>
      <c r="C572" s="246"/>
      <c r="D572" s="235" t="s">
        <v>176</v>
      </c>
      <c r="E572" s="247" t="s">
        <v>19</v>
      </c>
      <c r="F572" s="248" t="s">
        <v>178</v>
      </c>
      <c r="G572" s="246"/>
      <c r="H572" s="249">
        <v>8.1600000000000001</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176</v>
      </c>
      <c r="AU572" s="255" t="s">
        <v>79</v>
      </c>
      <c r="AV572" s="14" t="s">
        <v>172</v>
      </c>
      <c r="AW572" s="14" t="s">
        <v>32</v>
      </c>
      <c r="AX572" s="14" t="s">
        <v>77</v>
      </c>
      <c r="AY572" s="255" t="s">
        <v>165</v>
      </c>
    </row>
    <row r="573" s="2" customFormat="1" ht="16.5" customHeight="1">
      <c r="A573" s="41"/>
      <c r="B573" s="42"/>
      <c r="C573" s="256" t="s">
        <v>800</v>
      </c>
      <c r="D573" s="256" t="s">
        <v>218</v>
      </c>
      <c r="E573" s="257" t="s">
        <v>773</v>
      </c>
      <c r="F573" s="258" t="s">
        <v>774</v>
      </c>
      <c r="G573" s="259" t="s">
        <v>188</v>
      </c>
      <c r="H573" s="260">
        <v>9.3840000000000003</v>
      </c>
      <c r="I573" s="261"/>
      <c r="J573" s="262">
        <f>ROUND(I573*H573,2)</f>
        <v>0</v>
      </c>
      <c r="K573" s="258" t="s">
        <v>171</v>
      </c>
      <c r="L573" s="263"/>
      <c r="M573" s="264" t="s">
        <v>19</v>
      </c>
      <c r="N573" s="265" t="s">
        <v>41</v>
      </c>
      <c r="O573" s="87"/>
      <c r="P573" s="224">
        <f>O573*H573</f>
        <v>0</v>
      </c>
      <c r="Q573" s="224">
        <v>0.00029999999999999997</v>
      </c>
      <c r="R573" s="224">
        <f>Q573*H573</f>
        <v>0.0028151999999999999</v>
      </c>
      <c r="S573" s="224">
        <v>0</v>
      </c>
      <c r="T573" s="225">
        <f>S573*H573</f>
        <v>0</v>
      </c>
      <c r="U573" s="41"/>
      <c r="V573" s="41"/>
      <c r="W573" s="41"/>
      <c r="X573" s="41"/>
      <c r="Y573" s="41"/>
      <c r="Z573" s="41"/>
      <c r="AA573" s="41"/>
      <c r="AB573" s="41"/>
      <c r="AC573" s="41"/>
      <c r="AD573" s="41"/>
      <c r="AE573" s="41"/>
      <c r="AR573" s="226" t="s">
        <v>365</v>
      </c>
      <c r="AT573" s="226" t="s">
        <v>218</v>
      </c>
      <c r="AU573" s="226" t="s">
        <v>79</v>
      </c>
      <c r="AY573" s="20" t="s">
        <v>165</v>
      </c>
      <c r="BE573" s="227">
        <f>IF(N573="základní",J573,0)</f>
        <v>0</v>
      </c>
      <c r="BF573" s="227">
        <f>IF(N573="snížená",J573,0)</f>
        <v>0</v>
      </c>
      <c r="BG573" s="227">
        <f>IF(N573="zákl. přenesená",J573,0)</f>
        <v>0</v>
      </c>
      <c r="BH573" s="227">
        <f>IF(N573="sníž. přenesená",J573,0)</f>
        <v>0</v>
      </c>
      <c r="BI573" s="227">
        <f>IF(N573="nulová",J573,0)</f>
        <v>0</v>
      </c>
      <c r="BJ573" s="20" t="s">
        <v>77</v>
      </c>
      <c r="BK573" s="227">
        <f>ROUND(I573*H573,2)</f>
        <v>0</v>
      </c>
      <c r="BL573" s="20" t="s">
        <v>269</v>
      </c>
      <c r="BM573" s="226" t="s">
        <v>801</v>
      </c>
    </row>
    <row r="574" s="13" customFormat="1">
      <c r="A574" s="13"/>
      <c r="B574" s="233"/>
      <c r="C574" s="234"/>
      <c r="D574" s="235" t="s">
        <v>176</v>
      </c>
      <c r="E574" s="234"/>
      <c r="F574" s="237" t="s">
        <v>802</v>
      </c>
      <c r="G574" s="234"/>
      <c r="H574" s="238">
        <v>9.3840000000000003</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176</v>
      </c>
      <c r="AU574" s="244" t="s">
        <v>79</v>
      </c>
      <c r="AV574" s="13" t="s">
        <v>79</v>
      </c>
      <c r="AW574" s="13" t="s">
        <v>4</v>
      </c>
      <c r="AX574" s="13" t="s">
        <v>77</v>
      </c>
      <c r="AY574" s="244" t="s">
        <v>165</v>
      </c>
    </row>
    <row r="575" s="2" customFormat="1" ht="24.15" customHeight="1">
      <c r="A575" s="41"/>
      <c r="B575" s="42"/>
      <c r="C575" s="215" t="s">
        <v>803</v>
      </c>
      <c r="D575" s="215" t="s">
        <v>167</v>
      </c>
      <c r="E575" s="216" t="s">
        <v>804</v>
      </c>
      <c r="F575" s="217" t="s">
        <v>805</v>
      </c>
      <c r="G575" s="218" t="s">
        <v>221</v>
      </c>
      <c r="H575" s="219">
        <v>0.109</v>
      </c>
      <c r="I575" s="220"/>
      <c r="J575" s="221">
        <f>ROUND(I575*H575,2)</f>
        <v>0</v>
      </c>
      <c r="K575" s="217" t="s">
        <v>171</v>
      </c>
      <c r="L575" s="47"/>
      <c r="M575" s="222" t="s">
        <v>19</v>
      </c>
      <c r="N575" s="223" t="s">
        <v>41</v>
      </c>
      <c r="O575" s="87"/>
      <c r="P575" s="224">
        <f>O575*H575</f>
        <v>0</v>
      </c>
      <c r="Q575" s="224">
        <v>0</v>
      </c>
      <c r="R575" s="224">
        <f>Q575*H575</f>
        <v>0</v>
      </c>
      <c r="S575" s="224">
        <v>0</v>
      </c>
      <c r="T575" s="225">
        <f>S575*H575</f>
        <v>0</v>
      </c>
      <c r="U575" s="41"/>
      <c r="V575" s="41"/>
      <c r="W575" s="41"/>
      <c r="X575" s="41"/>
      <c r="Y575" s="41"/>
      <c r="Z575" s="41"/>
      <c r="AA575" s="41"/>
      <c r="AB575" s="41"/>
      <c r="AC575" s="41"/>
      <c r="AD575" s="41"/>
      <c r="AE575" s="41"/>
      <c r="AR575" s="226" t="s">
        <v>269</v>
      </c>
      <c r="AT575" s="226" t="s">
        <v>167</v>
      </c>
      <c r="AU575" s="226" t="s">
        <v>79</v>
      </c>
      <c r="AY575" s="20" t="s">
        <v>165</v>
      </c>
      <c r="BE575" s="227">
        <f>IF(N575="základní",J575,0)</f>
        <v>0</v>
      </c>
      <c r="BF575" s="227">
        <f>IF(N575="snížená",J575,0)</f>
        <v>0</v>
      </c>
      <c r="BG575" s="227">
        <f>IF(N575="zákl. přenesená",J575,0)</f>
        <v>0</v>
      </c>
      <c r="BH575" s="227">
        <f>IF(N575="sníž. přenesená",J575,0)</f>
        <v>0</v>
      </c>
      <c r="BI575" s="227">
        <f>IF(N575="nulová",J575,0)</f>
        <v>0</v>
      </c>
      <c r="BJ575" s="20" t="s">
        <v>77</v>
      </c>
      <c r="BK575" s="227">
        <f>ROUND(I575*H575,2)</f>
        <v>0</v>
      </c>
      <c r="BL575" s="20" t="s">
        <v>269</v>
      </c>
      <c r="BM575" s="226" t="s">
        <v>806</v>
      </c>
    </row>
    <row r="576" s="2" customFormat="1">
      <c r="A576" s="41"/>
      <c r="B576" s="42"/>
      <c r="C576" s="43"/>
      <c r="D576" s="228" t="s">
        <v>174</v>
      </c>
      <c r="E576" s="43"/>
      <c r="F576" s="229" t="s">
        <v>807</v>
      </c>
      <c r="G576" s="43"/>
      <c r="H576" s="43"/>
      <c r="I576" s="230"/>
      <c r="J576" s="43"/>
      <c r="K576" s="43"/>
      <c r="L576" s="47"/>
      <c r="M576" s="231"/>
      <c r="N576" s="232"/>
      <c r="O576" s="87"/>
      <c r="P576" s="87"/>
      <c r="Q576" s="87"/>
      <c r="R576" s="87"/>
      <c r="S576" s="87"/>
      <c r="T576" s="88"/>
      <c r="U576" s="41"/>
      <c r="V576" s="41"/>
      <c r="W576" s="41"/>
      <c r="X576" s="41"/>
      <c r="Y576" s="41"/>
      <c r="Z576" s="41"/>
      <c r="AA576" s="41"/>
      <c r="AB576" s="41"/>
      <c r="AC576" s="41"/>
      <c r="AD576" s="41"/>
      <c r="AE576" s="41"/>
      <c r="AT576" s="20" t="s">
        <v>174</v>
      </c>
      <c r="AU576" s="20" t="s">
        <v>79</v>
      </c>
    </row>
    <row r="577" s="12" customFormat="1" ht="22.8" customHeight="1">
      <c r="A577" s="12"/>
      <c r="B577" s="199"/>
      <c r="C577" s="200"/>
      <c r="D577" s="201" t="s">
        <v>69</v>
      </c>
      <c r="E577" s="213" t="s">
        <v>808</v>
      </c>
      <c r="F577" s="213" t="s">
        <v>809</v>
      </c>
      <c r="G577" s="200"/>
      <c r="H577" s="200"/>
      <c r="I577" s="203"/>
      <c r="J577" s="214">
        <f>BK577</f>
        <v>0</v>
      </c>
      <c r="K577" s="200"/>
      <c r="L577" s="205"/>
      <c r="M577" s="206"/>
      <c r="N577" s="207"/>
      <c r="O577" s="207"/>
      <c r="P577" s="208">
        <f>SUM(P578:P611)</f>
        <v>0</v>
      </c>
      <c r="Q577" s="207"/>
      <c r="R577" s="208">
        <f>SUM(R578:R611)</f>
        <v>0.55089140000000003</v>
      </c>
      <c r="S577" s="207"/>
      <c r="T577" s="209">
        <f>SUM(T578:T611)</f>
        <v>0</v>
      </c>
      <c r="U577" s="12"/>
      <c r="V577" s="12"/>
      <c r="W577" s="12"/>
      <c r="X577" s="12"/>
      <c r="Y577" s="12"/>
      <c r="Z577" s="12"/>
      <c r="AA577" s="12"/>
      <c r="AB577" s="12"/>
      <c r="AC577" s="12"/>
      <c r="AD577" s="12"/>
      <c r="AE577" s="12"/>
      <c r="AR577" s="210" t="s">
        <v>79</v>
      </c>
      <c r="AT577" s="211" t="s">
        <v>69</v>
      </c>
      <c r="AU577" s="211" t="s">
        <v>77</v>
      </c>
      <c r="AY577" s="210" t="s">
        <v>165</v>
      </c>
      <c r="BK577" s="212">
        <f>SUM(BK578:BK611)</f>
        <v>0</v>
      </c>
    </row>
    <row r="578" s="2" customFormat="1" ht="24.15" customHeight="1">
      <c r="A578" s="41"/>
      <c r="B578" s="42"/>
      <c r="C578" s="215" t="s">
        <v>810</v>
      </c>
      <c r="D578" s="215" t="s">
        <v>167</v>
      </c>
      <c r="E578" s="216" t="s">
        <v>811</v>
      </c>
      <c r="F578" s="217" t="s">
        <v>812</v>
      </c>
      <c r="G578" s="218" t="s">
        <v>188</v>
      </c>
      <c r="H578" s="219">
        <v>5.3099999999999996</v>
      </c>
      <c r="I578" s="220"/>
      <c r="J578" s="221">
        <f>ROUND(I578*H578,2)</f>
        <v>0</v>
      </c>
      <c r="K578" s="217" t="s">
        <v>171</v>
      </c>
      <c r="L578" s="47"/>
      <c r="M578" s="222" t="s">
        <v>19</v>
      </c>
      <c r="N578" s="223" t="s">
        <v>41</v>
      </c>
      <c r="O578" s="87"/>
      <c r="P578" s="224">
        <f>O578*H578</f>
        <v>0</v>
      </c>
      <c r="Q578" s="224">
        <v>0</v>
      </c>
      <c r="R578" s="224">
        <f>Q578*H578</f>
        <v>0</v>
      </c>
      <c r="S578" s="224">
        <v>0</v>
      </c>
      <c r="T578" s="225">
        <f>S578*H578</f>
        <v>0</v>
      </c>
      <c r="U578" s="41"/>
      <c r="V578" s="41"/>
      <c r="W578" s="41"/>
      <c r="X578" s="41"/>
      <c r="Y578" s="41"/>
      <c r="Z578" s="41"/>
      <c r="AA578" s="41"/>
      <c r="AB578" s="41"/>
      <c r="AC578" s="41"/>
      <c r="AD578" s="41"/>
      <c r="AE578" s="41"/>
      <c r="AR578" s="226" t="s">
        <v>269</v>
      </c>
      <c r="AT578" s="226" t="s">
        <v>167</v>
      </c>
      <c r="AU578" s="226" t="s">
        <v>79</v>
      </c>
      <c r="AY578" s="20" t="s">
        <v>165</v>
      </c>
      <c r="BE578" s="227">
        <f>IF(N578="základní",J578,0)</f>
        <v>0</v>
      </c>
      <c r="BF578" s="227">
        <f>IF(N578="snížená",J578,0)</f>
        <v>0</v>
      </c>
      <c r="BG578" s="227">
        <f>IF(N578="zákl. přenesená",J578,0)</f>
        <v>0</v>
      </c>
      <c r="BH578" s="227">
        <f>IF(N578="sníž. přenesená",J578,0)</f>
        <v>0</v>
      </c>
      <c r="BI578" s="227">
        <f>IF(N578="nulová",J578,0)</f>
        <v>0</v>
      </c>
      <c r="BJ578" s="20" t="s">
        <v>77</v>
      </c>
      <c r="BK578" s="227">
        <f>ROUND(I578*H578,2)</f>
        <v>0</v>
      </c>
      <c r="BL578" s="20" t="s">
        <v>269</v>
      </c>
      <c r="BM578" s="226" t="s">
        <v>813</v>
      </c>
    </row>
    <row r="579" s="2" customFormat="1">
      <c r="A579" s="41"/>
      <c r="B579" s="42"/>
      <c r="C579" s="43"/>
      <c r="D579" s="228" t="s">
        <v>174</v>
      </c>
      <c r="E579" s="43"/>
      <c r="F579" s="229" t="s">
        <v>814</v>
      </c>
      <c r="G579" s="43"/>
      <c r="H579" s="43"/>
      <c r="I579" s="230"/>
      <c r="J579" s="43"/>
      <c r="K579" s="43"/>
      <c r="L579" s="47"/>
      <c r="M579" s="231"/>
      <c r="N579" s="232"/>
      <c r="O579" s="87"/>
      <c r="P579" s="87"/>
      <c r="Q579" s="87"/>
      <c r="R579" s="87"/>
      <c r="S579" s="87"/>
      <c r="T579" s="88"/>
      <c r="U579" s="41"/>
      <c r="V579" s="41"/>
      <c r="W579" s="41"/>
      <c r="X579" s="41"/>
      <c r="Y579" s="41"/>
      <c r="Z579" s="41"/>
      <c r="AA579" s="41"/>
      <c r="AB579" s="41"/>
      <c r="AC579" s="41"/>
      <c r="AD579" s="41"/>
      <c r="AE579" s="41"/>
      <c r="AT579" s="20" t="s">
        <v>174</v>
      </c>
      <c r="AU579" s="20" t="s">
        <v>79</v>
      </c>
    </row>
    <row r="580" s="13" customFormat="1">
      <c r="A580" s="13"/>
      <c r="B580" s="233"/>
      <c r="C580" s="234"/>
      <c r="D580" s="235" t="s">
        <v>176</v>
      </c>
      <c r="E580" s="236" t="s">
        <v>19</v>
      </c>
      <c r="F580" s="237" t="s">
        <v>815</v>
      </c>
      <c r="G580" s="234"/>
      <c r="H580" s="238">
        <v>5.2000000000000002</v>
      </c>
      <c r="I580" s="239"/>
      <c r="J580" s="234"/>
      <c r="K580" s="234"/>
      <c r="L580" s="240"/>
      <c r="M580" s="241"/>
      <c r="N580" s="242"/>
      <c r="O580" s="242"/>
      <c r="P580" s="242"/>
      <c r="Q580" s="242"/>
      <c r="R580" s="242"/>
      <c r="S580" s="242"/>
      <c r="T580" s="243"/>
      <c r="U580" s="13"/>
      <c r="V580" s="13"/>
      <c r="W580" s="13"/>
      <c r="X580" s="13"/>
      <c r="Y580" s="13"/>
      <c r="Z580" s="13"/>
      <c r="AA580" s="13"/>
      <c r="AB580" s="13"/>
      <c r="AC580" s="13"/>
      <c r="AD580" s="13"/>
      <c r="AE580" s="13"/>
      <c r="AT580" s="244" t="s">
        <v>176</v>
      </c>
      <c r="AU580" s="244" t="s">
        <v>79</v>
      </c>
      <c r="AV580" s="13" t="s">
        <v>79</v>
      </c>
      <c r="AW580" s="13" t="s">
        <v>32</v>
      </c>
      <c r="AX580" s="13" t="s">
        <v>70</v>
      </c>
      <c r="AY580" s="244" t="s">
        <v>165</v>
      </c>
    </row>
    <row r="581" s="13" customFormat="1">
      <c r="A581" s="13"/>
      <c r="B581" s="233"/>
      <c r="C581" s="234"/>
      <c r="D581" s="235" t="s">
        <v>176</v>
      </c>
      <c r="E581" s="236" t="s">
        <v>19</v>
      </c>
      <c r="F581" s="237" t="s">
        <v>730</v>
      </c>
      <c r="G581" s="234"/>
      <c r="H581" s="238">
        <v>-1.21</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176</v>
      </c>
      <c r="AU581" s="244" t="s">
        <v>79</v>
      </c>
      <c r="AV581" s="13" t="s">
        <v>79</v>
      </c>
      <c r="AW581" s="13" t="s">
        <v>32</v>
      </c>
      <c r="AX581" s="13" t="s">
        <v>70</v>
      </c>
      <c r="AY581" s="244" t="s">
        <v>165</v>
      </c>
    </row>
    <row r="582" s="13" customFormat="1">
      <c r="A582" s="13"/>
      <c r="B582" s="233"/>
      <c r="C582" s="234"/>
      <c r="D582" s="235" t="s">
        <v>176</v>
      </c>
      <c r="E582" s="236" t="s">
        <v>19</v>
      </c>
      <c r="F582" s="237" t="s">
        <v>816</v>
      </c>
      <c r="G582" s="234"/>
      <c r="H582" s="238">
        <v>1.3200000000000001</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176</v>
      </c>
      <c r="AU582" s="244" t="s">
        <v>79</v>
      </c>
      <c r="AV582" s="13" t="s">
        <v>79</v>
      </c>
      <c r="AW582" s="13" t="s">
        <v>32</v>
      </c>
      <c r="AX582" s="13" t="s">
        <v>70</v>
      </c>
      <c r="AY582" s="244" t="s">
        <v>165</v>
      </c>
    </row>
    <row r="583" s="14" customFormat="1">
      <c r="A583" s="14"/>
      <c r="B583" s="245"/>
      <c r="C583" s="246"/>
      <c r="D583" s="235" t="s">
        <v>176</v>
      </c>
      <c r="E583" s="247" t="s">
        <v>19</v>
      </c>
      <c r="F583" s="248" t="s">
        <v>178</v>
      </c>
      <c r="G583" s="246"/>
      <c r="H583" s="249">
        <v>5.3099999999999996</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176</v>
      </c>
      <c r="AU583" s="255" t="s">
        <v>79</v>
      </c>
      <c r="AV583" s="14" t="s">
        <v>172</v>
      </c>
      <c r="AW583" s="14" t="s">
        <v>32</v>
      </c>
      <c r="AX583" s="14" t="s">
        <v>77</v>
      </c>
      <c r="AY583" s="255" t="s">
        <v>165</v>
      </c>
    </row>
    <row r="584" s="2" customFormat="1" ht="16.5" customHeight="1">
      <c r="A584" s="41"/>
      <c r="B584" s="42"/>
      <c r="C584" s="256" t="s">
        <v>817</v>
      </c>
      <c r="D584" s="256" t="s">
        <v>218</v>
      </c>
      <c r="E584" s="257" t="s">
        <v>452</v>
      </c>
      <c r="F584" s="258" t="s">
        <v>453</v>
      </c>
      <c r="G584" s="259" t="s">
        <v>188</v>
      </c>
      <c r="H584" s="260">
        <v>5.5759999999999996</v>
      </c>
      <c r="I584" s="261"/>
      <c r="J584" s="262">
        <f>ROUND(I584*H584,2)</f>
        <v>0</v>
      </c>
      <c r="K584" s="258" t="s">
        <v>171</v>
      </c>
      <c r="L584" s="263"/>
      <c r="M584" s="264" t="s">
        <v>19</v>
      </c>
      <c r="N584" s="265" t="s">
        <v>41</v>
      </c>
      <c r="O584" s="87"/>
      <c r="P584" s="224">
        <f>O584*H584</f>
        <v>0</v>
      </c>
      <c r="Q584" s="224">
        <v>0.00315</v>
      </c>
      <c r="R584" s="224">
        <f>Q584*H584</f>
        <v>0.017564399999999997</v>
      </c>
      <c r="S584" s="224">
        <v>0</v>
      </c>
      <c r="T584" s="225">
        <f>S584*H584</f>
        <v>0</v>
      </c>
      <c r="U584" s="41"/>
      <c r="V584" s="41"/>
      <c r="W584" s="41"/>
      <c r="X584" s="41"/>
      <c r="Y584" s="41"/>
      <c r="Z584" s="41"/>
      <c r="AA584" s="41"/>
      <c r="AB584" s="41"/>
      <c r="AC584" s="41"/>
      <c r="AD584" s="41"/>
      <c r="AE584" s="41"/>
      <c r="AR584" s="226" t="s">
        <v>365</v>
      </c>
      <c r="AT584" s="226" t="s">
        <v>218</v>
      </c>
      <c r="AU584" s="226" t="s">
        <v>79</v>
      </c>
      <c r="AY584" s="20" t="s">
        <v>165</v>
      </c>
      <c r="BE584" s="227">
        <f>IF(N584="základní",J584,0)</f>
        <v>0</v>
      </c>
      <c r="BF584" s="227">
        <f>IF(N584="snížená",J584,0)</f>
        <v>0</v>
      </c>
      <c r="BG584" s="227">
        <f>IF(N584="zákl. přenesená",J584,0)</f>
        <v>0</v>
      </c>
      <c r="BH584" s="227">
        <f>IF(N584="sníž. přenesená",J584,0)</f>
        <v>0</v>
      </c>
      <c r="BI584" s="227">
        <f>IF(N584="nulová",J584,0)</f>
        <v>0</v>
      </c>
      <c r="BJ584" s="20" t="s">
        <v>77</v>
      </c>
      <c r="BK584" s="227">
        <f>ROUND(I584*H584,2)</f>
        <v>0</v>
      </c>
      <c r="BL584" s="20" t="s">
        <v>269</v>
      </c>
      <c r="BM584" s="226" t="s">
        <v>818</v>
      </c>
    </row>
    <row r="585" s="13" customFormat="1">
      <c r="A585" s="13"/>
      <c r="B585" s="233"/>
      <c r="C585" s="234"/>
      <c r="D585" s="235" t="s">
        <v>176</v>
      </c>
      <c r="E585" s="236" t="s">
        <v>19</v>
      </c>
      <c r="F585" s="237" t="s">
        <v>815</v>
      </c>
      <c r="G585" s="234"/>
      <c r="H585" s="238">
        <v>5.2000000000000002</v>
      </c>
      <c r="I585" s="239"/>
      <c r="J585" s="234"/>
      <c r="K585" s="234"/>
      <c r="L585" s="240"/>
      <c r="M585" s="241"/>
      <c r="N585" s="242"/>
      <c r="O585" s="242"/>
      <c r="P585" s="242"/>
      <c r="Q585" s="242"/>
      <c r="R585" s="242"/>
      <c r="S585" s="242"/>
      <c r="T585" s="243"/>
      <c r="U585" s="13"/>
      <c r="V585" s="13"/>
      <c r="W585" s="13"/>
      <c r="X585" s="13"/>
      <c r="Y585" s="13"/>
      <c r="Z585" s="13"/>
      <c r="AA585" s="13"/>
      <c r="AB585" s="13"/>
      <c r="AC585" s="13"/>
      <c r="AD585" s="13"/>
      <c r="AE585" s="13"/>
      <c r="AT585" s="244" t="s">
        <v>176</v>
      </c>
      <c r="AU585" s="244" t="s">
        <v>79</v>
      </c>
      <c r="AV585" s="13" t="s">
        <v>79</v>
      </c>
      <c r="AW585" s="13" t="s">
        <v>32</v>
      </c>
      <c r="AX585" s="13" t="s">
        <v>70</v>
      </c>
      <c r="AY585" s="244" t="s">
        <v>165</v>
      </c>
    </row>
    <row r="586" s="13" customFormat="1">
      <c r="A586" s="13"/>
      <c r="B586" s="233"/>
      <c r="C586" s="234"/>
      <c r="D586" s="235" t="s">
        <v>176</v>
      </c>
      <c r="E586" s="236" t="s">
        <v>19</v>
      </c>
      <c r="F586" s="237" t="s">
        <v>730</v>
      </c>
      <c r="G586" s="234"/>
      <c r="H586" s="238">
        <v>-1.21</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176</v>
      </c>
      <c r="AU586" s="244" t="s">
        <v>79</v>
      </c>
      <c r="AV586" s="13" t="s">
        <v>79</v>
      </c>
      <c r="AW586" s="13" t="s">
        <v>32</v>
      </c>
      <c r="AX586" s="13" t="s">
        <v>70</v>
      </c>
      <c r="AY586" s="244" t="s">
        <v>165</v>
      </c>
    </row>
    <row r="587" s="13" customFormat="1">
      <c r="A587" s="13"/>
      <c r="B587" s="233"/>
      <c r="C587" s="234"/>
      <c r="D587" s="235" t="s">
        <v>176</v>
      </c>
      <c r="E587" s="236" t="s">
        <v>19</v>
      </c>
      <c r="F587" s="237" t="s">
        <v>816</v>
      </c>
      <c r="G587" s="234"/>
      <c r="H587" s="238">
        <v>1.3200000000000001</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176</v>
      </c>
      <c r="AU587" s="244" t="s">
        <v>79</v>
      </c>
      <c r="AV587" s="13" t="s">
        <v>79</v>
      </c>
      <c r="AW587" s="13" t="s">
        <v>32</v>
      </c>
      <c r="AX587" s="13" t="s">
        <v>70</v>
      </c>
      <c r="AY587" s="244" t="s">
        <v>165</v>
      </c>
    </row>
    <row r="588" s="14" customFormat="1">
      <c r="A588" s="14"/>
      <c r="B588" s="245"/>
      <c r="C588" s="246"/>
      <c r="D588" s="235" t="s">
        <v>176</v>
      </c>
      <c r="E588" s="247" t="s">
        <v>19</v>
      </c>
      <c r="F588" s="248" t="s">
        <v>178</v>
      </c>
      <c r="G588" s="246"/>
      <c r="H588" s="249">
        <v>5.3099999999999996</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176</v>
      </c>
      <c r="AU588" s="255" t="s">
        <v>79</v>
      </c>
      <c r="AV588" s="14" t="s">
        <v>172</v>
      </c>
      <c r="AW588" s="14" t="s">
        <v>32</v>
      </c>
      <c r="AX588" s="14" t="s">
        <v>77</v>
      </c>
      <c r="AY588" s="255" t="s">
        <v>165</v>
      </c>
    </row>
    <row r="589" s="13" customFormat="1">
      <c r="A589" s="13"/>
      <c r="B589" s="233"/>
      <c r="C589" s="234"/>
      <c r="D589" s="235" t="s">
        <v>176</v>
      </c>
      <c r="E589" s="234"/>
      <c r="F589" s="237" t="s">
        <v>819</v>
      </c>
      <c r="G589" s="234"/>
      <c r="H589" s="238">
        <v>5.5759999999999996</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176</v>
      </c>
      <c r="AU589" s="244" t="s">
        <v>79</v>
      </c>
      <c r="AV589" s="13" t="s">
        <v>79</v>
      </c>
      <c r="AW589" s="13" t="s">
        <v>4</v>
      </c>
      <c r="AX589" s="13" t="s">
        <v>77</v>
      </c>
      <c r="AY589" s="244" t="s">
        <v>165</v>
      </c>
    </row>
    <row r="590" s="2" customFormat="1" ht="16.5" customHeight="1">
      <c r="A590" s="41"/>
      <c r="B590" s="42"/>
      <c r="C590" s="215" t="s">
        <v>820</v>
      </c>
      <c r="D590" s="215" t="s">
        <v>167</v>
      </c>
      <c r="E590" s="216" t="s">
        <v>821</v>
      </c>
      <c r="F590" s="217" t="s">
        <v>822</v>
      </c>
      <c r="G590" s="218" t="s">
        <v>213</v>
      </c>
      <c r="H590" s="219">
        <v>7.7999999999999998</v>
      </c>
      <c r="I590" s="220"/>
      <c r="J590" s="221">
        <f>ROUND(I590*H590,2)</f>
        <v>0</v>
      </c>
      <c r="K590" s="217" t="s">
        <v>171</v>
      </c>
      <c r="L590" s="47"/>
      <c r="M590" s="222" t="s">
        <v>19</v>
      </c>
      <c r="N590" s="223" t="s">
        <v>41</v>
      </c>
      <c r="O590" s="87"/>
      <c r="P590" s="224">
        <f>O590*H590</f>
        <v>0</v>
      </c>
      <c r="Q590" s="224">
        <v>0</v>
      </c>
      <c r="R590" s="224">
        <f>Q590*H590</f>
        <v>0</v>
      </c>
      <c r="S590" s="224">
        <v>0</v>
      </c>
      <c r="T590" s="225">
        <f>S590*H590</f>
        <v>0</v>
      </c>
      <c r="U590" s="41"/>
      <c r="V590" s="41"/>
      <c r="W590" s="41"/>
      <c r="X590" s="41"/>
      <c r="Y590" s="41"/>
      <c r="Z590" s="41"/>
      <c r="AA590" s="41"/>
      <c r="AB590" s="41"/>
      <c r="AC590" s="41"/>
      <c r="AD590" s="41"/>
      <c r="AE590" s="41"/>
      <c r="AR590" s="226" t="s">
        <v>269</v>
      </c>
      <c r="AT590" s="226" t="s">
        <v>167</v>
      </c>
      <c r="AU590" s="226" t="s">
        <v>79</v>
      </c>
      <c r="AY590" s="20" t="s">
        <v>165</v>
      </c>
      <c r="BE590" s="227">
        <f>IF(N590="základní",J590,0)</f>
        <v>0</v>
      </c>
      <c r="BF590" s="227">
        <f>IF(N590="snížená",J590,0)</f>
        <v>0</v>
      </c>
      <c r="BG590" s="227">
        <f>IF(N590="zákl. přenesená",J590,0)</f>
        <v>0</v>
      </c>
      <c r="BH590" s="227">
        <f>IF(N590="sníž. přenesená",J590,0)</f>
        <v>0</v>
      </c>
      <c r="BI590" s="227">
        <f>IF(N590="nulová",J590,0)</f>
        <v>0</v>
      </c>
      <c r="BJ590" s="20" t="s">
        <v>77</v>
      </c>
      <c r="BK590" s="227">
        <f>ROUND(I590*H590,2)</f>
        <v>0</v>
      </c>
      <c r="BL590" s="20" t="s">
        <v>269</v>
      </c>
      <c r="BM590" s="226" t="s">
        <v>823</v>
      </c>
    </row>
    <row r="591" s="2" customFormat="1">
      <c r="A591" s="41"/>
      <c r="B591" s="42"/>
      <c r="C591" s="43"/>
      <c r="D591" s="228" t="s">
        <v>174</v>
      </c>
      <c r="E591" s="43"/>
      <c r="F591" s="229" t="s">
        <v>824</v>
      </c>
      <c r="G591" s="43"/>
      <c r="H591" s="43"/>
      <c r="I591" s="230"/>
      <c r="J591" s="43"/>
      <c r="K591" s="43"/>
      <c r="L591" s="47"/>
      <c r="M591" s="231"/>
      <c r="N591" s="232"/>
      <c r="O591" s="87"/>
      <c r="P591" s="87"/>
      <c r="Q591" s="87"/>
      <c r="R591" s="87"/>
      <c r="S591" s="87"/>
      <c r="T591" s="88"/>
      <c r="U591" s="41"/>
      <c r="V591" s="41"/>
      <c r="W591" s="41"/>
      <c r="X591" s="41"/>
      <c r="Y591" s="41"/>
      <c r="Z591" s="41"/>
      <c r="AA591" s="41"/>
      <c r="AB591" s="41"/>
      <c r="AC591" s="41"/>
      <c r="AD591" s="41"/>
      <c r="AE591" s="41"/>
      <c r="AT591" s="20" t="s">
        <v>174</v>
      </c>
      <c r="AU591" s="20" t="s">
        <v>79</v>
      </c>
    </row>
    <row r="592" s="13" customFormat="1">
      <c r="A592" s="13"/>
      <c r="B592" s="233"/>
      <c r="C592" s="234"/>
      <c r="D592" s="235" t="s">
        <v>176</v>
      </c>
      <c r="E592" s="236" t="s">
        <v>19</v>
      </c>
      <c r="F592" s="237" t="s">
        <v>825</v>
      </c>
      <c r="G592" s="234"/>
      <c r="H592" s="238">
        <v>7.7999999999999998</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176</v>
      </c>
      <c r="AU592" s="244" t="s">
        <v>79</v>
      </c>
      <c r="AV592" s="13" t="s">
        <v>79</v>
      </c>
      <c r="AW592" s="13" t="s">
        <v>32</v>
      </c>
      <c r="AX592" s="13" t="s">
        <v>70</v>
      </c>
      <c r="AY592" s="244" t="s">
        <v>165</v>
      </c>
    </row>
    <row r="593" s="14" customFormat="1">
      <c r="A593" s="14"/>
      <c r="B593" s="245"/>
      <c r="C593" s="246"/>
      <c r="D593" s="235" t="s">
        <v>176</v>
      </c>
      <c r="E593" s="247" t="s">
        <v>19</v>
      </c>
      <c r="F593" s="248" t="s">
        <v>178</v>
      </c>
      <c r="G593" s="246"/>
      <c r="H593" s="249">
        <v>7.7999999999999998</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176</v>
      </c>
      <c r="AU593" s="255" t="s">
        <v>79</v>
      </c>
      <c r="AV593" s="14" t="s">
        <v>172</v>
      </c>
      <c r="AW593" s="14" t="s">
        <v>32</v>
      </c>
      <c r="AX593" s="14" t="s">
        <v>77</v>
      </c>
      <c r="AY593" s="255" t="s">
        <v>165</v>
      </c>
    </row>
    <row r="594" s="2" customFormat="1" ht="16.5" customHeight="1">
      <c r="A594" s="41"/>
      <c r="B594" s="42"/>
      <c r="C594" s="256" t="s">
        <v>826</v>
      </c>
      <c r="D594" s="256" t="s">
        <v>218</v>
      </c>
      <c r="E594" s="257" t="s">
        <v>827</v>
      </c>
      <c r="F594" s="258" t="s">
        <v>828</v>
      </c>
      <c r="G594" s="259" t="s">
        <v>213</v>
      </c>
      <c r="H594" s="260">
        <v>8.1899999999999995</v>
      </c>
      <c r="I594" s="261"/>
      <c r="J594" s="262">
        <f>ROUND(I594*H594,2)</f>
        <v>0</v>
      </c>
      <c r="K594" s="258" t="s">
        <v>171</v>
      </c>
      <c r="L594" s="263"/>
      <c r="M594" s="264" t="s">
        <v>19</v>
      </c>
      <c r="N594" s="265" t="s">
        <v>41</v>
      </c>
      <c r="O594" s="87"/>
      <c r="P594" s="224">
        <f>O594*H594</f>
        <v>0</v>
      </c>
      <c r="Q594" s="224">
        <v>5.0000000000000002E-05</v>
      </c>
      <c r="R594" s="224">
        <f>Q594*H594</f>
        <v>0.00040949999999999998</v>
      </c>
      <c r="S594" s="224">
        <v>0</v>
      </c>
      <c r="T594" s="225">
        <f>S594*H594</f>
        <v>0</v>
      </c>
      <c r="U594" s="41"/>
      <c r="V594" s="41"/>
      <c r="W594" s="41"/>
      <c r="X594" s="41"/>
      <c r="Y594" s="41"/>
      <c r="Z594" s="41"/>
      <c r="AA594" s="41"/>
      <c r="AB594" s="41"/>
      <c r="AC594" s="41"/>
      <c r="AD594" s="41"/>
      <c r="AE594" s="41"/>
      <c r="AR594" s="226" t="s">
        <v>365</v>
      </c>
      <c r="AT594" s="226" t="s">
        <v>218</v>
      </c>
      <c r="AU594" s="226" t="s">
        <v>79</v>
      </c>
      <c r="AY594" s="20" t="s">
        <v>165</v>
      </c>
      <c r="BE594" s="227">
        <f>IF(N594="základní",J594,0)</f>
        <v>0</v>
      </c>
      <c r="BF594" s="227">
        <f>IF(N594="snížená",J594,0)</f>
        <v>0</v>
      </c>
      <c r="BG594" s="227">
        <f>IF(N594="zákl. přenesená",J594,0)</f>
        <v>0</v>
      </c>
      <c r="BH594" s="227">
        <f>IF(N594="sníž. přenesená",J594,0)</f>
        <v>0</v>
      </c>
      <c r="BI594" s="227">
        <f>IF(N594="nulová",J594,0)</f>
        <v>0</v>
      </c>
      <c r="BJ594" s="20" t="s">
        <v>77</v>
      </c>
      <c r="BK594" s="227">
        <f>ROUND(I594*H594,2)</f>
        <v>0</v>
      </c>
      <c r="BL594" s="20" t="s">
        <v>269</v>
      </c>
      <c r="BM594" s="226" t="s">
        <v>829</v>
      </c>
    </row>
    <row r="595" s="13" customFormat="1">
      <c r="A595" s="13"/>
      <c r="B595" s="233"/>
      <c r="C595" s="234"/>
      <c r="D595" s="235" t="s">
        <v>176</v>
      </c>
      <c r="E595" s="234"/>
      <c r="F595" s="237" t="s">
        <v>830</v>
      </c>
      <c r="G595" s="234"/>
      <c r="H595" s="238">
        <v>8.1899999999999995</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176</v>
      </c>
      <c r="AU595" s="244" t="s">
        <v>79</v>
      </c>
      <c r="AV595" s="13" t="s">
        <v>79</v>
      </c>
      <c r="AW595" s="13" t="s">
        <v>4</v>
      </c>
      <c r="AX595" s="13" t="s">
        <v>77</v>
      </c>
      <c r="AY595" s="244" t="s">
        <v>165</v>
      </c>
    </row>
    <row r="596" s="2" customFormat="1" ht="24.15" customHeight="1">
      <c r="A596" s="41"/>
      <c r="B596" s="42"/>
      <c r="C596" s="215" t="s">
        <v>831</v>
      </c>
      <c r="D596" s="215" t="s">
        <v>167</v>
      </c>
      <c r="E596" s="216" t="s">
        <v>832</v>
      </c>
      <c r="F596" s="217" t="s">
        <v>833</v>
      </c>
      <c r="G596" s="218" t="s">
        <v>188</v>
      </c>
      <c r="H596" s="219">
        <v>25.800000000000001</v>
      </c>
      <c r="I596" s="220"/>
      <c r="J596" s="221">
        <f>ROUND(I596*H596,2)</f>
        <v>0</v>
      </c>
      <c r="K596" s="217" t="s">
        <v>171</v>
      </c>
      <c r="L596" s="47"/>
      <c r="M596" s="222" t="s">
        <v>19</v>
      </c>
      <c r="N596" s="223" t="s">
        <v>41</v>
      </c>
      <c r="O596" s="87"/>
      <c r="P596" s="224">
        <f>O596*H596</f>
        <v>0</v>
      </c>
      <c r="Q596" s="224">
        <v>0.0060000000000000001</v>
      </c>
      <c r="R596" s="224">
        <f>Q596*H596</f>
        <v>0.15480000000000002</v>
      </c>
      <c r="S596" s="224">
        <v>0</v>
      </c>
      <c r="T596" s="225">
        <f>S596*H596</f>
        <v>0</v>
      </c>
      <c r="U596" s="41"/>
      <c r="V596" s="41"/>
      <c r="W596" s="41"/>
      <c r="X596" s="41"/>
      <c r="Y596" s="41"/>
      <c r="Z596" s="41"/>
      <c r="AA596" s="41"/>
      <c r="AB596" s="41"/>
      <c r="AC596" s="41"/>
      <c r="AD596" s="41"/>
      <c r="AE596" s="41"/>
      <c r="AR596" s="226" t="s">
        <v>269</v>
      </c>
      <c r="AT596" s="226" t="s">
        <v>167</v>
      </c>
      <c r="AU596" s="226" t="s">
        <v>79</v>
      </c>
      <c r="AY596" s="20" t="s">
        <v>165</v>
      </c>
      <c r="BE596" s="227">
        <f>IF(N596="základní",J596,0)</f>
        <v>0</v>
      </c>
      <c r="BF596" s="227">
        <f>IF(N596="snížená",J596,0)</f>
        <v>0</v>
      </c>
      <c r="BG596" s="227">
        <f>IF(N596="zákl. přenesená",J596,0)</f>
        <v>0</v>
      </c>
      <c r="BH596" s="227">
        <f>IF(N596="sníž. přenesená",J596,0)</f>
        <v>0</v>
      </c>
      <c r="BI596" s="227">
        <f>IF(N596="nulová",J596,0)</f>
        <v>0</v>
      </c>
      <c r="BJ596" s="20" t="s">
        <v>77</v>
      </c>
      <c r="BK596" s="227">
        <f>ROUND(I596*H596,2)</f>
        <v>0</v>
      </c>
      <c r="BL596" s="20" t="s">
        <v>269</v>
      </c>
      <c r="BM596" s="226" t="s">
        <v>834</v>
      </c>
    </row>
    <row r="597" s="2" customFormat="1">
      <c r="A597" s="41"/>
      <c r="B597" s="42"/>
      <c r="C597" s="43"/>
      <c r="D597" s="228" t="s">
        <v>174</v>
      </c>
      <c r="E597" s="43"/>
      <c r="F597" s="229" t="s">
        <v>835</v>
      </c>
      <c r="G597" s="43"/>
      <c r="H597" s="43"/>
      <c r="I597" s="230"/>
      <c r="J597" s="43"/>
      <c r="K597" s="43"/>
      <c r="L597" s="47"/>
      <c r="M597" s="231"/>
      <c r="N597" s="232"/>
      <c r="O597" s="87"/>
      <c r="P597" s="87"/>
      <c r="Q597" s="87"/>
      <c r="R597" s="87"/>
      <c r="S597" s="87"/>
      <c r="T597" s="88"/>
      <c r="U597" s="41"/>
      <c r="V597" s="41"/>
      <c r="W597" s="41"/>
      <c r="X597" s="41"/>
      <c r="Y597" s="41"/>
      <c r="Z597" s="41"/>
      <c r="AA597" s="41"/>
      <c r="AB597" s="41"/>
      <c r="AC597" s="41"/>
      <c r="AD597" s="41"/>
      <c r="AE597" s="41"/>
      <c r="AT597" s="20" t="s">
        <v>174</v>
      </c>
      <c r="AU597" s="20" t="s">
        <v>79</v>
      </c>
    </row>
    <row r="598" s="13" customFormat="1">
      <c r="A598" s="13"/>
      <c r="B598" s="233"/>
      <c r="C598" s="234"/>
      <c r="D598" s="235" t="s">
        <v>176</v>
      </c>
      <c r="E598" s="236" t="s">
        <v>19</v>
      </c>
      <c r="F598" s="237" t="s">
        <v>836</v>
      </c>
      <c r="G598" s="234"/>
      <c r="H598" s="238">
        <v>25.800000000000001</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176</v>
      </c>
      <c r="AU598" s="244" t="s">
        <v>79</v>
      </c>
      <c r="AV598" s="13" t="s">
        <v>79</v>
      </c>
      <c r="AW598" s="13" t="s">
        <v>32</v>
      </c>
      <c r="AX598" s="13" t="s">
        <v>70</v>
      </c>
      <c r="AY598" s="244" t="s">
        <v>165</v>
      </c>
    </row>
    <row r="599" s="14" customFormat="1">
      <c r="A599" s="14"/>
      <c r="B599" s="245"/>
      <c r="C599" s="246"/>
      <c r="D599" s="235" t="s">
        <v>176</v>
      </c>
      <c r="E599" s="247" t="s">
        <v>19</v>
      </c>
      <c r="F599" s="248" t="s">
        <v>178</v>
      </c>
      <c r="G599" s="246"/>
      <c r="H599" s="249">
        <v>25.800000000000001</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176</v>
      </c>
      <c r="AU599" s="255" t="s">
        <v>79</v>
      </c>
      <c r="AV599" s="14" t="s">
        <v>172</v>
      </c>
      <c r="AW599" s="14" t="s">
        <v>32</v>
      </c>
      <c r="AX599" s="14" t="s">
        <v>77</v>
      </c>
      <c r="AY599" s="255" t="s">
        <v>165</v>
      </c>
    </row>
    <row r="600" s="2" customFormat="1" ht="16.5" customHeight="1">
      <c r="A600" s="41"/>
      <c r="B600" s="42"/>
      <c r="C600" s="256" t="s">
        <v>837</v>
      </c>
      <c r="D600" s="256" t="s">
        <v>218</v>
      </c>
      <c r="E600" s="257" t="s">
        <v>452</v>
      </c>
      <c r="F600" s="258" t="s">
        <v>453</v>
      </c>
      <c r="G600" s="259" t="s">
        <v>188</v>
      </c>
      <c r="H600" s="260">
        <v>27.09</v>
      </c>
      <c r="I600" s="261"/>
      <c r="J600" s="262">
        <f>ROUND(I600*H600,2)</f>
        <v>0</v>
      </c>
      <c r="K600" s="258" t="s">
        <v>171</v>
      </c>
      <c r="L600" s="263"/>
      <c r="M600" s="264" t="s">
        <v>19</v>
      </c>
      <c r="N600" s="265" t="s">
        <v>41</v>
      </c>
      <c r="O600" s="87"/>
      <c r="P600" s="224">
        <f>O600*H600</f>
        <v>0</v>
      </c>
      <c r="Q600" s="224">
        <v>0.00315</v>
      </c>
      <c r="R600" s="224">
        <f>Q600*H600</f>
        <v>0.085333500000000007</v>
      </c>
      <c r="S600" s="224">
        <v>0</v>
      </c>
      <c r="T600" s="225">
        <f>S600*H600</f>
        <v>0</v>
      </c>
      <c r="U600" s="41"/>
      <c r="V600" s="41"/>
      <c r="W600" s="41"/>
      <c r="X600" s="41"/>
      <c r="Y600" s="41"/>
      <c r="Z600" s="41"/>
      <c r="AA600" s="41"/>
      <c r="AB600" s="41"/>
      <c r="AC600" s="41"/>
      <c r="AD600" s="41"/>
      <c r="AE600" s="41"/>
      <c r="AR600" s="226" t="s">
        <v>365</v>
      </c>
      <c r="AT600" s="226" t="s">
        <v>218</v>
      </c>
      <c r="AU600" s="226" t="s">
        <v>79</v>
      </c>
      <c r="AY600" s="20" t="s">
        <v>165</v>
      </c>
      <c r="BE600" s="227">
        <f>IF(N600="základní",J600,0)</f>
        <v>0</v>
      </c>
      <c r="BF600" s="227">
        <f>IF(N600="snížená",J600,0)</f>
        <v>0</v>
      </c>
      <c r="BG600" s="227">
        <f>IF(N600="zákl. přenesená",J600,0)</f>
        <v>0</v>
      </c>
      <c r="BH600" s="227">
        <f>IF(N600="sníž. přenesená",J600,0)</f>
        <v>0</v>
      </c>
      <c r="BI600" s="227">
        <f>IF(N600="nulová",J600,0)</f>
        <v>0</v>
      </c>
      <c r="BJ600" s="20" t="s">
        <v>77</v>
      </c>
      <c r="BK600" s="227">
        <f>ROUND(I600*H600,2)</f>
        <v>0</v>
      </c>
      <c r="BL600" s="20" t="s">
        <v>269</v>
      </c>
      <c r="BM600" s="226" t="s">
        <v>838</v>
      </c>
    </row>
    <row r="601" s="13" customFormat="1">
      <c r="A601" s="13"/>
      <c r="B601" s="233"/>
      <c r="C601" s="234"/>
      <c r="D601" s="235" t="s">
        <v>176</v>
      </c>
      <c r="E601" s="236" t="s">
        <v>19</v>
      </c>
      <c r="F601" s="237" t="s">
        <v>836</v>
      </c>
      <c r="G601" s="234"/>
      <c r="H601" s="238">
        <v>25.800000000000001</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176</v>
      </c>
      <c r="AU601" s="244" t="s">
        <v>79</v>
      </c>
      <c r="AV601" s="13" t="s">
        <v>79</v>
      </c>
      <c r="AW601" s="13" t="s">
        <v>32</v>
      </c>
      <c r="AX601" s="13" t="s">
        <v>70</v>
      </c>
      <c r="AY601" s="244" t="s">
        <v>165</v>
      </c>
    </row>
    <row r="602" s="14" customFormat="1">
      <c r="A602" s="14"/>
      <c r="B602" s="245"/>
      <c r="C602" s="246"/>
      <c r="D602" s="235" t="s">
        <v>176</v>
      </c>
      <c r="E602" s="247" t="s">
        <v>19</v>
      </c>
      <c r="F602" s="248" t="s">
        <v>178</v>
      </c>
      <c r="G602" s="246"/>
      <c r="H602" s="249">
        <v>25.800000000000001</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176</v>
      </c>
      <c r="AU602" s="255" t="s">
        <v>79</v>
      </c>
      <c r="AV602" s="14" t="s">
        <v>172</v>
      </c>
      <c r="AW602" s="14" t="s">
        <v>32</v>
      </c>
      <c r="AX602" s="14" t="s">
        <v>77</v>
      </c>
      <c r="AY602" s="255" t="s">
        <v>165</v>
      </c>
    </row>
    <row r="603" s="13" customFormat="1">
      <c r="A603" s="13"/>
      <c r="B603" s="233"/>
      <c r="C603" s="234"/>
      <c r="D603" s="235" t="s">
        <v>176</v>
      </c>
      <c r="E603" s="234"/>
      <c r="F603" s="237" t="s">
        <v>839</v>
      </c>
      <c r="G603" s="234"/>
      <c r="H603" s="238">
        <v>27.09</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176</v>
      </c>
      <c r="AU603" s="244" t="s">
        <v>79</v>
      </c>
      <c r="AV603" s="13" t="s">
        <v>79</v>
      </c>
      <c r="AW603" s="13" t="s">
        <v>4</v>
      </c>
      <c r="AX603" s="13" t="s">
        <v>77</v>
      </c>
      <c r="AY603" s="244" t="s">
        <v>165</v>
      </c>
    </row>
    <row r="604" s="2" customFormat="1" ht="24.15" customHeight="1">
      <c r="A604" s="41"/>
      <c r="B604" s="42"/>
      <c r="C604" s="215" t="s">
        <v>840</v>
      </c>
      <c r="D604" s="215" t="s">
        <v>167</v>
      </c>
      <c r="E604" s="216" t="s">
        <v>841</v>
      </c>
      <c r="F604" s="217" t="s">
        <v>842</v>
      </c>
      <c r="G604" s="218" t="s">
        <v>188</v>
      </c>
      <c r="H604" s="219">
        <v>35.880000000000003</v>
      </c>
      <c r="I604" s="220"/>
      <c r="J604" s="221">
        <f>ROUND(I604*H604,2)</f>
        <v>0</v>
      </c>
      <c r="K604" s="217" t="s">
        <v>171</v>
      </c>
      <c r="L604" s="47"/>
      <c r="M604" s="222" t="s">
        <v>19</v>
      </c>
      <c r="N604" s="223" t="s">
        <v>41</v>
      </c>
      <c r="O604" s="87"/>
      <c r="P604" s="224">
        <f>O604*H604</f>
        <v>0</v>
      </c>
      <c r="Q604" s="224">
        <v>0</v>
      </c>
      <c r="R604" s="224">
        <f>Q604*H604</f>
        <v>0</v>
      </c>
      <c r="S604" s="224">
        <v>0</v>
      </c>
      <c r="T604" s="225">
        <f>S604*H604</f>
        <v>0</v>
      </c>
      <c r="U604" s="41"/>
      <c r="V604" s="41"/>
      <c r="W604" s="41"/>
      <c r="X604" s="41"/>
      <c r="Y604" s="41"/>
      <c r="Z604" s="41"/>
      <c r="AA604" s="41"/>
      <c r="AB604" s="41"/>
      <c r="AC604" s="41"/>
      <c r="AD604" s="41"/>
      <c r="AE604" s="41"/>
      <c r="AR604" s="226" t="s">
        <v>269</v>
      </c>
      <c r="AT604" s="226" t="s">
        <v>167</v>
      </c>
      <c r="AU604" s="226" t="s">
        <v>79</v>
      </c>
      <c r="AY604" s="20" t="s">
        <v>165</v>
      </c>
      <c r="BE604" s="227">
        <f>IF(N604="základní",J604,0)</f>
        <v>0</v>
      </c>
      <c r="BF604" s="227">
        <f>IF(N604="snížená",J604,0)</f>
        <v>0</v>
      </c>
      <c r="BG604" s="227">
        <f>IF(N604="zákl. přenesená",J604,0)</f>
        <v>0</v>
      </c>
      <c r="BH604" s="227">
        <f>IF(N604="sníž. přenesená",J604,0)</f>
        <v>0</v>
      </c>
      <c r="BI604" s="227">
        <f>IF(N604="nulová",J604,0)</f>
        <v>0</v>
      </c>
      <c r="BJ604" s="20" t="s">
        <v>77</v>
      </c>
      <c r="BK604" s="227">
        <f>ROUND(I604*H604,2)</f>
        <v>0</v>
      </c>
      <c r="BL604" s="20" t="s">
        <v>269</v>
      </c>
      <c r="BM604" s="226" t="s">
        <v>843</v>
      </c>
    </row>
    <row r="605" s="2" customFormat="1">
      <c r="A605" s="41"/>
      <c r="B605" s="42"/>
      <c r="C605" s="43"/>
      <c r="D605" s="228" t="s">
        <v>174</v>
      </c>
      <c r="E605" s="43"/>
      <c r="F605" s="229" t="s">
        <v>844</v>
      </c>
      <c r="G605" s="43"/>
      <c r="H605" s="43"/>
      <c r="I605" s="230"/>
      <c r="J605" s="43"/>
      <c r="K605" s="43"/>
      <c r="L605" s="47"/>
      <c r="M605" s="231"/>
      <c r="N605" s="232"/>
      <c r="O605" s="87"/>
      <c r="P605" s="87"/>
      <c r="Q605" s="87"/>
      <c r="R605" s="87"/>
      <c r="S605" s="87"/>
      <c r="T605" s="88"/>
      <c r="U605" s="41"/>
      <c r="V605" s="41"/>
      <c r="W605" s="41"/>
      <c r="X605" s="41"/>
      <c r="Y605" s="41"/>
      <c r="Z605" s="41"/>
      <c r="AA605" s="41"/>
      <c r="AB605" s="41"/>
      <c r="AC605" s="41"/>
      <c r="AD605" s="41"/>
      <c r="AE605" s="41"/>
      <c r="AT605" s="20" t="s">
        <v>174</v>
      </c>
      <c r="AU605" s="20" t="s">
        <v>79</v>
      </c>
    </row>
    <row r="606" s="13" customFormat="1">
      <c r="A606" s="13"/>
      <c r="B606" s="233"/>
      <c r="C606" s="234"/>
      <c r="D606" s="235" t="s">
        <v>176</v>
      </c>
      <c r="E606" s="236" t="s">
        <v>19</v>
      </c>
      <c r="F606" s="237" t="s">
        <v>845</v>
      </c>
      <c r="G606" s="234"/>
      <c r="H606" s="238">
        <v>35.880000000000003</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176</v>
      </c>
      <c r="AU606" s="244" t="s">
        <v>79</v>
      </c>
      <c r="AV606" s="13" t="s">
        <v>79</v>
      </c>
      <c r="AW606" s="13" t="s">
        <v>32</v>
      </c>
      <c r="AX606" s="13" t="s">
        <v>70</v>
      </c>
      <c r="AY606" s="244" t="s">
        <v>165</v>
      </c>
    </row>
    <row r="607" s="14" customFormat="1">
      <c r="A607" s="14"/>
      <c r="B607" s="245"/>
      <c r="C607" s="246"/>
      <c r="D607" s="235" t="s">
        <v>176</v>
      </c>
      <c r="E607" s="247" t="s">
        <v>19</v>
      </c>
      <c r="F607" s="248" t="s">
        <v>178</v>
      </c>
      <c r="G607" s="246"/>
      <c r="H607" s="249">
        <v>35.880000000000003</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176</v>
      </c>
      <c r="AU607" s="255" t="s">
        <v>79</v>
      </c>
      <c r="AV607" s="14" t="s">
        <v>172</v>
      </c>
      <c r="AW607" s="14" t="s">
        <v>32</v>
      </c>
      <c r="AX607" s="14" t="s">
        <v>77</v>
      </c>
      <c r="AY607" s="255" t="s">
        <v>165</v>
      </c>
    </row>
    <row r="608" s="2" customFormat="1" ht="16.5" customHeight="1">
      <c r="A608" s="41"/>
      <c r="B608" s="42"/>
      <c r="C608" s="256" t="s">
        <v>846</v>
      </c>
      <c r="D608" s="256" t="s">
        <v>218</v>
      </c>
      <c r="E608" s="257" t="s">
        <v>847</v>
      </c>
      <c r="F608" s="258" t="s">
        <v>848</v>
      </c>
      <c r="G608" s="259" t="s">
        <v>188</v>
      </c>
      <c r="H608" s="260">
        <v>36.597999999999999</v>
      </c>
      <c r="I608" s="261"/>
      <c r="J608" s="262">
        <f>ROUND(I608*H608,2)</f>
        <v>0</v>
      </c>
      <c r="K608" s="258" t="s">
        <v>171</v>
      </c>
      <c r="L608" s="263"/>
      <c r="M608" s="264" t="s">
        <v>19</v>
      </c>
      <c r="N608" s="265" t="s">
        <v>41</v>
      </c>
      <c r="O608" s="87"/>
      <c r="P608" s="224">
        <f>O608*H608</f>
        <v>0</v>
      </c>
      <c r="Q608" s="224">
        <v>0.0080000000000000002</v>
      </c>
      <c r="R608" s="224">
        <f>Q608*H608</f>
        <v>0.29278399999999999</v>
      </c>
      <c r="S608" s="224">
        <v>0</v>
      </c>
      <c r="T608" s="225">
        <f>S608*H608</f>
        <v>0</v>
      </c>
      <c r="U608" s="41"/>
      <c r="V608" s="41"/>
      <c r="W608" s="41"/>
      <c r="X608" s="41"/>
      <c r="Y608" s="41"/>
      <c r="Z608" s="41"/>
      <c r="AA608" s="41"/>
      <c r="AB608" s="41"/>
      <c r="AC608" s="41"/>
      <c r="AD608" s="41"/>
      <c r="AE608" s="41"/>
      <c r="AR608" s="226" t="s">
        <v>365</v>
      </c>
      <c r="AT608" s="226" t="s">
        <v>218</v>
      </c>
      <c r="AU608" s="226" t="s">
        <v>79</v>
      </c>
      <c r="AY608" s="20" t="s">
        <v>165</v>
      </c>
      <c r="BE608" s="227">
        <f>IF(N608="základní",J608,0)</f>
        <v>0</v>
      </c>
      <c r="BF608" s="227">
        <f>IF(N608="snížená",J608,0)</f>
        <v>0</v>
      </c>
      <c r="BG608" s="227">
        <f>IF(N608="zákl. přenesená",J608,0)</f>
        <v>0</v>
      </c>
      <c r="BH608" s="227">
        <f>IF(N608="sníž. přenesená",J608,0)</f>
        <v>0</v>
      </c>
      <c r="BI608" s="227">
        <f>IF(N608="nulová",J608,0)</f>
        <v>0</v>
      </c>
      <c r="BJ608" s="20" t="s">
        <v>77</v>
      </c>
      <c r="BK608" s="227">
        <f>ROUND(I608*H608,2)</f>
        <v>0</v>
      </c>
      <c r="BL608" s="20" t="s">
        <v>269</v>
      </c>
      <c r="BM608" s="226" t="s">
        <v>849</v>
      </c>
    </row>
    <row r="609" s="13" customFormat="1">
      <c r="A609" s="13"/>
      <c r="B609" s="233"/>
      <c r="C609" s="234"/>
      <c r="D609" s="235" t="s">
        <v>176</v>
      </c>
      <c r="E609" s="234"/>
      <c r="F609" s="237" t="s">
        <v>850</v>
      </c>
      <c r="G609" s="234"/>
      <c r="H609" s="238">
        <v>36.597999999999999</v>
      </c>
      <c r="I609" s="239"/>
      <c r="J609" s="234"/>
      <c r="K609" s="234"/>
      <c r="L609" s="240"/>
      <c r="M609" s="241"/>
      <c r="N609" s="242"/>
      <c r="O609" s="242"/>
      <c r="P609" s="242"/>
      <c r="Q609" s="242"/>
      <c r="R609" s="242"/>
      <c r="S609" s="242"/>
      <c r="T609" s="243"/>
      <c r="U609" s="13"/>
      <c r="V609" s="13"/>
      <c r="W609" s="13"/>
      <c r="X609" s="13"/>
      <c r="Y609" s="13"/>
      <c r="Z609" s="13"/>
      <c r="AA609" s="13"/>
      <c r="AB609" s="13"/>
      <c r="AC609" s="13"/>
      <c r="AD609" s="13"/>
      <c r="AE609" s="13"/>
      <c r="AT609" s="244" t="s">
        <v>176</v>
      </c>
      <c r="AU609" s="244" t="s">
        <v>79</v>
      </c>
      <c r="AV609" s="13" t="s">
        <v>79</v>
      </c>
      <c r="AW609" s="13" t="s">
        <v>4</v>
      </c>
      <c r="AX609" s="13" t="s">
        <v>77</v>
      </c>
      <c r="AY609" s="244" t="s">
        <v>165</v>
      </c>
    </row>
    <row r="610" s="2" customFormat="1" ht="24.15" customHeight="1">
      <c r="A610" s="41"/>
      <c r="B610" s="42"/>
      <c r="C610" s="215" t="s">
        <v>851</v>
      </c>
      <c r="D610" s="215" t="s">
        <v>167</v>
      </c>
      <c r="E610" s="216" t="s">
        <v>852</v>
      </c>
      <c r="F610" s="217" t="s">
        <v>853</v>
      </c>
      <c r="G610" s="218" t="s">
        <v>221</v>
      </c>
      <c r="H610" s="219">
        <v>0.55100000000000005</v>
      </c>
      <c r="I610" s="220"/>
      <c r="J610" s="221">
        <f>ROUND(I610*H610,2)</f>
        <v>0</v>
      </c>
      <c r="K610" s="217" t="s">
        <v>171</v>
      </c>
      <c r="L610" s="47"/>
      <c r="M610" s="222" t="s">
        <v>19</v>
      </c>
      <c r="N610" s="223" t="s">
        <v>41</v>
      </c>
      <c r="O610" s="87"/>
      <c r="P610" s="224">
        <f>O610*H610</f>
        <v>0</v>
      </c>
      <c r="Q610" s="224">
        <v>0</v>
      </c>
      <c r="R610" s="224">
        <f>Q610*H610</f>
        <v>0</v>
      </c>
      <c r="S610" s="224">
        <v>0</v>
      </c>
      <c r="T610" s="225">
        <f>S610*H610</f>
        <v>0</v>
      </c>
      <c r="U610" s="41"/>
      <c r="V610" s="41"/>
      <c r="W610" s="41"/>
      <c r="X610" s="41"/>
      <c r="Y610" s="41"/>
      <c r="Z610" s="41"/>
      <c r="AA610" s="41"/>
      <c r="AB610" s="41"/>
      <c r="AC610" s="41"/>
      <c r="AD610" s="41"/>
      <c r="AE610" s="41"/>
      <c r="AR610" s="226" t="s">
        <v>269</v>
      </c>
      <c r="AT610" s="226" t="s">
        <v>167</v>
      </c>
      <c r="AU610" s="226" t="s">
        <v>79</v>
      </c>
      <c r="AY610" s="20" t="s">
        <v>165</v>
      </c>
      <c r="BE610" s="227">
        <f>IF(N610="základní",J610,0)</f>
        <v>0</v>
      </c>
      <c r="BF610" s="227">
        <f>IF(N610="snížená",J610,0)</f>
        <v>0</v>
      </c>
      <c r="BG610" s="227">
        <f>IF(N610="zákl. přenesená",J610,0)</f>
        <v>0</v>
      </c>
      <c r="BH610" s="227">
        <f>IF(N610="sníž. přenesená",J610,0)</f>
        <v>0</v>
      </c>
      <c r="BI610" s="227">
        <f>IF(N610="nulová",J610,0)</f>
        <v>0</v>
      </c>
      <c r="BJ610" s="20" t="s">
        <v>77</v>
      </c>
      <c r="BK610" s="227">
        <f>ROUND(I610*H610,2)</f>
        <v>0</v>
      </c>
      <c r="BL610" s="20" t="s">
        <v>269</v>
      </c>
      <c r="BM610" s="226" t="s">
        <v>854</v>
      </c>
    </row>
    <row r="611" s="2" customFormat="1">
      <c r="A611" s="41"/>
      <c r="B611" s="42"/>
      <c r="C611" s="43"/>
      <c r="D611" s="228" t="s">
        <v>174</v>
      </c>
      <c r="E611" s="43"/>
      <c r="F611" s="229" t="s">
        <v>855</v>
      </c>
      <c r="G611" s="43"/>
      <c r="H611" s="43"/>
      <c r="I611" s="230"/>
      <c r="J611" s="43"/>
      <c r="K611" s="43"/>
      <c r="L611" s="47"/>
      <c r="M611" s="231"/>
      <c r="N611" s="232"/>
      <c r="O611" s="87"/>
      <c r="P611" s="87"/>
      <c r="Q611" s="87"/>
      <c r="R611" s="87"/>
      <c r="S611" s="87"/>
      <c r="T611" s="88"/>
      <c r="U611" s="41"/>
      <c r="V611" s="41"/>
      <c r="W611" s="41"/>
      <c r="X611" s="41"/>
      <c r="Y611" s="41"/>
      <c r="Z611" s="41"/>
      <c r="AA611" s="41"/>
      <c r="AB611" s="41"/>
      <c r="AC611" s="41"/>
      <c r="AD611" s="41"/>
      <c r="AE611" s="41"/>
      <c r="AT611" s="20" t="s">
        <v>174</v>
      </c>
      <c r="AU611" s="20" t="s">
        <v>79</v>
      </c>
    </row>
    <row r="612" s="12" customFormat="1" ht="22.8" customHeight="1">
      <c r="A612" s="12"/>
      <c r="B612" s="199"/>
      <c r="C612" s="200"/>
      <c r="D612" s="201" t="s">
        <v>69</v>
      </c>
      <c r="E612" s="213" t="s">
        <v>856</v>
      </c>
      <c r="F612" s="213" t="s">
        <v>857</v>
      </c>
      <c r="G612" s="200"/>
      <c r="H612" s="200"/>
      <c r="I612" s="203"/>
      <c r="J612" s="214">
        <f>BK612</f>
        <v>0</v>
      </c>
      <c r="K612" s="200"/>
      <c r="L612" s="205"/>
      <c r="M612" s="206"/>
      <c r="N612" s="207"/>
      <c r="O612" s="207"/>
      <c r="P612" s="208">
        <f>SUM(P613:P639)</f>
        <v>0</v>
      </c>
      <c r="Q612" s="207"/>
      <c r="R612" s="208">
        <f>SUM(R613:R639)</f>
        <v>0.015053</v>
      </c>
      <c r="S612" s="207"/>
      <c r="T612" s="209">
        <f>SUM(T613:T639)</f>
        <v>0</v>
      </c>
      <c r="U612" s="12"/>
      <c r="V612" s="12"/>
      <c r="W612" s="12"/>
      <c r="X612" s="12"/>
      <c r="Y612" s="12"/>
      <c r="Z612" s="12"/>
      <c r="AA612" s="12"/>
      <c r="AB612" s="12"/>
      <c r="AC612" s="12"/>
      <c r="AD612" s="12"/>
      <c r="AE612" s="12"/>
      <c r="AR612" s="210" t="s">
        <v>79</v>
      </c>
      <c r="AT612" s="211" t="s">
        <v>69</v>
      </c>
      <c r="AU612" s="211" t="s">
        <v>77</v>
      </c>
      <c r="AY612" s="210" t="s">
        <v>165</v>
      </c>
      <c r="BK612" s="212">
        <f>SUM(BK613:BK639)</f>
        <v>0</v>
      </c>
    </row>
    <row r="613" s="2" customFormat="1" ht="16.5" customHeight="1">
      <c r="A613" s="41"/>
      <c r="B613" s="42"/>
      <c r="C613" s="215" t="s">
        <v>858</v>
      </c>
      <c r="D613" s="215" t="s">
        <v>167</v>
      </c>
      <c r="E613" s="216" t="s">
        <v>859</v>
      </c>
      <c r="F613" s="217" t="s">
        <v>860</v>
      </c>
      <c r="G613" s="218" t="s">
        <v>213</v>
      </c>
      <c r="H613" s="219">
        <v>2</v>
      </c>
      <c r="I613" s="220"/>
      <c r="J613" s="221">
        <f>ROUND(I613*H613,2)</f>
        <v>0</v>
      </c>
      <c r="K613" s="217" t="s">
        <v>171</v>
      </c>
      <c r="L613" s="47"/>
      <c r="M613" s="222" t="s">
        <v>19</v>
      </c>
      <c r="N613" s="223" t="s">
        <v>41</v>
      </c>
      <c r="O613" s="87"/>
      <c r="P613" s="224">
        <f>O613*H613</f>
        <v>0</v>
      </c>
      <c r="Q613" s="224">
        <v>0.0013652</v>
      </c>
      <c r="R613" s="224">
        <f>Q613*H613</f>
        <v>0.0027304</v>
      </c>
      <c r="S613" s="224">
        <v>0</v>
      </c>
      <c r="T613" s="225">
        <f>S613*H613</f>
        <v>0</v>
      </c>
      <c r="U613" s="41"/>
      <c r="V613" s="41"/>
      <c r="W613" s="41"/>
      <c r="X613" s="41"/>
      <c r="Y613" s="41"/>
      <c r="Z613" s="41"/>
      <c r="AA613" s="41"/>
      <c r="AB613" s="41"/>
      <c r="AC613" s="41"/>
      <c r="AD613" s="41"/>
      <c r="AE613" s="41"/>
      <c r="AR613" s="226" t="s">
        <v>269</v>
      </c>
      <c r="AT613" s="226" t="s">
        <v>167</v>
      </c>
      <c r="AU613" s="226" t="s">
        <v>79</v>
      </c>
      <c r="AY613" s="20" t="s">
        <v>165</v>
      </c>
      <c r="BE613" s="227">
        <f>IF(N613="základní",J613,0)</f>
        <v>0</v>
      </c>
      <c r="BF613" s="227">
        <f>IF(N613="snížená",J613,0)</f>
        <v>0</v>
      </c>
      <c r="BG613" s="227">
        <f>IF(N613="zákl. přenesená",J613,0)</f>
        <v>0</v>
      </c>
      <c r="BH613" s="227">
        <f>IF(N613="sníž. přenesená",J613,0)</f>
        <v>0</v>
      </c>
      <c r="BI613" s="227">
        <f>IF(N613="nulová",J613,0)</f>
        <v>0</v>
      </c>
      <c r="BJ613" s="20" t="s">
        <v>77</v>
      </c>
      <c r="BK613" s="227">
        <f>ROUND(I613*H613,2)</f>
        <v>0</v>
      </c>
      <c r="BL613" s="20" t="s">
        <v>269</v>
      </c>
      <c r="BM613" s="226" t="s">
        <v>861</v>
      </c>
    </row>
    <row r="614" s="2" customFormat="1">
      <c r="A614" s="41"/>
      <c r="B614" s="42"/>
      <c r="C614" s="43"/>
      <c r="D614" s="228" t="s">
        <v>174</v>
      </c>
      <c r="E614" s="43"/>
      <c r="F614" s="229" t="s">
        <v>862</v>
      </c>
      <c r="G614" s="43"/>
      <c r="H614" s="43"/>
      <c r="I614" s="230"/>
      <c r="J614" s="43"/>
      <c r="K614" s="43"/>
      <c r="L614" s="47"/>
      <c r="M614" s="231"/>
      <c r="N614" s="232"/>
      <c r="O614" s="87"/>
      <c r="P614" s="87"/>
      <c r="Q614" s="87"/>
      <c r="R614" s="87"/>
      <c r="S614" s="87"/>
      <c r="T614" s="88"/>
      <c r="U614" s="41"/>
      <c r="V614" s="41"/>
      <c r="W614" s="41"/>
      <c r="X614" s="41"/>
      <c r="Y614" s="41"/>
      <c r="Z614" s="41"/>
      <c r="AA614" s="41"/>
      <c r="AB614" s="41"/>
      <c r="AC614" s="41"/>
      <c r="AD614" s="41"/>
      <c r="AE614" s="41"/>
      <c r="AT614" s="20" t="s">
        <v>174</v>
      </c>
      <c r="AU614" s="20" t="s">
        <v>79</v>
      </c>
    </row>
    <row r="615" s="13" customFormat="1">
      <c r="A615" s="13"/>
      <c r="B615" s="233"/>
      <c r="C615" s="234"/>
      <c r="D615" s="235" t="s">
        <v>176</v>
      </c>
      <c r="E615" s="236" t="s">
        <v>19</v>
      </c>
      <c r="F615" s="237" t="s">
        <v>863</v>
      </c>
      <c r="G615" s="234"/>
      <c r="H615" s="238">
        <v>2</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176</v>
      </c>
      <c r="AU615" s="244" t="s">
        <v>79</v>
      </c>
      <c r="AV615" s="13" t="s">
        <v>79</v>
      </c>
      <c r="AW615" s="13" t="s">
        <v>32</v>
      </c>
      <c r="AX615" s="13" t="s">
        <v>70</v>
      </c>
      <c r="AY615" s="244" t="s">
        <v>165</v>
      </c>
    </row>
    <row r="616" s="14" customFormat="1">
      <c r="A616" s="14"/>
      <c r="B616" s="245"/>
      <c r="C616" s="246"/>
      <c r="D616" s="235" t="s">
        <v>176</v>
      </c>
      <c r="E616" s="247" t="s">
        <v>19</v>
      </c>
      <c r="F616" s="248" t="s">
        <v>178</v>
      </c>
      <c r="G616" s="246"/>
      <c r="H616" s="249">
        <v>2</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176</v>
      </c>
      <c r="AU616" s="255" t="s">
        <v>79</v>
      </c>
      <c r="AV616" s="14" t="s">
        <v>172</v>
      </c>
      <c r="AW616" s="14" t="s">
        <v>32</v>
      </c>
      <c r="AX616" s="14" t="s">
        <v>77</v>
      </c>
      <c r="AY616" s="255" t="s">
        <v>165</v>
      </c>
    </row>
    <row r="617" s="2" customFormat="1" ht="16.5" customHeight="1">
      <c r="A617" s="41"/>
      <c r="B617" s="42"/>
      <c r="C617" s="215" t="s">
        <v>864</v>
      </c>
      <c r="D617" s="215" t="s">
        <v>167</v>
      </c>
      <c r="E617" s="216" t="s">
        <v>865</v>
      </c>
      <c r="F617" s="217" t="s">
        <v>866</v>
      </c>
      <c r="G617" s="218" t="s">
        <v>213</v>
      </c>
      <c r="H617" s="219">
        <v>2.5</v>
      </c>
      <c r="I617" s="220"/>
      <c r="J617" s="221">
        <f>ROUND(I617*H617,2)</f>
        <v>0</v>
      </c>
      <c r="K617" s="217" t="s">
        <v>171</v>
      </c>
      <c r="L617" s="47"/>
      <c r="M617" s="222" t="s">
        <v>19</v>
      </c>
      <c r="N617" s="223" t="s">
        <v>41</v>
      </c>
      <c r="O617" s="87"/>
      <c r="P617" s="224">
        <f>O617*H617</f>
        <v>0</v>
      </c>
      <c r="Q617" s="224">
        <v>0.00043110000000000002</v>
      </c>
      <c r="R617" s="224">
        <f>Q617*H617</f>
        <v>0.0010777500000000002</v>
      </c>
      <c r="S617" s="224">
        <v>0</v>
      </c>
      <c r="T617" s="225">
        <f>S617*H617</f>
        <v>0</v>
      </c>
      <c r="U617" s="41"/>
      <c r="V617" s="41"/>
      <c r="W617" s="41"/>
      <c r="X617" s="41"/>
      <c r="Y617" s="41"/>
      <c r="Z617" s="41"/>
      <c r="AA617" s="41"/>
      <c r="AB617" s="41"/>
      <c r="AC617" s="41"/>
      <c r="AD617" s="41"/>
      <c r="AE617" s="41"/>
      <c r="AR617" s="226" t="s">
        <v>269</v>
      </c>
      <c r="AT617" s="226" t="s">
        <v>167</v>
      </c>
      <c r="AU617" s="226" t="s">
        <v>79</v>
      </c>
      <c r="AY617" s="20" t="s">
        <v>165</v>
      </c>
      <c r="BE617" s="227">
        <f>IF(N617="základní",J617,0)</f>
        <v>0</v>
      </c>
      <c r="BF617" s="227">
        <f>IF(N617="snížená",J617,0)</f>
        <v>0</v>
      </c>
      <c r="BG617" s="227">
        <f>IF(N617="zákl. přenesená",J617,0)</f>
        <v>0</v>
      </c>
      <c r="BH617" s="227">
        <f>IF(N617="sníž. přenesená",J617,0)</f>
        <v>0</v>
      </c>
      <c r="BI617" s="227">
        <f>IF(N617="nulová",J617,0)</f>
        <v>0</v>
      </c>
      <c r="BJ617" s="20" t="s">
        <v>77</v>
      </c>
      <c r="BK617" s="227">
        <f>ROUND(I617*H617,2)</f>
        <v>0</v>
      </c>
      <c r="BL617" s="20" t="s">
        <v>269</v>
      </c>
      <c r="BM617" s="226" t="s">
        <v>867</v>
      </c>
    </row>
    <row r="618" s="2" customFormat="1">
      <c r="A618" s="41"/>
      <c r="B618" s="42"/>
      <c r="C618" s="43"/>
      <c r="D618" s="228" t="s">
        <v>174</v>
      </c>
      <c r="E618" s="43"/>
      <c r="F618" s="229" t="s">
        <v>868</v>
      </c>
      <c r="G618" s="43"/>
      <c r="H618" s="43"/>
      <c r="I618" s="230"/>
      <c r="J618" s="43"/>
      <c r="K618" s="43"/>
      <c r="L618" s="47"/>
      <c r="M618" s="231"/>
      <c r="N618" s="232"/>
      <c r="O618" s="87"/>
      <c r="P618" s="87"/>
      <c r="Q618" s="87"/>
      <c r="R618" s="87"/>
      <c r="S618" s="87"/>
      <c r="T618" s="88"/>
      <c r="U618" s="41"/>
      <c r="V618" s="41"/>
      <c r="W618" s="41"/>
      <c r="X618" s="41"/>
      <c r="Y618" s="41"/>
      <c r="Z618" s="41"/>
      <c r="AA618" s="41"/>
      <c r="AB618" s="41"/>
      <c r="AC618" s="41"/>
      <c r="AD618" s="41"/>
      <c r="AE618" s="41"/>
      <c r="AT618" s="20" t="s">
        <v>174</v>
      </c>
      <c r="AU618" s="20" t="s">
        <v>79</v>
      </c>
    </row>
    <row r="619" s="13" customFormat="1">
      <c r="A619" s="13"/>
      <c r="B619" s="233"/>
      <c r="C619" s="234"/>
      <c r="D619" s="235" t="s">
        <v>176</v>
      </c>
      <c r="E619" s="236" t="s">
        <v>19</v>
      </c>
      <c r="F619" s="237" t="s">
        <v>869</v>
      </c>
      <c r="G619" s="234"/>
      <c r="H619" s="238">
        <v>2.5</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176</v>
      </c>
      <c r="AU619" s="244" t="s">
        <v>79</v>
      </c>
      <c r="AV619" s="13" t="s">
        <v>79</v>
      </c>
      <c r="AW619" s="13" t="s">
        <v>32</v>
      </c>
      <c r="AX619" s="13" t="s">
        <v>70</v>
      </c>
      <c r="AY619" s="244" t="s">
        <v>165</v>
      </c>
    </row>
    <row r="620" s="14" customFormat="1">
      <c r="A620" s="14"/>
      <c r="B620" s="245"/>
      <c r="C620" s="246"/>
      <c r="D620" s="235" t="s">
        <v>176</v>
      </c>
      <c r="E620" s="247" t="s">
        <v>19</v>
      </c>
      <c r="F620" s="248" t="s">
        <v>178</v>
      </c>
      <c r="G620" s="246"/>
      <c r="H620" s="249">
        <v>2.5</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176</v>
      </c>
      <c r="AU620" s="255" t="s">
        <v>79</v>
      </c>
      <c r="AV620" s="14" t="s">
        <v>172</v>
      </c>
      <c r="AW620" s="14" t="s">
        <v>32</v>
      </c>
      <c r="AX620" s="14" t="s">
        <v>77</v>
      </c>
      <c r="AY620" s="255" t="s">
        <v>165</v>
      </c>
    </row>
    <row r="621" s="2" customFormat="1" ht="16.5" customHeight="1">
      <c r="A621" s="41"/>
      <c r="B621" s="42"/>
      <c r="C621" s="215" t="s">
        <v>870</v>
      </c>
      <c r="D621" s="215" t="s">
        <v>167</v>
      </c>
      <c r="E621" s="216" t="s">
        <v>871</v>
      </c>
      <c r="F621" s="217" t="s">
        <v>872</v>
      </c>
      <c r="G621" s="218" t="s">
        <v>213</v>
      </c>
      <c r="H621" s="219">
        <v>10.5</v>
      </c>
      <c r="I621" s="220"/>
      <c r="J621" s="221">
        <f>ROUND(I621*H621,2)</f>
        <v>0</v>
      </c>
      <c r="K621" s="217" t="s">
        <v>171</v>
      </c>
      <c r="L621" s="47"/>
      <c r="M621" s="222" t="s">
        <v>19</v>
      </c>
      <c r="N621" s="223" t="s">
        <v>41</v>
      </c>
      <c r="O621" s="87"/>
      <c r="P621" s="224">
        <f>O621*H621</f>
        <v>0</v>
      </c>
      <c r="Q621" s="224">
        <v>0.00049569999999999996</v>
      </c>
      <c r="R621" s="224">
        <f>Q621*H621</f>
        <v>0.0052048499999999996</v>
      </c>
      <c r="S621" s="224">
        <v>0</v>
      </c>
      <c r="T621" s="225">
        <f>S621*H621</f>
        <v>0</v>
      </c>
      <c r="U621" s="41"/>
      <c r="V621" s="41"/>
      <c r="W621" s="41"/>
      <c r="X621" s="41"/>
      <c r="Y621" s="41"/>
      <c r="Z621" s="41"/>
      <c r="AA621" s="41"/>
      <c r="AB621" s="41"/>
      <c r="AC621" s="41"/>
      <c r="AD621" s="41"/>
      <c r="AE621" s="41"/>
      <c r="AR621" s="226" t="s">
        <v>269</v>
      </c>
      <c r="AT621" s="226" t="s">
        <v>167</v>
      </c>
      <c r="AU621" s="226" t="s">
        <v>79</v>
      </c>
      <c r="AY621" s="20" t="s">
        <v>165</v>
      </c>
      <c r="BE621" s="227">
        <f>IF(N621="základní",J621,0)</f>
        <v>0</v>
      </c>
      <c r="BF621" s="227">
        <f>IF(N621="snížená",J621,0)</f>
        <v>0</v>
      </c>
      <c r="BG621" s="227">
        <f>IF(N621="zákl. přenesená",J621,0)</f>
        <v>0</v>
      </c>
      <c r="BH621" s="227">
        <f>IF(N621="sníž. přenesená",J621,0)</f>
        <v>0</v>
      </c>
      <c r="BI621" s="227">
        <f>IF(N621="nulová",J621,0)</f>
        <v>0</v>
      </c>
      <c r="BJ621" s="20" t="s">
        <v>77</v>
      </c>
      <c r="BK621" s="227">
        <f>ROUND(I621*H621,2)</f>
        <v>0</v>
      </c>
      <c r="BL621" s="20" t="s">
        <v>269</v>
      </c>
      <c r="BM621" s="226" t="s">
        <v>873</v>
      </c>
    </row>
    <row r="622" s="2" customFormat="1">
      <c r="A622" s="41"/>
      <c r="B622" s="42"/>
      <c r="C622" s="43"/>
      <c r="D622" s="228" t="s">
        <v>174</v>
      </c>
      <c r="E622" s="43"/>
      <c r="F622" s="229" t="s">
        <v>874</v>
      </c>
      <c r="G622" s="43"/>
      <c r="H622" s="43"/>
      <c r="I622" s="230"/>
      <c r="J622" s="43"/>
      <c r="K622" s="43"/>
      <c r="L622" s="47"/>
      <c r="M622" s="231"/>
      <c r="N622" s="232"/>
      <c r="O622" s="87"/>
      <c r="P622" s="87"/>
      <c r="Q622" s="87"/>
      <c r="R622" s="87"/>
      <c r="S622" s="87"/>
      <c r="T622" s="88"/>
      <c r="U622" s="41"/>
      <c r="V622" s="41"/>
      <c r="W622" s="41"/>
      <c r="X622" s="41"/>
      <c r="Y622" s="41"/>
      <c r="Z622" s="41"/>
      <c r="AA622" s="41"/>
      <c r="AB622" s="41"/>
      <c r="AC622" s="41"/>
      <c r="AD622" s="41"/>
      <c r="AE622" s="41"/>
      <c r="AT622" s="20" t="s">
        <v>174</v>
      </c>
      <c r="AU622" s="20" t="s">
        <v>79</v>
      </c>
    </row>
    <row r="623" s="13" customFormat="1">
      <c r="A623" s="13"/>
      <c r="B623" s="233"/>
      <c r="C623" s="234"/>
      <c r="D623" s="235" t="s">
        <v>176</v>
      </c>
      <c r="E623" s="236" t="s">
        <v>19</v>
      </c>
      <c r="F623" s="237" t="s">
        <v>875</v>
      </c>
      <c r="G623" s="234"/>
      <c r="H623" s="238">
        <v>10.5</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176</v>
      </c>
      <c r="AU623" s="244" t="s">
        <v>79</v>
      </c>
      <c r="AV623" s="13" t="s">
        <v>79</v>
      </c>
      <c r="AW623" s="13" t="s">
        <v>32</v>
      </c>
      <c r="AX623" s="13" t="s">
        <v>70</v>
      </c>
      <c r="AY623" s="244" t="s">
        <v>165</v>
      </c>
    </row>
    <row r="624" s="14" customFormat="1">
      <c r="A624" s="14"/>
      <c r="B624" s="245"/>
      <c r="C624" s="246"/>
      <c r="D624" s="235" t="s">
        <v>176</v>
      </c>
      <c r="E624" s="247" t="s">
        <v>19</v>
      </c>
      <c r="F624" s="248" t="s">
        <v>178</v>
      </c>
      <c r="G624" s="246"/>
      <c r="H624" s="249">
        <v>10.5</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176</v>
      </c>
      <c r="AU624" s="255" t="s">
        <v>79</v>
      </c>
      <c r="AV624" s="14" t="s">
        <v>172</v>
      </c>
      <c r="AW624" s="14" t="s">
        <v>32</v>
      </c>
      <c r="AX624" s="14" t="s">
        <v>77</v>
      </c>
      <c r="AY624" s="255" t="s">
        <v>165</v>
      </c>
    </row>
    <row r="625" s="2" customFormat="1" ht="16.5" customHeight="1">
      <c r="A625" s="41"/>
      <c r="B625" s="42"/>
      <c r="C625" s="215" t="s">
        <v>876</v>
      </c>
      <c r="D625" s="215" t="s">
        <v>167</v>
      </c>
      <c r="E625" s="216" t="s">
        <v>877</v>
      </c>
      <c r="F625" s="217" t="s">
        <v>878</v>
      </c>
      <c r="G625" s="218" t="s">
        <v>573</v>
      </c>
      <c r="H625" s="219">
        <v>4.5</v>
      </c>
      <c r="I625" s="220"/>
      <c r="J625" s="221">
        <f>ROUND(I625*H625,2)</f>
        <v>0</v>
      </c>
      <c r="K625" s="217" t="s">
        <v>171</v>
      </c>
      <c r="L625" s="47"/>
      <c r="M625" s="222" t="s">
        <v>19</v>
      </c>
      <c r="N625" s="223" t="s">
        <v>41</v>
      </c>
      <c r="O625" s="87"/>
      <c r="P625" s="224">
        <f>O625*H625</f>
        <v>0</v>
      </c>
      <c r="Q625" s="224">
        <v>0</v>
      </c>
      <c r="R625" s="224">
        <f>Q625*H625</f>
        <v>0</v>
      </c>
      <c r="S625" s="224">
        <v>0</v>
      </c>
      <c r="T625" s="225">
        <f>S625*H625</f>
        <v>0</v>
      </c>
      <c r="U625" s="41"/>
      <c r="V625" s="41"/>
      <c r="W625" s="41"/>
      <c r="X625" s="41"/>
      <c r="Y625" s="41"/>
      <c r="Z625" s="41"/>
      <c r="AA625" s="41"/>
      <c r="AB625" s="41"/>
      <c r="AC625" s="41"/>
      <c r="AD625" s="41"/>
      <c r="AE625" s="41"/>
      <c r="AR625" s="226" t="s">
        <v>269</v>
      </c>
      <c r="AT625" s="226" t="s">
        <v>167</v>
      </c>
      <c r="AU625" s="226" t="s">
        <v>79</v>
      </c>
      <c r="AY625" s="20" t="s">
        <v>165</v>
      </c>
      <c r="BE625" s="227">
        <f>IF(N625="základní",J625,0)</f>
        <v>0</v>
      </c>
      <c r="BF625" s="227">
        <f>IF(N625="snížená",J625,0)</f>
        <v>0</v>
      </c>
      <c r="BG625" s="227">
        <f>IF(N625="zákl. přenesená",J625,0)</f>
        <v>0</v>
      </c>
      <c r="BH625" s="227">
        <f>IF(N625="sníž. přenesená",J625,0)</f>
        <v>0</v>
      </c>
      <c r="BI625" s="227">
        <f>IF(N625="nulová",J625,0)</f>
        <v>0</v>
      </c>
      <c r="BJ625" s="20" t="s">
        <v>77</v>
      </c>
      <c r="BK625" s="227">
        <f>ROUND(I625*H625,2)</f>
        <v>0</v>
      </c>
      <c r="BL625" s="20" t="s">
        <v>269</v>
      </c>
      <c r="BM625" s="226" t="s">
        <v>879</v>
      </c>
    </row>
    <row r="626" s="2" customFormat="1">
      <c r="A626" s="41"/>
      <c r="B626" s="42"/>
      <c r="C626" s="43"/>
      <c r="D626" s="228" t="s">
        <v>174</v>
      </c>
      <c r="E626" s="43"/>
      <c r="F626" s="229" t="s">
        <v>880</v>
      </c>
      <c r="G626" s="43"/>
      <c r="H626" s="43"/>
      <c r="I626" s="230"/>
      <c r="J626" s="43"/>
      <c r="K626" s="43"/>
      <c r="L626" s="47"/>
      <c r="M626" s="231"/>
      <c r="N626" s="232"/>
      <c r="O626" s="87"/>
      <c r="P626" s="87"/>
      <c r="Q626" s="87"/>
      <c r="R626" s="87"/>
      <c r="S626" s="87"/>
      <c r="T626" s="88"/>
      <c r="U626" s="41"/>
      <c r="V626" s="41"/>
      <c r="W626" s="41"/>
      <c r="X626" s="41"/>
      <c r="Y626" s="41"/>
      <c r="Z626" s="41"/>
      <c r="AA626" s="41"/>
      <c r="AB626" s="41"/>
      <c r="AC626" s="41"/>
      <c r="AD626" s="41"/>
      <c r="AE626" s="41"/>
      <c r="AT626" s="20" t="s">
        <v>174</v>
      </c>
      <c r="AU626" s="20" t="s">
        <v>79</v>
      </c>
    </row>
    <row r="627" s="13" customFormat="1">
      <c r="A627" s="13"/>
      <c r="B627" s="233"/>
      <c r="C627" s="234"/>
      <c r="D627" s="235" t="s">
        <v>176</v>
      </c>
      <c r="E627" s="236" t="s">
        <v>19</v>
      </c>
      <c r="F627" s="237" t="s">
        <v>881</v>
      </c>
      <c r="G627" s="234"/>
      <c r="H627" s="238">
        <v>4.5</v>
      </c>
      <c r="I627" s="239"/>
      <c r="J627" s="234"/>
      <c r="K627" s="234"/>
      <c r="L627" s="240"/>
      <c r="M627" s="241"/>
      <c r="N627" s="242"/>
      <c r="O627" s="242"/>
      <c r="P627" s="242"/>
      <c r="Q627" s="242"/>
      <c r="R627" s="242"/>
      <c r="S627" s="242"/>
      <c r="T627" s="243"/>
      <c r="U627" s="13"/>
      <c r="V627" s="13"/>
      <c r="W627" s="13"/>
      <c r="X627" s="13"/>
      <c r="Y627" s="13"/>
      <c r="Z627" s="13"/>
      <c r="AA627" s="13"/>
      <c r="AB627" s="13"/>
      <c r="AC627" s="13"/>
      <c r="AD627" s="13"/>
      <c r="AE627" s="13"/>
      <c r="AT627" s="244" t="s">
        <v>176</v>
      </c>
      <c r="AU627" s="244" t="s">
        <v>79</v>
      </c>
      <c r="AV627" s="13" t="s">
        <v>79</v>
      </c>
      <c r="AW627" s="13" t="s">
        <v>32</v>
      </c>
      <c r="AX627" s="13" t="s">
        <v>70</v>
      </c>
      <c r="AY627" s="244" t="s">
        <v>165</v>
      </c>
    </row>
    <row r="628" s="14" customFormat="1">
      <c r="A628" s="14"/>
      <c r="B628" s="245"/>
      <c r="C628" s="246"/>
      <c r="D628" s="235" t="s">
        <v>176</v>
      </c>
      <c r="E628" s="247" t="s">
        <v>19</v>
      </c>
      <c r="F628" s="248" t="s">
        <v>178</v>
      </c>
      <c r="G628" s="246"/>
      <c r="H628" s="249">
        <v>4.5</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176</v>
      </c>
      <c r="AU628" s="255" t="s">
        <v>79</v>
      </c>
      <c r="AV628" s="14" t="s">
        <v>172</v>
      </c>
      <c r="AW628" s="14" t="s">
        <v>32</v>
      </c>
      <c r="AX628" s="14" t="s">
        <v>77</v>
      </c>
      <c r="AY628" s="255" t="s">
        <v>165</v>
      </c>
    </row>
    <row r="629" s="2" customFormat="1" ht="21.75" customHeight="1">
      <c r="A629" s="41"/>
      <c r="B629" s="42"/>
      <c r="C629" s="215" t="s">
        <v>882</v>
      </c>
      <c r="D629" s="215" t="s">
        <v>167</v>
      </c>
      <c r="E629" s="216" t="s">
        <v>883</v>
      </c>
      <c r="F629" s="217" t="s">
        <v>884</v>
      </c>
      <c r="G629" s="218" t="s">
        <v>573</v>
      </c>
      <c r="H629" s="219">
        <v>2</v>
      </c>
      <c r="I629" s="220"/>
      <c r="J629" s="221">
        <f>ROUND(I629*H629,2)</f>
        <v>0</v>
      </c>
      <c r="K629" s="217" t="s">
        <v>19</v>
      </c>
      <c r="L629" s="47"/>
      <c r="M629" s="222" t="s">
        <v>19</v>
      </c>
      <c r="N629" s="223" t="s">
        <v>41</v>
      </c>
      <c r="O629" s="87"/>
      <c r="P629" s="224">
        <f>O629*H629</f>
        <v>0</v>
      </c>
      <c r="Q629" s="224">
        <v>0.0015200000000000001</v>
      </c>
      <c r="R629" s="224">
        <f>Q629*H629</f>
        <v>0.0030400000000000002</v>
      </c>
      <c r="S629" s="224">
        <v>0</v>
      </c>
      <c r="T629" s="225">
        <f>S629*H629</f>
        <v>0</v>
      </c>
      <c r="U629" s="41"/>
      <c r="V629" s="41"/>
      <c r="W629" s="41"/>
      <c r="X629" s="41"/>
      <c r="Y629" s="41"/>
      <c r="Z629" s="41"/>
      <c r="AA629" s="41"/>
      <c r="AB629" s="41"/>
      <c r="AC629" s="41"/>
      <c r="AD629" s="41"/>
      <c r="AE629" s="41"/>
      <c r="AR629" s="226" t="s">
        <v>269</v>
      </c>
      <c r="AT629" s="226" t="s">
        <v>167</v>
      </c>
      <c r="AU629" s="226" t="s">
        <v>79</v>
      </c>
      <c r="AY629" s="20" t="s">
        <v>165</v>
      </c>
      <c r="BE629" s="227">
        <f>IF(N629="základní",J629,0)</f>
        <v>0</v>
      </c>
      <c r="BF629" s="227">
        <f>IF(N629="snížená",J629,0)</f>
        <v>0</v>
      </c>
      <c r="BG629" s="227">
        <f>IF(N629="zákl. přenesená",J629,0)</f>
        <v>0</v>
      </c>
      <c r="BH629" s="227">
        <f>IF(N629="sníž. přenesená",J629,0)</f>
        <v>0</v>
      </c>
      <c r="BI629" s="227">
        <f>IF(N629="nulová",J629,0)</f>
        <v>0</v>
      </c>
      <c r="BJ629" s="20" t="s">
        <v>77</v>
      </c>
      <c r="BK629" s="227">
        <f>ROUND(I629*H629,2)</f>
        <v>0</v>
      </c>
      <c r="BL629" s="20" t="s">
        <v>269</v>
      </c>
      <c r="BM629" s="226" t="s">
        <v>885</v>
      </c>
    </row>
    <row r="630" s="13" customFormat="1">
      <c r="A630" s="13"/>
      <c r="B630" s="233"/>
      <c r="C630" s="234"/>
      <c r="D630" s="235" t="s">
        <v>176</v>
      </c>
      <c r="E630" s="236" t="s">
        <v>19</v>
      </c>
      <c r="F630" s="237" t="s">
        <v>886</v>
      </c>
      <c r="G630" s="234"/>
      <c r="H630" s="238">
        <v>2</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176</v>
      </c>
      <c r="AU630" s="244" t="s">
        <v>79</v>
      </c>
      <c r="AV630" s="13" t="s">
        <v>79</v>
      </c>
      <c r="AW630" s="13" t="s">
        <v>32</v>
      </c>
      <c r="AX630" s="13" t="s">
        <v>70</v>
      </c>
      <c r="AY630" s="244" t="s">
        <v>165</v>
      </c>
    </row>
    <row r="631" s="14" customFormat="1">
      <c r="A631" s="14"/>
      <c r="B631" s="245"/>
      <c r="C631" s="246"/>
      <c r="D631" s="235" t="s">
        <v>176</v>
      </c>
      <c r="E631" s="247" t="s">
        <v>19</v>
      </c>
      <c r="F631" s="248" t="s">
        <v>178</v>
      </c>
      <c r="G631" s="246"/>
      <c r="H631" s="249">
        <v>2</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176</v>
      </c>
      <c r="AU631" s="255" t="s">
        <v>79</v>
      </c>
      <c r="AV631" s="14" t="s">
        <v>172</v>
      </c>
      <c r="AW631" s="14" t="s">
        <v>32</v>
      </c>
      <c r="AX631" s="14" t="s">
        <v>77</v>
      </c>
      <c r="AY631" s="255" t="s">
        <v>165</v>
      </c>
    </row>
    <row r="632" s="2" customFormat="1" ht="16.5" customHeight="1">
      <c r="A632" s="41"/>
      <c r="B632" s="42"/>
      <c r="C632" s="215" t="s">
        <v>887</v>
      </c>
      <c r="D632" s="215" t="s">
        <v>167</v>
      </c>
      <c r="E632" s="216" t="s">
        <v>888</v>
      </c>
      <c r="F632" s="217" t="s">
        <v>889</v>
      </c>
      <c r="G632" s="218" t="s">
        <v>573</v>
      </c>
      <c r="H632" s="219">
        <v>2</v>
      </c>
      <c r="I632" s="220"/>
      <c r="J632" s="221">
        <f>ROUND(I632*H632,2)</f>
        <v>0</v>
      </c>
      <c r="K632" s="217" t="s">
        <v>171</v>
      </c>
      <c r="L632" s="47"/>
      <c r="M632" s="222" t="s">
        <v>19</v>
      </c>
      <c r="N632" s="223" t="s">
        <v>41</v>
      </c>
      <c r="O632" s="87"/>
      <c r="P632" s="224">
        <f>O632*H632</f>
        <v>0</v>
      </c>
      <c r="Q632" s="224">
        <v>0.0015</v>
      </c>
      <c r="R632" s="224">
        <f>Q632*H632</f>
        <v>0.0030000000000000001</v>
      </c>
      <c r="S632" s="224">
        <v>0</v>
      </c>
      <c r="T632" s="225">
        <f>S632*H632</f>
        <v>0</v>
      </c>
      <c r="U632" s="41"/>
      <c r="V632" s="41"/>
      <c r="W632" s="41"/>
      <c r="X632" s="41"/>
      <c r="Y632" s="41"/>
      <c r="Z632" s="41"/>
      <c r="AA632" s="41"/>
      <c r="AB632" s="41"/>
      <c r="AC632" s="41"/>
      <c r="AD632" s="41"/>
      <c r="AE632" s="41"/>
      <c r="AR632" s="226" t="s">
        <v>269</v>
      </c>
      <c r="AT632" s="226" t="s">
        <v>167</v>
      </c>
      <c r="AU632" s="226" t="s">
        <v>79</v>
      </c>
      <c r="AY632" s="20" t="s">
        <v>165</v>
      </c>
      <c r="BE632" s="227">
        <f>IF(N632="základní",J632,0)</f>
        <v>0</v>
      </c>
      <c r="BF632" s="227">
        <f>IF(N632="snížená",J632,0)</f>
        <v>0</v>
      </c>
      <c r="BG632" s="227">
        <f>IF(N632="zákl. přenesená",J632,0)</f>
        <v>0</v>
      </c>
      <c r="BH632" s="227">
        <f>IF(N632="sníž. přenesená",J632,0)</f>
        <v>0</v>
      </c>
      <c r="BI632" s="227">
        <f>IF(N632="nulová",J632,0)</f>
        <v>0</v>
      </c>
      <c r="BJ632" s="20" t="s">
        <v>77</v>
      </c>
      <c r="BK632" s="227">
        <f>ROUND(I632*H632,2)</f>
        <v>0</v>
      </c>
      <c r="BL632" s="20" t="s">
        <v>269</v>
      </c>
      <c r="BM632" s="226" t="s">
        <v>890</v>
      </c>
    </row>
    <row r="633" s="2" customFormat="1">
      <c r="A633" s="41"/>
      <c r="B633" s="42"/>
      <c r="C633" s="43"/>
      <c r="D633" s="228" t="s">
        <v>174</v>
      </c>
      <c r="E633" s="43"/>
      <c r="F633" s="229" t="s">
        <v>891</v>
      </c>
      <c r="G633" s="43"/>
      <c r="H633" s="43"/>
      <c r="I633" s="230"/>
      <c r="J633" s="43"/>
      <c r="K633" s="43"/>
      <c r="L633" s="47"/>
      <c r="M633" s="231"/>
      <c r="N633" s="232"/>
      <c r="O633" s="87"/>
      <c r="P633" s="87"/>
      <c r="Q633" s="87"/>
      <c r="R633" s="87"/>
      <c r="S633" s="87"/>
      <c r="T633" s="88"/>
      <c r="U633" s="41"/>
      <c r="V633" s="41"/>
      <c r="W633" s="41"/>
      <c r="X633" s="41"/>
      <c r="Y633" s="41"/>
      <c r="Z633" s="41"/>
      <c r="AA633" s="41"/>
      <c r="AB633" s="41"/>
      <c r="AC633" s="41"/>
      <c r="AD633" s="41"/>
      <c r="AE633" s="41"/>
      <c r="AT633" s="20" t="s">
        <v>174</v>
      </c>
      <c r="AU633" s="20" t="s">
        <v>79</v>
      </c>
    </row>
    <row r="634" s="13" customFormat="1">
      <c r="A634" s="13"/>
      <c r="B634" s="233"/>
      <c r="C634" s="234"/>
      <c r="D634" s="235" t="s">
        <v>176</v>
      </c>
      <c r="E634" s="236" t="s">
        <v>19</v>
      </c>
      <c r="F634" s="237" t="s">
        <v>886</v>
      </c>
      <c r="G634" s="234"/>
      <c r="H634" s="238">
        <v>2</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176</v>
      </c>
      <c r="AU634" s="244" t="s">
        <v>79</v>
      </c>
      <c r="AV634" s="13" t="s">
        <v>79</v>
      </c>
      <c r="AW634" s="13" t="s">
        <v>32</v>
      </c>
      <c r="AX634" s="13" t="s">
        <v>70</v>
      </c>
      <c r="AY634" s="244" t="s">
        <v>165</v>
      </c>
    </row>
    <row r="635" s="14" customFormat="1">
      <c r="A635" s="14"/>
      <c r="B635" s="245"/>
      <c r="C635" s="246"/>
      <c r="D635" s="235" t="s">
        <v>176</v>
      </c>
      <c r="E635" s="247" t="s">
        <v>19</v>
      </c>
      <c r="F635" s="248" t="s">
        <v>178</v>
      </c>
      <c r="G635" s="246"/>
      <c r="H635" s="249">
        <v>2</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176</v>
      </c>
      <c r="AU635" s="255" t="s">
        <v>79</v>
      </c>
      <c r="AV635" s="14" t="s">
        <v>172</v>
      </c>
      <c r="AW635" s="14" t="s">
        <v>32</v>
      </c>
      <c r="AX635" s="14" t="s">
        <v>77</v>
      </c>
      <c r="AY635" s="255" t="s">
        <v>165</v>
      </c>
    </row>
    <row r="636" s="2" customFormat="1" ht="16.5" customHeight="1">
      <c r="A636" s="41"/>
      <c r="B636" s="42"/>
      <c r="C636" s="215" t="s">
        <v>892</v>
      </c>
      <c r="D636" s="215" t="s">
        <v>167</v>
      </c>
      <c r="E636" s="216" t="s">
        <v>893</v>
      </c>
      <c r="F636" s="217" t="s">
        <v>894</v>
      </c>
      <c r="G636" s="218" t="s">
        <v>213</v>
      </c>
      <c r="H636" s="219">
        <v>12.5</v>
      </c>
      <c r="I636" s="220"/>
      <c r="J636" s="221">
        <f>ROUND(I636*H636,2)</f>
        <v>0</v>
      </c>
      <c r="K636" s="217" t="s">
        <v>171</v>
      </c>
      <c r="L636" s="47"/>
      <c r="M636" s="222" t="s">
        <v>19</v>
      </c>
      <c r="N636" s="223" t="s">
        <v>41</v>
      </c>
      <c r="O636" s="87"/>
      <c r="P636" s="224">
        <f>O636*H636</f>
        <v>0</v>
      </c>
      <c r="Q636" s="224">
        <v>0</v>
      </c>
      <c r="R636" s="224">
        <f>Q636*H636</f>
        <v>0</v>
      </c>
      <c r="S636" s="224">
        <v>0</v>
      </c>
      <c r="T636" s="225">
        <f>S636*H636</f>
        <v>0</v>
      </c>
      <c r="U636" s="41"/>
      <c r="V636" s="41"/>
      <c r="W636" s="41"/>
      <c r="X636" s="41"/>
      <c r="Y636" s="41"/>
      <c r="Z636" s="41"/>
      <c r="AA636" s="41"/>
      <c r="AB636" s="41"/>
      <c r="AC636" s="41"/>
      <c r="AD636" s="41"/>
      <c r="AE636" s="41"/>
      <c r="AR636" s="226" t="s">
        <v>269</v>
      </c>
      <c r="AT636" s="226" t="s">
        <v>167</v>
      </c>
      <c r="AU636" s="226" t="s">
        <v>79</v>
      </c>
      <c r="AY636" s="20" t="s">
        <v>165</v>
      </c>
      <c r="BE636" s="227">
        <f>IF(N636="základní",J636,0)</f>
        <v>0</v>
      </c>
      <c r="BF636" s="227">
        <f>IF(N636="snížená",J636,0)</f>
        <v>0</v>
      </c>
      <c r="BG636" s="227">
        <f>IF(N636="zákl. přenesená",J636,0)</f>
        <v>0</v>
      </c>
      <c r="BH636" s="227">
        <f>IF(N636="sníž. přenesená",J636,0)</f>
        <v>0</v>
      </c>
      <c r="BI636" s="227">
        <f>IF(N636="nulová",J636,0)</f>
        <v>0</v>
      </c>
      <c r="BJ636" s="20" t="s">
        <v>77</v>
      </c>
      <c r="BK636" s="227">
        <f>ROUND(I636*H636,2)</f>
        <v>0</v>
      </c>
      <c r="BL636" s="20" t="s">
        <v>269</v>
      </c>
      <c r="BM636" s="226" t="s">
        <v>895</v>
      </c>
    </row>
    <row r="637" s="2" customFormat="1">
      <c r="A637" s="41"/>
      <c r="B637" s="42"/>
      <c r="C637" s="43"/>
      <c r="D637" s="228" t="s">
        <v>174</v>
      </c>
      <c r="E637" s="43"/>
      <c r="F637" s="229" t="s">
        <v>896</v>
      </c>
      <c r="G637" s="43"/>
      <c r="H637" s="43"/>
      <c r="I637" s="230"/>
      <c r="J637" s="43"/>
      <c r="K637" s="43"/>
      <c r="L637" s="47"/>
      <c r="M637" s="231"/>
      <c r="N637" s="232"/>
      <c r="O637" s="87"/>
      <c r="P637" s="87"/>
      <c r="Q637" s="87"/>
      <c r="R637" s="87"/>
      <c r="S637" s="87"/>
      <c r="T637" s="88"/>
      <c r="U637" s="41"/>
      <c r="V637" s="41"/>
      <c r="W637" s="41"/>
      <c r="X637" s="41"/>
      <c r="Y637" s="41"/>
      <c r="Z637" s="41"/>
      <c r="AA637" s="41"/>
      <c r="AB637" s="41"/>
      <c r="AC637" s="41"/>
      <c r="AD637" s="41"/>
      <c r="AE637" s="41"/>
      <c r="AT637" s="20" t="s">
        <v>174</v>
      </c>
      <c r="AU637" s="20" t="s">
        <v>79</v>
      </c>
    </row>
    <row r="638" s="2" customFormat="1" ht="24.15" customHeight="1">
      <c r="A638" s="41"/>
      <c r="B638" s="42"/>
      <c r="C638" s="215" t="s">
        <v>897</v>
      </c>
      <c r="D638" s="215" t="s">
        <v>167</v>
      </c>
      <c r="E638" s="216" t="s">
        <v>898</v>
      </c>
      <c r="F638" s="217" t="s">
        <v>899</v>
      </c>
      <c r="G638" s="218" t="s">
        <v>221</v>
      </c>
      <c r="H638" s="219">
        <v>0.014999999999999999</v>
      </c>
      <c r="I638" s="220"/>
      <c r="J638" s="221">
        <f>ROUND(I638*H638,2)</f>
        <v>0</v>
      </c>
      <c r="K638" s="217" t="s">
        <v>171</v>
      </c>
      <c r="L638" s="47"/>
      <c r="M638" s="222" t="s">
        <v>19</v>
      </c>
      <c r="N638" s="223" t="s">
        <v>41</v>
      </c>
      <c r="O638" s="87"/>
      <c r="P638" s="224">
        <f>O638*H638</f>
        <v>0</v>
      </c>
      <c r="Q638" s="224">
        <v>0</v>
      </c>
      <c r="R638" s="224">
        <f>Q638*H638</f>
        <v>0</v>
      </c>
      <c r="S638" s="224">
        <v>0</v>
      </c>
      <c r="T638" s="225">
        <f>S638*H638</f>
        <v>0</v>
      </c>
      <c r="U638" s="41"/>
      <c r="V638" s="41"/>
      <c r="W638" s="41"/>
      <c r="X638" s="41"/>
      <c r="Y638" s="41"/>
      <c r="Z638" s="41"/>
      <c r="AA638" s="41"/>
      <c r="AB638" s="41"/>
      <c r="AC638" s="41"/>
      <c r="AD638" s="41"/>
      <c r="AE638" s="41"/>
      <c r="AR638" s="226" t="s">
        <v>269</v>
      </c>
      <c r="AT638" s="226" t="s">
        <v>167</v>
      </c>
      <c r="AU638" s="226" t="s">
        <v>79</v>
      </c>
      <c r="AY638" s="20" t="s">
        <v>165</v>
      </c>
      <c r="BE638" s="227">
        <f>IF(N638="základní",J638,0)</f>
        <v>0</v>
      </c>
      <c r="BF638" s="227">
        <f>IF(N638="snížená",J638,0)</f>
        <v>0</v>
      </c>
      <c r="BG638" s="227">
        <f>IF(N638="zákl. přenesená",J638,0)</f>
        <v>0</v>
      </c>
      <c r="BH638" s="227">
        <f>IF(N638="sníž. přenesená",J638,0)</f>
        <v>0</v>
      </c>
      <c r="BI638" s="227">
        <f>IF(N638="nulová",J638,0)</f>
        <v>0</v>
      </c>
      <c r="BJ638" s="20" t="s">
        <v>77</v>
      </c>
      <c r="BK638" s="227">
        <f>ROUND(I638*H638,2)</f>
        <v>0</v>
      </c>
      <c r="BL638" s="20" t="s">
        <v>269</v>
      </c>
      <c r="BM638" s="226" t="s">
        <v>900</v>
      </c>
    </row>
    <row r="639" s="2" customFormat="1">
      <c r="A639" s="41"/>
      <c r="B639" s="42"/>
      <c r="C639" s="43"/>
      <c r="D639" s="228" t="s">
        <v>174</v>
      </c>
      <c r="E639" s="43"/>
      <c r="F639" s="229" t="s">
        <v>901</v>
      </c>
      <c r="G639" s="43"/>
      <c r="H639" s="43"/>
      <c r="I639" s="230"/>
      <c r="J639" s="43"/>
      <c r="K639" s="43"/>
      <c r="L639" s="47"/>
      <c r="M639" s="231"/>
      <c r="N639" s="232"/>
      <c r="O639" s="87"/>
      <c r="P639" s="87"/>
      <c r="Q639" s="87"/>
      <c r="R639" s="87"/>
      <c r="S639" s="87"/>
      <c r="T639" s="88"/>
      <c r="U639" s="41"/>
      <c r="V639" s="41"/>
      <c r="W639" s="41"/>
      <c r="X639" s="41"/>
      <c r="Y639" s="41"/>
      <c r="Z639" s="41"/>
      <c r="AA639" s="41"/>
      <c r="AB639" s="41"/>
      <c r="AC639" s="41"/>
      <c r="AD639" s="41"/>
      <c r="AE639" s="41"/>
      <c r="AT639" s="20" t="s">
        <v>174</v>
      </c>
      <c r="AU639" s="20" t="s">
        <v>79</v>
      </c>
    </row>
    <row r="640" s="12" customFormat="1" ht="22.8" customHeight="1">
      <c r="A640" s="12"/>
      <c r="B640" s="199"/>
      <c r="C640" s="200"/>
      <c r="D640" s="201" t="s">
        <v>69</v>
      </c>
      <c r="E640" s="213" t="s">
        <v>902</v>
      </c>
      <c r="F640" s="213" t="s">
        <v>903</v>
      </c>
      <c r="G640" s="200"/>
      <c r="H640" s="200"/>
      <c r="I640" s="203"/>
      <c r="J640" s="214">
        <f>BK640</f>
        <v>0</v>
      </c>
      <c r="K640" s="200"/>
      <c r="L640" s="205"/>
      <c r="M640" s="206"/>
      <c r="N640" s="207"/>
      <c r="O640" s="207"/>
      <c r="P640" s="208">
        <f>SUM(P641:P654)</f>
        <v>0</v>
      </c>
      <c r="Q640" s="207"/>
      <c r="R640" s="208">
        <f>SUM(R641:R654)</f>
        <v>0.0027123</v>
      </c>
      <c r="S640" s="207"/>
      <c r="T640" s="209">
        <f>SUM(T641:T654)</f>
        <v>0</v>
      </c>
      <c r="U640" s="12"/>
      <c r="V640" s="12"/>
      <c r="W640" s="12"/>
      <c r="X640" s="12"/>
      <c r="Y640" s="12"/>
      <c r="Z640" s="12"/>
      <c r="AA640" s="12"/>
      <c r="AB640" s="12"/>
      <c r="AC640" s="12"/>
      <c r="AD640" s="12"/>
      <c r="AE640" s="12"/>
      <c r="AR640" s="210" t="s">
        <v>79</v>
      </c>
      <c r="AT640" s="211" t="s">
        <v>69</v>
      </c>
      <c r="AU640" s="211" t="s">
        <v>77</v>
      </c>
      <c r="AY640" s="210" t="s">
        <v>165</v>
      </c>
      <c r="BK640" s="212">
        <f>SUM(BK641:BK654)</f>
        <v>0</v>
      </c>
    </row>
    <row r="641" s="2" customFormat="1" ht="21.75" customHeight="1">
      <c r="A641" s="41"/>
      <c r="B641" s="42"/>
      <c r="C641" s="215" t="s">
        <v>904</v>
      </c>
      <c r="D641" s="215" t="s">
        <v>167</v>
      </c>
      <c r="E641" s="216" t="s">
        <v>905</v>
      </c>
      <c r="F641" s="217" t="s">
        <v>906</v>
      </c>
      <c r="G641" s="218" t="s">
        <v>213</v>
      </c>
      <c r="H641" s="219">
        <v>5</v>
      </c>
      <c r="I641" s="220"/>
      <c r="J641" s="221">
        <f>ROUND(I641*H641,2)</f>
        <v>0</v>
      </c>
      <c r="K641" s="217" t="s">
        <v>171</v>
      </c>
      <c r="L641" s="47"/>
      <c r="M641" s="222" t="s">
        <v>19</v>
      </c>
      <c r="N641" s="223" t="s">
        <v>41</v>
      </c>
      <c r="O641" s="87"/>
      <c r="P641" s="224">
        <f>O641*H641</f>
        <v>0</v>
      </c>
      <c r="Q641" s="224">
        <v>0.00050040000000000002</v>
      </c>
      <c r="R641" s="224">
        <f>Q641*H641</f>
        <v>0.0025019999999999999</v>
      </c>
      <c r="S641" s="224">
        <v>0</v>
      </c>
      <c r="T641" s="225">
        <f>S641*H641</f>
        <v>0</v>
      </c>
      <c r="U641" s="41"/>
      <c r="V641" s="41"/>
      <c r="W641" s="41"/>
      <c r="X641" s="41"/>
      <c r="Y641" s="41"/>
      <c r="Z641" s="41"/>
      <c r="AA641" s="41"/>
      <c r="AB641" s="41"/>
      <c r="AC641" s="41"/>
      <c r="AD641" s="41"/>
      <c r="AE641" s="41"/>
      <c r="AR641" s="226" t="s">
        <v>269</v>
      </c>
      <c r="AT641" s="226" t="s">
        <v>167</v>
      </c>
      <c r="AU641" s="226" t="s">
        <v>79</v>
      </c>
      <c r="AY641" s="20" t="s">
        <v>165</v>
      </c>
      <c r="BE641" s="227">
        <f>IF(N641="základní",J641,0)</f>
        <v>0</v>
      </c>
      <c r="BF641" s="227">
        <f>IF(N641="snížená",J641,0)</f>
        <v>0</v>
      </c>
      <c r="BG641" s="227">
        <f>IF(N641="zákl. přenesená",J641,0)</f>
        <v>0</v>
      </c>
      <c r="BH641" s="227">
        <f>IF(N641="sníž. přenesená",J641,0)</f>
        <v>0</v>
      </c>
      <c r="BI641" s="227">
        <f>IF(N641="nulová",J641,0)</f>
        <v>0</v>
      </c>
      <c r="BJ641" s="20" t="s">
        <v>77</v>
      </c>
      <c r="BK641" s="227">
        <f>ROUND(I641*H641,2)</f>
        <v>0</v>
      </c>
      <c r="BL641" s="20" t="s">
        <v>269</v>
      </c>
      <c r="BM641" s="226" t="s">
        <v>907</v>
      </c>
    </row>
    <row r="642" s="2" customFormat="1">
      <c r="A642" s="41"/>
      <c r="B642" s="42"/>
      <c r="C642" s="43"/>
      <c r="D642" s="228" t="s">
        <v>174</v>
      </c>
      <c r="E642" s="43"/>
      <c r="F642" s="229" t="s">
        <v>908</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174</v>
      </c>
      <c r="AU642" s="20" t="s">
        <v>79</v>
      </c>
    </row>
    <row r="643" s="13" customFormat="1">
      <c r="A643" s="13"/>
      <c r="B643" s="233"/>
      <c r="C643" s="234"/>
      <c r="D643" s="235" t="s">
        <v>176</v>
      </c>
      <c r="E643" s="236" t="s">
        <v>19</v>
      </c>
      <c r="F643" s="237" t="s">
        <v>909</v>
      </c>
      <c r="G643" s="234"/>
      <c r="H643" s="238">
        <v>5</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176</v>
      </c>
      <c r="AU643" s="244" t="s">
        <v>79</v>
      </c>
      <c r="AV643" s="13" t="s">
        <v>79</v>
      </c>
      <c r="AW643" s="13" t="s">
        <v>32</v>
      </c>
      <c r="AX643" s="13" t="s">
        <v>70</v>
      </c>
      <c r="AY643" s="244" t="s">
        <v>165</v>
      </c>
    </row>
    <row r="644" s="14" customFormat="1">
      <c r="A644" s="14"/>
      <c r="B644" s="245"/>
      <c r="C644" s="246"/>
      <c r="D644" s="235" t="s">
        <v>176</v>
      </c>
      <c r="E644" s="247" t="s">
        <v>19</v>
      </c>
      <c r="F644" s="248" t="s">
        <v>178</v>
      </c>
      <c r="G644" s="246"/>
      <c r="H644" s="249">
        <v>5</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176</v>
      </c>
      <c r="AU644" s="255" t="s">
        <v>79</v>
      </c>
      <c r="AV644" s="14" t="s">
        <v>172</v>
      </c>
      <c r="AW644" s="14" t="s">
        <v>32</v>
      </c>
      <c r="AX644" s="14" t="s">
        <v>77</v>
      </c>
      <c r="AY644" s="255" t="s">
        <v>165</v>
      </c>
    </row>
    <row r="645" s="2" customFormat="1" ht="16.5" customHeight="1">
      <c r="A645" s="41"/>
      <c r="B645" s="42"/>
      <c r="C645" s="215" t="s">
        <v>910</v>
      </c>
      <c r="D645" s="215" t="s">
        <v>167</v>
      </c>
      <c r="E645" s="216" t="s">
        <v>911</v>
      </c>
      <c r="F645" s="217" t="s">
        <v>912</v>
      </c>
      <c r="G645" s="218" t="s">
        <v>678</v>
      </c>
      <c r="H645" s="219">
        <v>1</v>
      </c>
      <c r="I645" s="220"/>
      <c r="J645" s="221">
        <f>ROUND(I645*H645,2)</f>
        <v>0</v>
      </c>
      <c r="K645" s="217" t="s">
        <v>171</v>
      </c>
      <c r="L645" s="47"/>
      <c r="M645" s="222" t="s">
        <v>19</v>
      </c>
      <c r="N645" s="223" t="s">
        <v>41</v>
      </c>
      <c r="O645" s="87"/>
      <c r="P645" s="224">
        <f>O645*H645</f>
        <v>0</v>
      </c>
      <c r="Q645" s="224">
        <v>0</v>
      </c>
      <c r="R645" s="224">
        <f>Q645*H645</f>
        <v>0</v>
      </c>
      <c r="S645" s="224">
        <v>0</v>
      </c>
      <c r="T645" s="225">
        <f>S645*H645</f>
        <v>0</v>
      </c>
      <c r="U645" s="41"/>
      <c r="V645" s="41"/>
      <c r="W645" s="41"/>
      <c r="X645" s="41"/>
      <c r="Y645" s="41"/>
      <c r="Z645" s="41"/>
      <c r="AA645" s="41"/>
      <c r="AB645" s="41"/>
      <c r="AC645" s="41"/>
      <c r="AD645" s="41"/>
      <c r="AE645" s="41"/>
      <c r="AR645" s="226" t="s">
        <v>269</v>
      </c>
      <c r="AT645" s="226" t="s">
        <v>167</v>
      </c>
      <c r="AU645" s="226" t="s">
        <v>79</v>
      </c>
      <c r="AY645" s="20" t="s">
        <v>165</v>
      </c>
      <c r="BE645" s="227">
        <f>IF(N645="základní",J645,0)</f>
        <v>0</v>
      </c>
      <c r="BF645" s="227">
        <f>IF(N645="snížená",J645,0)</f>
        <v>0</v>
      </c>
      <c r="BG645" s="227">
        <f>IF(N645="zákl. přenesená",J645,0)</f>
        <v>0</v>
      </c>
      <c r="BH645" s="227">
        <f>IF(N645="sníž. přenesená",J645,0)</f>
        <v>0</v>
      </c>
      <c r="BI645" s="227">
        <f>IF(N645="nulová",J645,0)</f>
        <v>0</v>
      </c>
      <c r="BJ645" s="20" t="s">
        <v>77</v>
      </c>
      <c r="BK645" s="227">
        <f>ROUND(I645*H645,2)</f>
        <v>0</v>
      </c>
      <c r="BL645" s="20" t="s">
        <v>269</v>
      </c>
      <c r="BM645" s="226" t="s">
        <v>913</v>
      </c>
    </row>
    <row r="646" s="2" customFormat="1">
      <c r="A646" s="41"/>
      <c r="B646" s="42"/>
      <c r="C646" s="43"/>
      <c r="D646" s="228" t="s">
        <v>174</v>
      </c>
      <c r="E646" s="43"/>
      <c r="F646" s="229" t="s">
        <v>914</v>
      </c>
      <c r="G646" s="43"/>
      <c r="H646" s="43"/>
      <c r="I646" s="230"/>
      <c r="J646" s="43"/>
      <c r="K646" s="43"/>
      <c r="L646" s="47"/>
      <c r="M646" s="231"/>
      <c r="N646" s="232"/>
      <c r="O646" s="87"/>
      <c r="P646" s="87"/>
      <c r="Q646" s="87"/>
      <c r="R646" s="87"/>
      <c r="S646" s="87"/>
      <c r="T646" s="88"/>
      <c r="U646" s="41"/>
      <c r="V646" s="41"/>
      <c r="W646" s="41"/>
      <c r="X646" s="41"/>
      <c r="Y646" s="41"/>
      <c r="Z646" s="41"/>
      <c r="AA646" s="41"/>
      <c r="AB646" s="41"/>
      <c r="AC646" s="41"/>
      <c r="AD646" s="41"/>
      <c r="AE646" s="41"/>
      <c r="AT646" s="20" t="s">
        <v>174</v>
      </c>
      <c r="AU646" s="20" t="s">
        <v>79</v>
      </c>
    </row>
    <row r="647" s="2" customFormat="1" ht="24.15" customHeight="1">
      <c r="A647" s="41"/>
      <c r="B647" s="42"/>
      <c r="C647" s="215" t="s">
        <v>915</v>
      </c>
      <c r="D647" s="215" t="s">
        <v>167</v>
      </c>
      <c r="E647" s="216" t="s">
        <v>916</v>
      </c>
      <c r="F647" s="217" t="s">
        <v>917</v>
      </c>
      <c r="G647" s="218" t="s">
        <v>213</v>
      </c>
      <c r="H647" s="219">
        <v>5</v>
      </c>
      <c r="I647" s="220"/>
      <c r="J647" s="221">
        <f>ROUND(I647*H647,2)</f>
        <v>0</v>
      </c>
      <c r="K647" s="217" t="s">
        <v>171</v>
      </c>
      <c r="L647" s="47"/>
      <c r="M647" s="222" t="s">
        <v>19</v>
      </c>
      <c r="N647" s="223" t="s">
        <v>41</v>
      </c>
      <c r="O647" s="87"/>
      <c r="P647" s="224">
        <f>O647*H647</f>
        <v>0</v>
      </c>
      <c r="Q647" s="224">
        <v>4.206E-05</v>
      </c>
      <c r="R647" s="224">
        <f>Q647*H647</f>
        <v>0.00021030000000000002</v>
      </c>
      <c r="S647" s="224">
        <v>0</v>
      </c>
      <c r="T647" s="225">
        <f>S647*H647</f>
        <v>0</v>
      </c>
      <c r="U647" s="41"/>
      <c r="V647" s="41"/>
      <c r="W647" s="41"/>
      <c r="X647" s="41"/>
      <c r="Y647" s="41"/>
      <c r="Z647" s="41"/>
      <c r="AA647" s="41"/>
      <c r="AB647" s="41"/>
      <c r="AC647" s="41"/>
      <c r="AD647" s="41"/>
      <c r="AE647" s="41"/>
      <c r="AR647" s="226" t="s">
        <v>269</v>
      </c>
      <c r="AT647" s="226" t="s">
        <v>167</v>
      </c>
      <c r="AU647" s="226" t="s">
        <v>79</v>
      </c>
      <c r="AY647" s="20" t="s">
        <v>165</v>
      </c>
      <c r="BE647" s="227">
        <f>IF(N647="základní",J647,0)</f>
        <v>0</v>
      </c>
      <c r="BF647" s="227">
        <f>IF(N647="snížená",J647,0)</f>
        <v>0</v>
      </c>
      <c r="BG647" s="227">
        <f>IF(N647="zákl. přenesená",J647,0)</f>
        <v>0</v>
      </c>
      <c r="BH647" s="227">
        <f>IF(N647="sníž. přenesená",J647,0)</f>
        <v>0</v>
      </c>
      <c r="BI647" s="227">
        <f>IF(N647="nulová",J647,0)</f>
        <v>0</v>
      </c>
      <c r="BJ647" s="20" t="s">
        <v>77</v>
      </c>
      <c r="BK647" s="227">
        <f>ROUND(I647*H647,2)</f>
        <v>0</v>
      </c>
      <c r="BL647" s="20" t="s">
        <v>269</v>
      </c>
      <c r="BM647" s="226" t="s">
        <v>918</v>
      </c>
    </row>
    <row r="648" s="2" customFormat="1">
      <c r="A648" s="41"/>
      <c r="B648" s="42"/>
      <c r="C648" s="43"/>
      <c r="D648" s="228" t="s">
        <v>174</v>
      </c>
      <c r="E648" s="43"/>
      <c r="F648" s="229" t="s">
        <v>919</v>
      </c>
      <c r="G648" s="43"/>
      <c r="H648" s="43"/>
      <c r="I648" s="230"/>
      <c r="J648" s="43"/>
      <c r="K648" s="43"/>
      <c r="L648" s="47"/>
      <c r="M648" s="231"/>
      <c r="N648" s="232"/>
      <c r="O648" s="87"/>
      <c r="P648" s="87"/>
      <c r="Q648" s="87"/>
      <c r="R648" s="87"/>
      <c r="S648" s="87"/>
      <c r="T648" s="88"/>
      <c r="U648" s="41"/>
      <c r="V648" s="41"/>
      <c r="W648" s="41"/>
      <c r="X648" s="41"/>
      <c r="Y648" s="41"/>
      <c r="Z648" s="41"/>
      <c r="AA648" s="41"/>
      <c r="AB648" s="41"/>
      <c r="AC648" s="41"/>
      <c r="AD648" s="41"/>
      <c r="AE648" s="41"/>
      <c r="AT648" s="20" t="s">
        <v>174</v>
      </c>
      <c r="AU648" s="20" t="s">
        <v>79</v>
      </c>
    </row>
    <row r="649" s="2" customFormat="1" ht="16.5" customHeight="1">
      <c r="A649" s="41"/>
      <c r="B649" s="42"/>
      <c r="C649" s="215" t="s">
        <v>920</v>
      </c>
      <c r="D649" s="215" t="s">
        <v>167</v>
      </c>
      <c r="E649" s="216" t="s">
        <v>921</v>
      </c>
      <c r="F649" s="217" t="s">
        <v>922</v>
      </c>
      <c r="G649" s="218" t="s">
        <v>573</v>
      </c>
      <c r="H649" s="219">
        <v>1</v>
      </c>
      <c r="I649" s="220"/>
      <c r="J649" s="221">
        <f>ROUND(I649*H649,2)</f>
        <v>0</v>
      </c>
      <c r="K649" s="217" t="s">
        <v>171</v>
      </c>
      <c r="L649" s="47"/>
      <c r="M649" s="222" t="s">
        <v>19</v>
      </c>
      <c r="N649" s="223" t="s">
        <v>41</v>
      </c>
      <c r="O649" s="87"/>
      <c r="P649" s="224">
        <f>O649*H649</f>
        <v>0</v>
      </c>
      <c r="Q649" s="224">
        <v>0</v>
      </c>
      <c r="R649" s="224">
        <f>Q649*H649</f>
        <v>0</v>
      </c>
      <c r="S649" s="224">
        <v>0</v>
      </c>
      <c r="T649" s="225">
        <f>S649*H649</f>
        <v>0</v>
      </c>
      <c r="U649" s="41"/>
      <c r="V649" s="41"/>
      <c r="W649" s="41"/>
      <c r="X649" s="41"/>
      <c r="Y649" s="41"/>
      <c r="Z649" s="41"/>
      <c r="AA649" s="41"/>
      <c r="AB649" s="41"/>
      <c r="AC649" s="41"/>
      <c r="AD649" s="41"/>
      <c r="AE649" s="41"/>
      <c r="AR649" s="226" t="s">
        <v>269</v>
      </c>
      <c r="AT649" s="226" t="s">
        <v>167</v>
      </c>
      <c r="AU649" s="226" t="s">
        <v>79</v>
      </c>
      <c r="AY649" s="20" t="s">
        <v>165</v>
      </c>
      <c r="BE649" s="227">
        <f>IF(N649="základní",J649,0)</f>
        <v>0</v>
      </c>
      <c r="BF649" s="227">
        <f>IF(N649="snížená",J649,0)</f>
        <v>0</v>
      </c>
      <c r="BG649" s="227">
        <f>IF(N649="zákl. přenesená",J649,0)</f>
        <v>0</v>
      </c>
      <c r="BH649" s="227">
        <f>IF(N649="sníž. přenesená",J649,0)</f>
        <v>0</v>
      </c>
      <c r="BI649" s="227">
        <f>IF(N649="nulová",J649,0)</f>
        <v>0</v>
      </c>
      <c r="BJ649" s="20" t="s">
        <v>77</v>
      </c>
      <c r="BK649" s="227">
        <f>ROUND(I649*H649,2)</f>
        <v>0</v>
      </c>
      <c r="BL649" s="20" t="s">
        <v>269</v>
      </c>
      <c r="BM649" s="226" t="s">
        <v>923</v>
      </c>
    </row>
    <row r="650" s="2" customFormat="1">
      <c r="A650" s="41"/>
      <c r="B650" s="42"/>
      <c r="C650" s="43"/>
      <c r="D650" s="228" t="s">
        <v>174</v>
      </c>
      <c r="E650" s="43"/>
      <c r="F650" s="229" t="s">
        <v>924</v>
      </c>
      <c r="G650" s="43"/>
      <c r="H650" s="43"/>
      <c r="I650" s="230"/>
      <c r="J650" s="43"/>
      <c r="K650" s="43"/>
      <c r="L650" s="47"/>
      <c r="M650" s="231"/>
      <c r="N650" s="232"/>
      <c r="O650" s="87"/>
      <c r="P650" s="87"/>
      <c r="Q650" s="87"/>
      <c r="R650" s="87"/>
      <c r="S650" s="87"/>
      <c r="T650" s="88"/>
      <c r="U650" s="41"/>
      <c r="V650" s="41"/>
      <c r="W650" s="41"/>
      <c r="X650" s="41"/>
      <c r="Y650" s="41"/>
      <c r="Z650" s="41"/>
      <c r="AA650" s="41"/>
      <c r="AB650" s="41"/>
      <c r="AC650" s="41"/>
      <c r="AD650" s="41"/>
      <c r="AE650" s="41"/>
      <c r="AT650" s="20" t="s">
        <v>174</v>
      </c>
      <c r="AU650" s="20" t="s">
        <v>79</v>
      </c>
    </row>
    <row r="651" s="13" customFormat="1">
      <c r="A651" s="13"/>
      <c r="B651" s="233"/>
      <c r="C651" s="234"/>
      <c r="D651" s="235" t="s">
        <v>176</v>
      </c>
      <c r="E651" s="236" t="s">
        <v>19</v>
      </c>
      <c r="F651" s="237" t="s">
        <v>925</v>
      </c>
      <c r="G651" s="234"/>
      <c r="H651" s="238">
        <v>1</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176</v>
      </c>
      <c r="AU651" s="244" t="s">
        <v>79</v>
      </c>
      <c r="AV651" s="13" t="s">
        <v>79</v>
      </c>
      <c r="AW651" s="13" t="s">
        <v>32</v>
      </c>
      <c r="AX651" s="13" t="s">
        <v>70</v>
      </c>
      <c r="AY651" s="244" t="s">
        <v>165</v>
      </c>
    </row>
    <row r="652" s="14" customFormat="1">
      <c r="A652" s="14"/>
      <c r="B652" s="245"/>
      <c r="C652" s="246"/>
      <c r="D652" s="235" t="s">
        <v>176</v>
      </c>
      <c r="E652" s="247" t="s">
        <v>19</v>
      </c>
      <c r="F652" s="248" t="s">
        <v>178</v>
      </c>
      <c r="G652" s="246"/>
      <c r="H652" s="249">
        <v>1</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176</v>
      </c>
      <c r="AU652" s="255" t="s">
        <v>79</v>
      </c>
      <c r="AV652" s="14" t="s">
        <v>172</v>
      </c>
      <c r="AW652" s="14" t="s">
        <v>32</v>
      </c>
      <c r="AX652" s="14" t="s">
        <v>77</v>
      </c>
      <c r="AY652" s="255" t="s">
        <v>165</v>
      </c>
    </row>
    <row r="653" s="2" customFormat="1" ht="24.15" customHeight="1">
      <c r="A653" s="41"/>
      <c r="B653" s="42"/>
      <c r="C653" s="215" t="s">
        <v>926</v>
      </c>
      <c r="D653" s="215" t="s">
        <v>167</v>
      </c>
      <c r="E653" s="216" t="s">
        <v>927</v>
      </c>
      <c r="F653" s="217" t="s">
        <v>928</v>
      </c>
      <c r="G653" s="218" t="s">
        <v>221</v>
      </c>
      <c r="H653" s="219">
        <v>0.0030000000000000001</v>
      </c>
      <c r="I653" s="220"/>
      <c r="J653" s="221">
        <f>ROUND(I653*H653,2)</f>
        <v>0</v>
      </c>
      <c r="K653" s="217" t="s">
        <v>171</v>
      </c>
      <c r="L653" s="47"/>
      <c r="M653" s="222" t="s">
        <v>19</v>
      </c>
      <c r="N653" s="223" t="s">
        <v>41</v>
      </c>
      <c r="O653" s="87"/>
      <c r="P653" s="224">
        <f>O653*H653</f>
        <v>0</v>
      </c>
      <c r="Q653" s="224">
        <v>0</v>
      </c>
      <c r="R653" s="224">
        <f>Q653*H653</f>
        <v>0</v>
      </c>
      <c r="S653" s="224">
        <v>0</v>
      </c>
      <c r="T653" s="225">
        <f>S653*H653</f>
        <v>0</v>
      </c>
      <c r="U653" s="41"/>
      <c r="V653" s="41"/>
      <c r="W653" s="41"/>
      <c r="X653" s="41"/>
      <c r="Y653" s="41"/>
      <c r="Z653" s="41"/>
      <c r="AA653" s="41"/>
      <c r="AB653" s="41"/>
      <c r="AC653" s="41"/>
      <c r="AD653" s="41"/>
      <c r="AE653" s="41"/>
      <c r="AR653" s="226" t="s">
        <v>269</v>
      </c>
      <c r="AT653" s="226" t="s">
        <v>167</v>
      </c>
      <c r="AU653" s="226" t="s">
        <v>79</v>
      </c>
      <c r="AY653" s="20" t="s">
        <v>165</v>
      </c>
      <c r="BE653" s="227">
        <f>IF(N653="základní",J653,0)</f>
        <v>0</v>
      </c>
      <c r="BF653" s="227">
        <f>IF(N653="snížená",J653,0)</f>
        <v>0</v>
      </c>
      <c r="BG653" s="227">
        <f>IF(N653="zákl. přenesená",J653,0)</f>
        <v>0</v>
      </c>
      <c r="BH653" s="227">
        <f>IF(N653="sníž. přenesená",J653,0)</f>
        <v>0</v>
      </c>
      <c r="BI653" s="227">
        <f>IF(N653="nulová",J653,0)</f>
        <v>0</v>
      </c>
      <c r="BJ653" s="20" t="s">
        <v>77</v>
      </c>
      <c r="BK653" s="227">
        <f>ROUND(I653*H653,2)</f>
        <v>0</v>
      </c>
      <c r="BL653" s="20" t="s">
        <v>269</v>
      </c>
      <c r="BM653" s="226" t="s">
        <v>929</v>
      </c>
    </row>
    <row r="654" s="2" customFormat="1">
      <c r="A654" s="41"/>
      <c r="B654" s="42"/>
      <c r="C654" s="43"/>
      <c r="D654" s="228" t="s">
        <v>174</v>
      </c>
      <c r="E654" s="43"/>
      <c r="F654" s="229" t="s">
        <v>930</v>
      </c>
      <c r="G654" s="43"/>
      <c r="H654" s="43"/>
      <c r="I654" s="230"/>
      <c r="J654" s="43"/>
      <c r="K654" s="43"/>
      <c r="L654" s="47"/>
      <c r="M654" s="231"/>
      <c r="N654" s="232"/>
      <c r="O654" s="87"/>
      <c r="P654" s="87"/>
      <c r="Q654" s="87"/>
      <c r="R654" s="87"/>
      <c r="S654" s="87"/>
      <c r="T654" s="88"/>
      <c r="U654" s="41"/>
      <c r="V654" s="41"/>
      <c r="W654" s="41"/>
      <c r="X654" s="41"/>
      <c r="Y654" s="41"/>
      <c r="Z654" s="41"/>
      <c r="AA654" s="41"/>
      <c r="AB654" s="41"/>
      <c r="AC654" s="41"/>
      <c r="AD654" s="41"/>
      <c r="AE654" s="41"/>
      <c r="AT654" s="20" t="s">
        <v>174</v>
      </c>
      <c r="AU654" s="20" t="s">
        <v>79</v>
      </c>
    </row>
    <row r="655" s="12" customFormat="1" ht="22.8" customHeight="1">
      <c r="A655" s="12"/>
      <c r="B655" s="199"/>
      <c r="C655" s="200"/>
      <c r="D655" s="201" t="s">
        <v>69</v>
      </c>
      <c r="E655" s="213" t="s">
        <v>931</v>
      </c>
      <c r="F655" s="213" t="s">
        <v>932</v>
      </c>
      <c r="G655" s="200"/>
      <c r="H655" s="200"/>
      <c r="I655" s="203"/>
      <c r="J655" s="214">
        <f>BK655</f>
        <v>0</v>
      </c>
      <c r="K655" s="200"/>
      <c r="L655" s="205"/>
      <c r="M655" s="206"/>
      <c r="N655" s="207"/>
      <c r="O655" s="207"/>
      <c r="P655" s="208">
        <f>SUM(P656:P661)</f>
        <v>0</v>
      </c>
      <c r="Q655" s="207"/>
      <c r="R655" s="208">
        <f>SUM(R656:R661)</f>
        <v>0.0070191699999999999</v>
      </c>
      <c r="S655" s="207"/>
      <c r="T655" s="209">
        <f>SUM(T656:T661)</f>
        <v>0</v>
      </c>
      <c r="U655" s="12"/>
      <c r="V655" s="12"/>
      <c r="W655" s="12"/>
      <c r="X655" s="12"/>
      <c r="Y655" s="12"/>
      <c r="Z655" s="12"/>
      <c r="AA655" s="12"/>
      <c r="AB655" s="12"/>
      <c r="AC655" s="12"/>
      <c r="AD655" s="12"/>
      <c r="AE655" s="12"/>
      <c r="AR655" s="210" t="s">
        <v>79</v>
      </c>
      <c r="AT655" s="211" t="s">
        <v>69</v>
      </c>
      <c r="AU655" s="211" t="s">
        <v>77</v>
      </c>
      <c r="AY655" s="210" t="s">
        <v>165</v>
      </c>
      <c r="BK655" s="212">
        <f>SUM(BK656:BK661)</f>
        <v>0</v>
      </c>
    </row>
    <row r="656" s="2" customFormat="1" ht="24.15" customHeight="1">
      <c r="A656" s="41"/>
      <c r="B656" s="42"/>
      <c r="C656" s="215" t="s">
        <v>933</v>
      </c>
      <c r="D656" s="215" t="s">
        <v>167</v>
      </c>
      <c r="E656" s="216" t="s">
        <v>934</v>
      </c>
      <c r="F656" s="217" t="s">
        <v>935</v>
      </c>
      <c r="G656" s="218" t="s">
        <v>678</v>
      </c>
      <c r="H656" s="219">
        <v>1</v>
      </c>
      <c r="I656" s="220"/>
      <c r="J656" s="221">
        <f>ROUND(I656*H656,2)</f>
        <v>0</v>
      </c>
      <c r="K656" s="217" t="s">
        <v>171</v>
      </c>
      <c r="L656" s="47"/>
      <c r="M656" s="222" t="s">
        <v>19</v>
      </c>
      <c r="N656" s="223" t="s">
        <v>41</v>
      </c>
      <c r="O656" s="87"/>
      <c r="P656" s="224">
        <f>O656*H656</f>
        <v>0</v>
      </c>
      <c r="Q656" s="224">
        <v>0.0050600300000000001</v>
      </c>
      <c r="R656" s="224">
        <f>Q656*H656</f>
        <v>0.0050600300000000001</v>
      </c>
      <c r="S656" s="224">
        <v>0</v>
      </c>
      <c r="T656" s="225">
        <f>S656*H656</f>
        <v>0</v>
      </c>
      <c r="U656" s="41"/>
      <c r="V656" s="41"/>
      <c r="W656" s="41"/>
      <c r="X656" s="41"/>
      <c r="Y656" s="41"/>
      <c r="Z656" s="41"/>
      <c r="AA656" s="41"/>
      <c r="AB656" s="41"/>
      <c r="AC656" s="41"/>
      <c r="AD656" s="41"/>
      <c r="AE656" s="41"/>
      <c r="AR656" s="226" t="s">
        <v>269</v>
      </c>
      <c r="AT656" s="226" t="s">
        <v>167</v>
      </c>
      <c r="AU656" s="226" t="s">
        <v>79</v>
      </c>
      <c r="AY656" s="20" t="s">
        <v>165</v>
      </c>
      <c r="BE656" s="227">
        <f>IF(N656="základní",J656,0)</f>
        <v>0</v>
      </c>
      <c r="BF656" s="227">
        <f>IF(N656="snížená",J656,0)</f>
        <v>0</v>
      </c>
      <c r="BG656" s="227">
        <f>IF(N656="zákl. přenesená",J656,0)</f>
        <v>0</v>
      </c>
      <c r="BH656" s="227">
        <f>IF(N656="sníž. přenesená",J656,0)</f>
        <v>0</v>
      </c>
      <c r="BI656" s="227">
        <f>IF(N656="nulová",J656,0)</f>
        <v>0</v>
      </c>
      <c r="BJ656" s="20" t="s">
        <v>77</v>
      </c>
      <c r="BK656" s="227">
        <f>ROUND(I656*H656,2)</f>
        <v>0</v>
      </c>
      <c r="BL656" s="20" t="s">
        <v>269</v>
      </c>
      <c r="BM656" s="226" t="s">
        <v>936</v>
      </c>
    </row>
    <row r="657" s="2" customFormat="1">
      <c r="A657" s="41"/>
      <c r="B657" s="42"/>
      <c r="C657" s="43"/>
      <c r="D657" s="228" t="s">
        <v>174</v>
      </c>
      <c r="E657" s="43"/>
      <c r="F657" s="229" t="s">
        <v>937</v>
      </c>
      <c r="G657" s="43"/>
      <c r="H657" s="43"/>
      <c r="I657" s="230"/>
      <c r="J657" s="43"/>
      <c r="K657" s="43"/>
      <c r="L657" s="47"/>
      <c r="M657" s="231"/>
      <c r="N657" s="232"/>
      <c r="O657" s="87"/>
      <c r="P657" s="87"/>
      <c r="Q657" s="87"/>
      <c r="R657" s="87"/>
      <c r="S657" s="87"/>
      <c r="T657" s="88"/>
      <c r="U657" s="41"/>
      <c r="V657" s="41"/>
      <c r="W657" s="41"/>
      <c r="X657" s="41"/>
      <c r="Y657" s="41"/>
      <c r="Z657" s="41"/>
      <c r="AA657" s="41"/>
      <c r="AB657" s="41"/>
      <c r="AC657" s="41"/>
      <c r="AD657" s="41"/>
      <c r="AE657" s="41"/>
      <c r="AT657" s="20" t="s">
        <v>174</v>
      </c>
      <c r="AU657" s="20" t="s">
        <v>79</v>
      </c>
    </row>
    <row r="658" s="2" customFormat="1" ht="16.5" customHeight="1">
      <c r="A658" s="41"/>
      <c r="B658" s="42"/>
      <c r="C658" s="215" t="s">
        <v>938</v>
      </c>
      <c r="D658" s="215" t="s">
        <v>167</v>
      </c>
      <c r="E658" s="216" t="s">
        <v>939</v>
      </c>
      <c r="F658" s="217" t="s">
        <v>940</v>
      </c>
      <c r="G658" s="218" t="s">
        <v>678</v>
      </c>
      <c r="H658" s="219">
        <v>1</v>
      </c>
      <c r="I658" s="220"/>
      <c r="J658" s="221">
        <f>ROUND(I658*H658,2)</f>
        <v>0</v>
      </c>
      <c r="K658" s="217" t="s">
        <v>171</v>
      </c>
      <c r="L658" s="47"/>
      <c r="M658" s="222" t="s">
        <v>19</v>
      </c>
      <c r="N658" s="223" t="s">
        <v>41</v>
      </c>
      <c r="O658" s="87"/>
      <c r="P658" s="224">
        <f>O658*H658</f>
        <v>0</v>
      </c>
      <c r="Q658" s="224">
        <v>0.0019591399999999998</v>
      </c>
      <c r="R658" s="224">
        <f>Q658*H658</f>
        <v>0.0019591399999999998</v>
      </c>
      <c r="S658" s="224">
        <v>0</v>
      </c>
      <c r="T658" s="225">
        <f>S658*H658</f>
        <v>0</v>
      </c>
      <c r="U658" s="41"/>
      <c r="V658" s="41"/>
      <c r="W658" s="41"/>
      <c r="X658" s="41"/>
      <c r="Y658" s="41"/>
      <c r="Z658" s="41"/>
      <c r="AA658" s="41"/>
      <c r="AB658" s="41"/>
      <c r="AC658" s="41"/>
      <c r="AD658" s="41"/>
      <c r="AE658" s="41"/>
      <c r="AR658" s="226" t="s">
        <v>269</v>
      </c>
      <c r="AT658" s="226" t="s">
        <v>167</v>
      </c>
      <c r="AU658" s="226" t="s">
        <v>79</v>
      </c>
      <c r="AY658" s="20" t="s">
        <v>165</v>
      </c>
      <c r="BE658" s="227">
        <f>IF(N658="základní",J658,0)</f>
        <v>0</v>
      </c>
      <c r="BF658" s="227">
        <f>IF(N658="snížená",J658,0)</f>
        <v>0</v>
      </c>
      <c r="BG658" s="227">
        <f>IF(N658="zákl. přenesená",J658,0)</f>
        <v>0</v>
      </c>
      <c r="BH658" s="227">
        <f>IF(N658="sníž. přenesená",J658,0)</f>
        <v>0</v>
      </c>
      <c r="BI658" s="227">
        <f>IF(N658="nulová",J658,0)</f>
        <v>0</v>
      </c>
      <c r="BJ658" s="20" t="s">
        <v>77</v>
      </c>
      <c r="BK658" s="227">
        <f>ROUND(I658*H658,2)</f>
        <v>0</v>
      </c>
      <c r="BL658" s="20" t="s">
        <v>269</v>
      </c>
      <c r="BM658" s="226" t="s">
        <v>941</v>
      </c>
    </row>
    <row r="659" s="2" customFormat="1">
      <c r="A659" s="41"/>
      <c r="B659" s="42"/>
      <c r="C659" s="43"/>
      <c r="D659" s="228" t="s">
        <v>174</v>
      </c>
      <c r="E659" s="43"/>
      <c r="F659" s="229" t="s">
        <v>942</v>
      </c>
      <c r="G659" s="43"/>
      <c r="H659" s="43"/>
      <c r="I659" s="230"/>
      <c r="J659" s="43"/>
      <c r="K659" s="43"/>
      <c r="L659" s="47"/>
      <c r="M659" s="231"/>
      <c r="N659" s="232"/>
      <c r="O659" s="87"/>
      <c r="P659" s="87"/>
      <c r="Q659" s="87"/>
      <c r="R659" s="87"/>
      <c r="S659" s="87"/>
      <c r="T659" s="88"/>
      <c r="U659" s="41"/>
      <c r="V659" s="41"/>
      <c r="W659" s="41"/>
      <c r="X659" s="41"/>
      <c r="Y659" s="41"/>
      <c r="Z659" s="41"/>
      <c r="AA659" s="41"/>
      <c r="AB659" s="41"/>
      <c r="AC659" s="41"/>
      <c r="AD659" s="41"/>
      <c r="AE659" s="41"/>
      <c r="AT659" s="20" t="s">
        <v>174</v>
      </c>
      <c r="AU659" s="20" t="s">
        <v>79</v>
      </c>
    </row>
    <row r="660" s="2" customFormat="1" ht="24.15" customHeight="1">
      <c r="A660" s="41"/>
      <c r="B660" s="42"/>
      <c r="C660" s="215" t="s">
        <v>943</v>
      </c>
      <c r="D660" s="215" t="s">
        <v>167</v>
      </c>
      <c r="E660" s="216" t="s">
        <v>944</v>
      </c>
      <c r="F660" s="217" t="s">
        <v>945</v>
      </c>
      <c r="G660" s="218" t="s">
        <v>221</v>
      </c>
      <c r="H660" s="219">
        <v>0.0070000000000000001</v>
      </c>
      <c r="I660" s="220"/>
      <c r="J660" s="221">
        <f>ROUND(I660*H660,2)</f>
        <v>0</v>
      </c>
      <c r="K660" s="217" t="s">
        <v>171</v>
      </c>
      <c r="L660" s="47"/>
      <c r="M660" s="222" t="s">
        <v>19</v>
      </c>
      <c r="N660" s="223" t="s">
        <v>41</v>
      </c>
      <c r="O660" s="87"/>
      <c r="P660" s="224">
        <f>O660*H660</f>
        <v>0</v>
      </c>
      <c r="Q660" s="224">
        <v>0</v>
      </c>
      <c r="R660" s="224">
        <f>Q660*H660</f>
        <v>0</v>
      </c>
      <c r="S660" s="224">
        <v>0</v>
      </c>
      <c r="T660" s="225">
        <f>S660*H660</f>
        <v>0</v>
      </c>
      <c r="U660" s="41"/>
      <c r="V660" s="41"/>
      <c r="W660" s="41"/>
      <c r="X660" s="41"/>
      <c r="Y660" s="41"/>
      <c r="Z660" s="41"/>
      <c r="AA660" s="41"/>
      <c r="AB660" s="41"/>
      <c r="AC660" s="41"/>
      <c r="AD660" s="41"/>
      <c r="AE660" s="41"/>
      <c r="AR660" s="226" t="s">
        <v>269</v>
      </c>
      <c r="AT660" s="226" t="s">
        <v>167</v>
      </c>
      <c r="AU660" s="226" t="s">
        <v>79</v>
      </c>
      <c r="AY660" s="20" t="s">
        <v>165</v>
      </c>
      <c r="BE660" s="227">
        <f>IF(N660="základní",J660,0)</f>
        <v>0</v>
      </c>
      <c r="BF660" s="227">
        <f>IF(N660="snížená",J660,0)</f>
        <v>0</v>
      </c>
      <c r="BG660" s="227">
        <f>IF(N660="zákl. přenesená",J660,0)</f>
        <v>0</v>
      </c>
      <c r="BH660" s="227">
        <f>IF(N660="sníž. přenesená",J660,0)</f>
        <v>0</v>
      </c>
      <c r="BI660" s="227">
        <f>IF(N660="nulová",J660,0)</f>
        <v>0</v>
      </c>
      <c r="BJ660" s="20" t="s">
        <v>77</v>
      </c>
      <c r="BK660" s="227">
        <f>ROUND(I660*H660,2)</f>
        <v>0</v>
      </c>
      <c r="BL660" s="20" t="s">
        <v>269</v>
      </c>
      <c r="BM660" s="226" t="s">
        <v>946</v>
      </c>
    </row>
    <row r="661" s="2" customFormat="1">
      <c r="A661" s="41"/>
      <c r="B661" s="42"/>
      <c r="C661" s="43"/>
      <c r="D661" s="228" t="s">
        <v>174</v>
      </c>
      <c r="E661" s="43"/>
      <c r="F661" s="229" t="s">
        <v>947</v>
      </c>
      <c r="G661" s="43"/>
      <c r="H661" s="43"/>
      <c r="I661" s="230"/>
      <c r="J661" s="43"/>
      <c r="K661" s="43"/>
      <c r="L661" s="47"/>
      <c r="M661" s="231"/>
      <c r="N661" s="232"/>
      <c r="O661" s="87"/>
      <c r="P661" s="87"/>
      <c r="Q661" s="87"/>
      <c r="R661" s="87"/>
      <c r="S661" s="87"/>
      <c r="T661" s="88"/>
      <c r="U661" s="41"/>
      <c r="V661" s="41"/>
      <c r="W661" s="41"/>
      <c r="X661" s="41"/>
      <c r="Y661" s="41"/>
      <c r="Z661" s="41"/>
      <c r="AA661" s="41"/>
      <c r="AB661" s="41"/>
      <c r="AC661" s="41"/>
      <c r="AD661" s="41"/>
      <c r="AE661" s="41"/>
      <c r="AT661" s="20" t="s">
        <v>174</v>
      </c>
      <c r="AU661" s="20" t="s">
        <v>79</v>
      </c>
    </row>
    <row r="662" s="12" customFormat="1" ht="22.8" customHeight="1">
      <c r="A662" s="12"/>
      <c r="B662" s="199"/>
      <c r="C662" s="200"/>
      <c r="D662" s="201" t="s">
        <v>69</v>
      </c>
      <c r="E662" s="213" t="s">
        <v>948</v>
      </c>
      <c r="F662" s="213" t="s">
        <v>949</v>
      </c>
      <c r="G662" s="200"/>
      <c r="H662" s="200"/>
      <c r="I662" s="203"/>
      <c r="J662" s="214">
        <f>BK662</f>
        <v>0</v>
      </c>
      <c r="K662" s="200"/>
      <c r="L662" s="205"/>
      <c r="M662" s="206"/>
      <c r="N662" s="207"/>
      <c r="O662" s="207"/>
      <c r="P662" s="208">
        <f>SUM(P663:P755)</f>
        <v>0</v>
      </c>
      <c r="Q662" s="207"/>
      <c r="R662" s="208">
        <f>SUM(R663:R755)</f>
        <v>2.2324812920400001</v>
      </c>
      <c r="S662" s="207"/>
      <c r="T662" s="209">
        <f>SUM(T663:T755)</f>
        <v>0</v>
      </c>
      <c r="U662" s="12"/>
      <c r="V662" s="12"/>
      <c r="W662" s="12"/>
      <c r="X662" s="12"/>
      <c r="Y662" s="12"/>
      <c r="Z662" s="12"/>
      <c r="AA662" s="12"/>
      <c r="AB662" s="12"/>
      <c r="AC662" s="12"/>
      <c r="AD662" s="12"/>
      <c r="AE662" s="12"/>
      <c r="AR662" s="210" t="s">
        <v>79</v>
      </c>
      <c r="AT662" s="211" t="s">
        <v>69</v>
      </c>
      <c r="AU662" s="211" t="s">
        <v>77</v>
      </c>
      <c r="AY662" s="210" t="s">
        <v>165</v>
      </c>
      <c r="BK662" s="212">
        <f>SUM(BK663:BK755)</f>
        <v>0</v>
      </c>
    </row>
    <row r="663" s="2" customFormat="1" ht="21.75" customHeight="1">
      <c r="A663" s="41"/>
      <c r="B663" s="42"/>
      <c r="C663" s="215" t="s">
        <v>950</v>
      </c>
      <c r="D663" s="215" t="s">
        <v>167</v>
      </c>
      <c r="E663" s="216" t="s">
        <v>951</v>
      </c>
      <c r="F663" s="217" t="s">
        <v>952</v>
      </c>
      <c r="G663" s="218" t="s">
        <v>573</v>
      </c>
      <c r="H663" s="219">
        <v>16</v>
      </c>
      <c r="I663" s="220"/>
      <c r="J663" s="221">
        <f>ROUND(I663*H663,2)</f>
        <v>0</v>
      </c>
      <c r="K663" s="217" t="s">
        <v>171</v>
      </c>
      <c r="L663" s="47"/>
      <c r="M663" s="222" t="s">
        <v>19</v>
      </c>
      <c r="N663" s="223" t="s">
        <v>41</v>
      </c>
      <c r="O663" s="87"/>
      <c r="P663" s="224">
        <f>O663*H663</f>
        <v>0</v>
      </c>
      <c r="Q663" s="224">
        <v>0</v>
      </c>
      <c r="R663" s="224">
        <f>Q663*H663</f>
        <v>0</v>
      </c>
      <c r="S663" s="224">
        <v>0</v>
      </c>
      <c r="T663" s="225">
        <f>S663*H663</f>
        <v>0</v>
      </c>
      <c r="U663" s="41"/>
      <c r="V663" s="41"/>
      <c r="W663" s="41"/>
      <c r="X663" s="41"/>
      <c r="Y663" s="41"/>
      <c r="Z663" s="41"/>
      <c r="AA663" s="41"/>
      <c r="AB663" s="41"/>
      <c r="AC663" s="41"/>
      <c r="AD663" s="41"/>
      <c r="AE663" s="41"/>
      <c r="AR663" s="226" t="s">
        <v>269</v>
      </c>
      <c r="AT663" s="226" t="s">
        <v>167</v>
      </c>
      <c r="AU663" s="226" t="s">
        <v>79</v>
      </c>
      <c r="AY663" s="20" t="s">
        <v>165</v>
      </c>
      <c r="BE663" s="227">
        <f>IF(N663="základní",J663,0)</f>
        <v>0</v>
      </c>
      <c r="BF663" s="227">
        <f>IF(N663="snížená",J663,0)</f>
        <v>0</v>
      </c>
      <c r="BG663" s="227">
        <f>IF(N663="zákl. přenesená",J663,0)</f>
        <v>0</v>
      </c>
      <c r="BH663" s="227">
        <f>IF(N663="sníž. přenesená",J663,0)</f>
        <v>0</v>
      </c>
      <c r="BI663" s="227">
        <f>IF(N663="nulová",J663,0)</f>
        <v>0</v>
      </c>
      <c r="BJ663" s="20" t="s">
        <v>77</v>
      </c>
      <c r="BK663" s="227">
        <f>ROUND(I663*H663,2)</f>
        <v>0</v>
      </c>
      <c r="BL663" s="20" t="s">
        <v>269</v>
      </c>
      <c r="BM663" s="226" t="s">
        <v>953</v>
      </c>
    </row>
    <row r="664" s="2" customFormat="1">
      <c r="A664" s="41"/>
      <c r="B664" s="42"/>
      <c r="C664" s="43"/>
      <c r="D664" s="228" t="s">
        <v>174</v>
      </c>
      <c r="E664" s="43"/>
      <c r="F664" s="229" t="s">
        <v>954</v>
      </c>
      <c r="G664" s="43"/>
      <c r="H664" s="43"/>
      <c r="I664" s="230"/>
      <c r="J664" s="43"/>
      <c r="K664" s="43"/>
      <c r="L664" s="47"/>
      <c r="M664" s="231"/>
      <c r="N664" s="232"/>
      <c r="O664" s="87"/>
      <c r="P664" s="87"/>
      <c r="Q664" s="87"/>
      <c r="R664" s="87"/>
      <c r="S664" s="87"/>
      <c r="T664" s="88"/>
      <c r="U664" s="41"/>
      <c r="V664" s="41"/>
      <c r="W664" s="41"/>
      <c r="X664" s="41"/>
      <c r="Y664" s="41"/>
      <c r="Z664" s="41"/>
      <c r="AA664" s="41"/>
      <c r="AB664" s="41"/>
      <c r="AC664" s="41"/>
      <c r="AD664" s="41"/>
      <c r="AE664" s="41"/>
      <c r="AT664" s="20" t="s">
        <v>174</v>
      </c>
      <c r="AU664" s="20" t="s">
        <v>79</v>
      </c>
    </row>
    <row r="665" s="13" customFormat="1">
      <c r="A665" s="13"/>
      <c r="B665" s="233"/>
      <c r="C665" s="234"/>
      <c r="D665" s="235" t="s">
        <v>176</v>
      </c>
      <c r="E665" s="236" t="s">
        <v>19</v>
      </c>
      <c r="F665" s="237" t="s">
        <v>955</v>
      </c>
      <c r="G665" s="234"/>
      <c r="H665" s="238">
        <v>16</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176</v>
      </c>
      <c r="AU665" s="244" t="s">
        <v>79</v>
      </c>
      <c r="AV665" s="13" t="s">
        <v>79</v>
      </c>
      <c r="AW665" s="13" t="s">
        <v>32</v>
      </c>
      <c r="AX665" s="13" t="s">
        <v>70</v>
      </c>
      <c r="AY665" s="244" t="s">
        <v>165</v>
      </c>
    </row>
    <row r="666" s="14" customFormat="1">
      <c r="A666" s="14"/>
      <c r="B666" s="245"/>
      <c r="C666" s="246"/>
      <c r="D666" s="235" t="s">
        <v>176</v>
      </c>
      <c r="E666" s="247" t="s">
        <v>19</v>
      </c>
      <c r="F666" s="248" t="s">
        <v>178</v>
      </c>
      <c r="G666" s="246"/>
      <c r="H666" s="249">
        <v>16</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176</v>
      </c>
      <c r="AU666" s="255" t="s">
        <v>79</v>
      </c>
      <c r="AV666" s="14" t="s">
        <v>172</v>
      </c>
      <c r="AW666" s="14" t="s">
        <v>32</v>
      </c>
      <c r="AX666" s="14" t="s">
        <v>77</v>
      </c>
      <c r="AY666" s="255" t="s">
        <v>165</v>
      </c>
    </row>
    <row r="667" s="2" customFormat="1" ht="24.15" customHeight="1">
      <c r="A667" s="41"/>
      <c r="B667" s="42"/>
      <c r="C667" s="215" t="s">
        <v>956</v>
      </c>
      <c r="D667" s="215" t="s">
        <v>167</v>
      </c>
      <c r="E667" s="216" t="s">
        <v>957</v>
      </c>
      <c r="F667" s="217" t="s">
        <v>958</v>
      </c>
      <c r="G667" s="218" t="s">
        <v>194</v>
      </c>
      <c r="H667" s="219">
        <v>0.79100000000000004</v>
      </c>
      <c r="I667" s="220"/>
      <c r="J667" s="221">
        <f>ROUND(I667*H667,2)</f>
        <v>0</v>
      </c>
      <c r="K667" s="217" t="s">
        <v>171</v>
      </c>
      <c r="L667" s="47"/>
      <c r="M667" s="222" t="s">
        <v>19</v>
      </c>
      <c r="N667" s="223" t="s">
        <v>41</v>
      </c>
      <c r="O667" s="87"/>
      <c r="P667" s="224">
        <f>O667*H667</f>
        <v>0</v>
      </c>
      <c r="Q667" s="224">
        <v>0.00108</v>
      </c>
      <c r="R667" s="224">
        <f>Q667*H667</f>
        <v>0.00085428000000000001</v>
      </c>
      <c r="S667" s="224">
        <v>0</v>
      </c>
      <c r="T667" s="225">
        <f>S667*H667</f>
        <v>0</v>
      </c>
      <c r="U667" s="41"/>
      <c r="V667" s="41"/>
      <c r="W667" s="41"/>
      <c r="X667" s="41"/>
      <c r="Y667" s="41"/>
      <c r="Z667" s="41"/>
      <c r="AA667" s="41"/>
      <c r="AB667" s="41"/>
      <c r="AC667" s="41"/>
      <c r="AD667" s="41"/>
      <c r="AE667" s="41"/>
      <c r="AR667" s="226" t="s">
        <v>269</v>
      </c>
      <c r="AT667" s="226" t="s">
        <v>167</v>
      </c>
      <c r="AU667" s="226" t="s">
        <v>79</v>
      </c>
      <c r="AY667" s="20" t="s">
        <v>165</v>
      </c>
      <c r="BE667" s="227">
        <f>IF(N667="základní",J667,0)</f>
        <v>0</v>
      </c>
      <c r="BF667" s="227">
        <f>IF(N667="snížená",J667,0)</f>
        <v>0</v>
      </c>
      <c r="BG667" s="227">
        <f>IF(N667="zákl. přenesená",J667,0)</f>
        <v>0</v>
      </c>
      <c r="BH667" s="227">
        <f>IF(N667="sníž. přenesená",J667,0)</f>
        <v>0</v>
      </c>
      <c r="BI667" s="227">
        <f>IF(N667="nulová",J667,0)</f>
        <v>0</v>
      </c>
      <c r="BJ667" s="20" t="s">
        <v>77</v>
      </c>
      <c r="BK667" s="227">
        <f>ROUND(I667*H667,2)</f>
        <v>0</v>
      </c>
      <c r="BL667" s="20" t="s">
        <v>269</v>
      </c>
      <c r="BM667" s="226" t="s">
        <v>959</v>
      </c>
    </row>
    <row r="668" s="2" customFormat="1">
      <c r="A668" s="41"/>
      <c r="B668" s="42"/>
      <c r="C668" s="43"/>
      <c r="D668" s="228" t="s">
        <v>174</v>
      </c>
      <c r="E668" s="43"/>
      <c r="F668" s="229" t="s">
        <v>960</v>
      </c>
      <c r="G668" s="43"/>
      <c r="H668" s="43"/>
      <c r="I668" s="230"/>
      <c r="J668" s="43"/>
      <c r="K668" s="43"/>
      <c r="L668" s="47"/>
      <c r="M668" s="231"/>
      <c r="N668" s="232"/>
      <c r="O668" s="87"/>
      <c r="P668" s="87"/>
      <c r="Q668" s="87"/>
      <c r="R668" s="87"/>
      <c r="S668" s="87"/>
      <c r="T668" s="88"/>
      <c r="U668" s="41"/>
      <c r="V668" s="41"/>
      <c r="W668" s="41"/>
      <c r="X668" s="41"/>
      <c r="Y668" s="41"/>
      <c r="Z668" s="41"/>
      <c r="AA668" s="41"/>
      <c r="AB668" s="41"/>
      <c r="AC668" s="41"/>
      <c r="AD668" s="41"/>
      <c r="AE668" s="41"/>
      <c r="AT668" s="20" t="s">
        <v>174</v>
      </c>
      <c r="AU668" s="20" t="s">
        <v>79</v>
      </c>
    </row>
    <row r="669" s="13" customFormat="1">
      <c r="A669" s="13"/>
      <c r="B669" s="233"/>
      <c r="C669" s="234"/>
      <c r="D669" s="235" t="s">
        <v>176</v>
      </c>
      <c r="E669" s="236" t="s">
        <v>19</v>
      </c>
      <c r="F669" s="237" t="s">
        <v>961</v>
      </c>
      <c r="G669" s="234"/>
      <c r="H669" s="238">
        <v>0.20200000000000001</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176</v>
      </c>
      <c r="AU669" s="244" t="s">
        <v>79</v>
      </c>
      <c r="AV669" s="13" t="s">
        <v>79</v>
      </c>
      <c r="AW669" s="13" t="s">
        <v>32</v>
      </c>
      <c r="AX669" s="13" t="s">
        <v>70</v>
      </c>
      <c r="AY669" s="244" t="s">
        <v>165</v>
      </c>
    </row>
    <row r="670" s="13" customFormat="1">
      <c r="A670" s="13"/>
      <c r="B670" s="233"/>
      <c r="C670" s="234"/>
      <c r="D670" s="235" t="s">
        <v>176</v>
      </c>
      <c r="E670" s="236" t="s">
        <v>19</v>
      </c>
      <c r="F670" s="237" t="s">
        <v>962</v>
      </c>
      <c r="G670" s="234"/>
      <c r="H670" s="238">
        <v>0.28799999999999998</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176</v>
      </c>
      <c r="AU670" s="244" t="s">
        <v>79</v>
      </c>
      <c r="AV670" s="13" t="s">
        <v>79</v>
      </c>
      <c r="AW670" s="13" t="s">
        <v>32</v>
      </c>
      <c r="AX670" s="13" t="s">
        <v>70</v>
      </c>
      <c r="AY670" s="244" t="s">
        <v>165</v>
      </c>
    </row>
    <row r="671" s="13" customFormat="1">
      <c r="A671" s="13"/>
      <c r="B671" s="233"/>
      <c r="C671" s="234"/>
      <c r="D671" s="235" t="s">
        <v>176</v>
      </c>
      <c r="E671" s="236" t="s">
        <v>19</v>
      </c>
      <c r="F671" s="237" t="s">
        <v>963</v>
      </c>
      <c r="G671" s="234"/>
      <c r="H671" s="238">
        <v>0.30099999999999999</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176</v>
      </c>
      <c r="AU671" s="244" t="s">
        <v>79</v>
      </c>
      <c r="AV671" s="13" t="s">
        <v>79</v>
      </c>
      <c r="AW671" s="13" t="s">
        <v>32</v>
      </c>
      <c r="AX671" s="13" t="s">
        <v>70</v>
      </c>
      <c r="AY671" s="244" t="s">
        <v>165</v>
      </c>
    </row>
    <row r="672" s="14" customFormat="1">
      <c r="A672" s="14"/>
      <c r="B672" s="245"/>
      <c r="C672" s="246"/>
      <c r="D672" s="235" t="s">
        <v>176</v>
      </c>
      <c r="E672" s="247" t="s">
        <v>19</v>
      </c>
      <c r="F672" s="248" t="s">
        <v>178</v>
      </c>
      <c r="G672" s="246"/>
      <c r="H672" s="249">
        <v>0.79100000000000004</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176</v>
      </c>
      <c r="AU672" s="255" t="s">
        <v>79</v>
      </c>
      <c r="AV672" s="14" t="s">
        <v>172</v>
      </c>
      <c r="AW672" s="14" t="s">
        <v>32</v>
      </c>
      <c r="AX672" s="14" t="s">
        <v>77</v>
      </c>
      <c r="AY672" s="255" t="s">
        <v>165</v>
      </c>
    </row>
    <row r="673" s="2" customFormat="1" ht="21.75" customHeight="1">
      <c r="A673" s="41"/>
      <c r="B673" s="42"/>
      <c r="C673" s="215" t="s">
        <v>964</v>
      </c>
      <c r="D673" s="215" t="s">
        <v>167</v>
      </c>
      <c r="E673" s="216" t="s">
        <v>965</v>
      </c>
      <c r="F673" s="217" t="s">
        <v>966</v>
      </c>
      <c r="G673" s="218" t="s">
        <v>573</v>
      </c>
      <c r="H673" s="219">
        <v>12</v>
      </c>
      <c r="I673" s="220"/>
      <c r="J673" s="221">
        <f>ROUND(I673*H673,2)</f>
        <v>0</v>
      </c>
      <c r="K673" s="217" t="s">
        <v>171</v>
      </c>
      <c r="L673" s="47"/>
      <c r="M673" s="222" t="s">
        <v>19</v>
      </c>
      <c r="N673" s="223" t="s">
        <v>41</v>
      </c>
      <c r="O673" s="87"/>
      <c r="P673" s="224">
        <f>O673*H673</f>
        <v>0</v>
      </c>
      <c r="Q673" s="224">
        <v>0.0026700000000000001</v>
      </c>
      <c r="R673" s="224">
        <f>Q673*H673</f>
        <v>0.032039999999999999</v>
      </c>
      <c r="S673" s="224">
        <v>0</v>
      </c>
      <c r="T673" s="225">
        <f>S673*H673</f>
        <v>0</v>
      </c>
      <c r="U673" s="41"/>
      <c r="V673" s="41"/>
      <c r="W673" s="41"/>
      <c r="X673" s="41"/>
      <c r="Y673" s="41"/>
      <c r="Z673" s="41"/>
      <c r="AA673" s="41"/>
      <c r="AB673" s="41"/>
      <c r="AC673" s="41"/>
      <c r="AD673" s="41"/>
      <c r="AE673" s="41"/>
      <c r="AR673" s="226" t="s">
        <v>269</v>
      </c>
      <c r="AT673" s="226" t="s">
        <v>167</v>
      </c>
      <c r="AU673" s="226" t="s">
        <v>79</v>
      </c>
      <c r="AY673" s="20" t="s">
        <v>165</v>
      </c>
      <c r="BE673" s="227">
        <f>IF(N673="základní",J673,0)</f>
        <v>0</v>
      </c>
      <c r="BF673" s="227">
        <f>IF(N673="snížená",J673,0)</f>
        <v>0</v>
      </c>
      <c r="BG673" s="227">
        <f>IF(N673="zákl. přenesená",J673,0)</f>
        <v>0</v>
      </c>
      <c r="BH673" s="227">
        <f>IF(N673="sníž. přenesená",J673,0)</f>
        <v>0</v>
      </c>
      <c r="BI673" s="227">
        <f>IF(N673="nulová",J673,0)</f>
        <v>0</v>
      </c>
      <c r="BJ673" s="20" t="s">
        <v>77</v>
      </c>
      <c r="BK673" s="227">
        <f>ROUND(I673*H673,2)</f>
        <v>0</v>
      </c>
      <c r="BL673" s="20" t="s">
        <v>269</v>
      </c>
      <c r="BM673" s="226" t="s">
        <v>967</v>
      </c>
    </row>
    <row r="674" s="2" customFormat="1">
      <c r="A674" s="41"/>
      <c r="B674" s="42"/>
      <c r="C674" s="43"/>
      <c r="D674" s="228" t="s">
        <v>174</v>
      </c>
      <c r="E674" s="43"/>
      <c r="F674" s="229" t="s">
        <v>968</v>
      </c>
      <c r="G674" s="43"/>
      <c r="H674" s="43"/>
      <c r="I674" s="230"/>
      <c r="J674" s="43"/>
      <c r="K674" s="43"/>
      <c r="L674" s="47"/>
      <c r="M674" s="231"/>
      <c r="N674" s="232"/>
      <c r="O674" s="87"/>
      <c r="P674" s="87"/>
      <c r="Q674" s="87"/>
      <c r="R674" s="87"/>
      <c r="S674" s="87"/>
      <c r="T674" s="88"/>
      <c r="U674" s="41"/>
      <c r="V674" s="41"/>
      <c r="W674" s="41"/>
      <c r="X674" s="41"/>
      <c r="Y674" s="41"/>
      <c r="Z674" s="41"/>
      <c r="AA674" s="41"/>
      <c r="AB674" s="41"/>
      <c r="AC674" s="41"/>
      <c r="AD674" s="41"/>
      <c r="AE674" s="41"/>
      <c r="AT674" s="20" t="s">
        <v>174</v>
      </c>
      <c r="AU674" s="20" t="s">
        <v>79</v>
      </c>
    </row>
    <row r="675" s="13" customFormat="1">
      <c r="A675" s="13"/>
      <c r="B675" s="233"/>
      <c r="C675" s="234"/>
      <c r="D675" s="235" t="s">
        <v>176</v>
      </c>
      <c r="E675" s="236" t="s">
        <v>19</v>
      </c>
      <c r="F675" s="237" t="s">
        <v>634</v>
      </c>
      <c r="G675" s="234"/>
      <c r="H675" s="238">
        <v>12</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176</v>
      </c>
      <c r="AU675" s="244" t="s">
        <v>79</v>
      </c>
      <c r="AV675" s="13" t="s">
        <v>79</v>
      </c>
      <c r="AW675" s="13" t="s">
        <v>32</v>
      </c>
      <c r="AX675" s="13" t="s">
        <v>70</v>
      </c>
      <c r="AY675" s="244" t="s">
        <v>165</v>
      </c>
    </row>
    <row r="676" s="14" customFormat="1">
      <c r="A676" s="14"/>
      <c r="B676" s="245"/>
      <c r="C676" s="246"/>
      <c r="D676" s="235" t="s">
        <v>176</v>
      </c>
      <c r="E676" s="247" t="s">
        <v>19</v>
      </c>
      <c r="F676" s="248" t="s">
        <v>178</v>
      </c>
      <c r="G676" s="246"/>
      <c r="H676" s="249">
        <v>12</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176</v>
      </c>
      <c r="AU676" s="255" t="s">
        <v>79</v>
      </c>
      <c r="AV676" s="14" t="s">
        <v>172</v>
      </c>
      <c r="AW676" s="14" t="s">
        <v>32</v>
      </c>
      <c r="AX676" s="14" t="s">
        <v>77</v>
      </c>
      <c r="AY676" s="255" t="s">
        <v>165</v>
      </c>
    </row>
    <row r="677" s="2" customFormat="1" ht="16.5" customHeight="1">
      <c r="A677" s="41"/>
      <c r="B677" s="42"/>
      <c r="C677" s="256" t="s">
        <v>969</v>
      </c>
      <c r="D677" s="256" t="s">
        <v>218</v>
      </c>
      <c r="E677" s="257" t="s">
        <v>970</v>
      </c>
      <c r="F677" s="258" t="s">
        <v>971</v>
      </c>
      <c r="G677" s="259" t="s">
        <v>213</v>
      </c>
      <c r="H677" s="260">
        <v>3.96</v>
      </c>
      <c r="I677" s="261"/>
      <c r="J677" s="262">
        <f>ROUND(I677*H677,2)</f>
        <v>0</v>
      </c>
      <c r="K677" s="258" t="s">
        <v>171</v>
      </c>
      <c r="L677" s="263"/>
      <c r="M677" s="264" t="s">
        <v>19</v>
      </c>
      <c r="N677" s="265" t="s">
        <v>41</v>
      </c>
      <c r="O677" s="87"/>
      <c r="P677" s="224">
        <f>O677*H677</f>
        <v>0</v>
      </c>
      <c r="Q677" s="224">
        <v>0.0012999999999999999</v>
      </c>
      <c r="R677" s="224">
        <f>Q677*H677</f>
        <v>0.0051479999999999998</v>
      </c>
      <c r="S677" s="224">
        <v>0</v>
      </c>
      <c r="T677" s="225">
        <f>S677*H677</f>
        <v>0</v>
      </c>
      <c r="U677" s="41"/>
      <c r="V677" s="41"/>
      <c r="W677" s="41"/>
      <c r="X677" s="41"/>
      <c r="Y677" s="41"/>
      <c r="Z677" s="41"/>
      <c r="AA677" s="41"/>
      <c r="AB677" s="41"/>
      <c r="AC677" s="41"/>
      <c r="AD677" s="41"/>
      <c r="AE677" s="41"/>
      <c r="AR677" s="226" t="s">
        <v>365</v>
      </c>
      <c r="AT677" s="226" t="s">
        <v>218</v>
      </c>
      <c r="AU677" s="226" t="s">
        <v>79</v>
      </c>
      <c r="AY677" s="20" t="s">
        <v>165</v>
      </c>
      <c r="BE677" s="227">
        <f>IF(N677="základní",J677,0)</f>
        <v>0</v>
      </c>
      <c r="BF677" s="227">
        <f>IF(N677="snížená",J677,0)</f>
        <v>0</v>
      </c>
      <c r="BG677" s="227">
        <f>IF(N677="zákl. přenesená",J677,0)</f>
        <v>0</v>
      </c>
      <c r="BH677" s="227">
        <f>IF(N677="sníž. přenesená",J677,0)</f>
        <v>0</v>
      </c>
      <c r="BI677" s="227">
        <f>IF(N677="nulová",J677,0)</f>
        <v>0</v>
      </c>
      <c r="BJ677" s="20" t="s">
        <v>77</v>
      </c>
      <c r="BK677" s="227">
        <f>ROUND(I677*H677,2)</f>
        <v>0</v>
      </c>
      <c r="BL677" s="20" t="s">
        <v>269</v>
      </c>
      <c r="BM677" s="226" t="s">
        <v>972</v>
      </c>
    </row>
    <row r="678" s="13" customFormat="1">
      <c r="A678" s="13"/>
      <c r="B678" s="233"/>
      <c r="C678" s="234"/>
      <c r="D678" s="235" t="s">
        <v>176</v>
      </c>
      <c r="E678" s="236" t="s">
        <v>19</v>
      </c>
      <c r="F678" s="237" t="s">
        <v>973</v>
      </c>
      <c r="G678" s="234"/>
      <c r="H678" s="238">
        <v>3.96</v>
      </c>
      <c r="I678" s="239"/>
      <c r="J678" s="234"/>
      <c r="K678" s="234"/>
      <c r="L678" s="240"/>
      <c r="M678" s="241"/>
      <c r="N678" s="242"/>
      <c r="O678" s="242"/>
      <c r="P678" s="242"/>
      <c r="Q678" s="242"/>
      <c r="R678" s="242"/>
      <c r="S678" s="242"/>
      <c r="T678" s="243"/>
      <c r="U678" s="13"/>
      <c r="V678" s="13"/>
      <c r="W678" s="13"/>
      <c r="X678" s="13"/>
      <c r="Y678" s="13"/>
      <c r="Z678" s="13"/>
      <c r="AA678" s="13"/>
      <c r="AB678" s="13"/>
      <c r="AC678" s="13"/>
      <c r="AD678" s="13"/>
      <c r="AE678" s="13"/>
      <c r="AT678" s="244" t="s">
        <v>176</v>
      </c>
      <c r="AU678" s="244" t="s">
        <v>79</v>
      </c>
      <c r="AV678" s="13" t="s">
        <v>79</v>
      </c>
      <c r="AW678" s="13" t="s">
        <v>32</v>
      </c>
      <c r="AX678" s="13" t="s">
        <v>70</v>
      </c>
      <c r="AY678" s="244" t="s">
        <v>165</v>
      </c>
    </row>
    <row r="679" s="14" customFormat="1">
      <c r="A679" s="14"/>
      <c r="B679" s="245"/>
      <c r="C679" s="246"/>
      <c r="D679" s="235" t="s">
        <v>176</v>
      </c>
      <c r="E679" s="247" t="s">
        <v>19</v>
      </c>
      <c r="F679" s="248" t="s">
        <v>178</v>
      </c>
      <c r="G679" s="246"/>
      <c r="H679" s="249">
        <v>3.96</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176</v>
      </c>
      <c r="AU679" s="255" t="s">
        <v>79</v>
      </c>
      <c r="AV679" s="14" t="s">
        <v>172</v>
      </c>
      <c r="AW679" s="14" t="s">
        <v>32</v>
      </c>
      <c r="AX679" s="14" t="s">
        <v>77</v>
      </c>
      <c r="AY679" s="255" t="s">
        <v>165</v>
      </c>
    </row>
    <row r="680" s="2" customFormat="1" ht="24.15" customHeight="1">
      <c r="A680" s="41"/>
      <c r="B680" s="42"/>
      <c r="C680" s="256" t="s">
        <v>974</v>
      </c>
      <c r="D680" s="256" t="s">
        <v>218</v>
      </c>
      <c r="E680" s="257" t="s">
        <v>975</v>
      </c>
      <c r="F680" s="258" t="s">
        <v>976</v>
      </c>
      <c r="G680" s="259" t="s">
        <v>977</v>
      </c>
      <c r="H680" s="260">
        <v>0.12</v>
      </c>
      <c r="I680" s="261"/>
      <c r="J680" s="262">
        <f>ROUND(I680*H680,2)</f>
        <v>0</v>
      </c>
      <c r="K680" s="258" t="s">
        <v>171</v>
      </c>
      <c r="L680" s="263"/>
      <c r="M680" s="264" t="s">
        <v>19</v>
      </c>
      <c r="N680" s="265" t="s">
        <v>41</v>
      </c>
      <c r="O680" s="87"/>
      <c r="P680" s="224">
        <f>O680*H680</f>
        <v>0</v>
      </c>
      <c r="Q680" s="224">
        <v>0.0033300000000000001</v>
      </c>
      <c r="R680" s="224">
        <f>Q680*H680</f>
        <v>0.00039960000000000001</v>
      </c>
      <c r="S680" s="224">
        <v>0</v>
      </c>
      <c r="T680" s="225">
        <f>S680*H680</f>
        <v>0</v>
      </c>
      <c r="U680" s="41"/>
      <c r="V680" s="41"/>
      <c r="W680" s="41"/>
      <c r="X680" s="41"/>
      <c r="Y680" s="41"/>
      <c r="Z680" s="41"/>
      <c r="AA680" s="41"/>
      <c r="AB680" s="41"/>
      <c r="AC680" s="41"/>
      <c r="AD680" s="41"/>
      <c r="AE680" s="41"/>
      <c r="AR680" s="226" t="s">
        <v>365</v>
      </c>
      <c r="AT680" s="226" t="s">
        <v>218</v>
      </c>
      <c r="AU680" s="226" t="s">
        <v>79</v>
      </c>
      <c r="AY680" s="20" t="s">
        <v>165</v>
      </c>
      <c r="BE680" s="227">
        <f>IF(N680="základní",J680,0)</f>
        <v>0</v>
      </c>
      <c r="BF680" s="227">
        <f>IF(N680="snížená",J680,0)</f>
        <v>0</v>
      </c>
      <c r="BG680" s="227">
        <f>IF(N680="zákl. přenesená",J680,0)</f>
        <v>0</v>
      </c>
      <c r="BH680" s="227">
        <f>IF(N680="sníž. přenesená",J680,0)</f>
        <v>0</v>
      </c>
      <c r="BI680" s="227">
        <f>IF(N680="nulová",J680,0)</f>
        <v>0</v>
      </c>
      <c r="BJ680" s="20" t="s">
        <v>77</v>
      </c>
      <c r="BK680" s="227">
        <f>ROUND(I680*H680,2)</f>
        <v>0</v>
      </c>
      <c r="BL680" s="20" t="s">
        <v>269</v>
      </c>
      <c r="BM680" s="226" t="s">
        <v>978</v>
      </c>
    </row>
    <row r="681" s="2" customFormat="1" ht="24.15" customHeight="1">
      <c r="A681" s="41"/>
      <c r="B681" s="42"/>
      <c r="C681" s="256" t="s">
        <v>979</v>
      </c>
      <c r="D681" s="256" t="s">
        <v>218</v>
      </c>
      <c r="E681" s="257" t="s">
        <v>980</v>
      </c>
      <c r="F681" s="258" t="s">
        <v>981</v>
      </c>
      <c r="G681" s="259" t="s">
        <v>977</v>
      </c>
      <c r="H681" s="260">
        <v>0.12</v>
      </c>
      <c r="I681" s="261"/>
      <c r="J681" s="262">
        <f>ROUND(I681*H681,2)</f>
        <v>0</v>
      </c>
      <c r="K681" s="258" t="s">
        <v>171</v>
      </c>
      <c r="L681" s="263"/>
      <c r="M681" s="264" t="s">
        <v>19</v>
      </c>
      <c r="N681" s="265" t="s">
        <v>41</v>
      </c>
      <c r="O681" s="87"/>
      <c r="P681" s="224">
        <f>O681*H681</f>
        <v>0</v>
      </c>
      <c r="Q681" s="224">
        <v>0.0011299999999999999</v>
      </c>
      <c r="R681" s="224">
        <f>Q681*H681</f>
        <v>0.00013559999999999999</v>
      </c>
      <c r="S681" s="224">
        <v>0</v>
      </c>
      <c r="T681" s="225">
        <f>S681*H681</f>
        <v>0</v>
      </c>
      <c r="U681" s="41"/>
      <c r="V681" s="41"/>
      <c r="W681" s="41"/>
      <c r="X681" s="41"/>
      <c r="Y681" s="41"/>
      <c r="Z681" s="41"/>
      <c r="AA681" s="41"/>
      <c r="AB681" s="41"/>
      <c r="AC681" s="41"/>
      <c r="AD681" s="41"/>
      <c r="AE681" s="41"/>
      <c r="AR681" s="226" t="s">
        <v>365</v>
      </c>
      <c r="AT681" s="226" t="s">
        <v>218</v>
      </c>
      <c r="AU681" s="226" t="s">
        <v>79</v>
      </c>
      <c r="AY681" s="20" t="s">
        <v>165</v>
      </c>
      <c r="BE681" s="227">
        <f>IF(N681="základní",J681,0)</f>
        <v>0</v>
      </c>
      <c r="BF681" s="227">
        <f>IF(N681="snížená",J681,0)</f>
        <v>0</v>
      </c>
      <c r="BG681" s="227">
        <f>IF(N681="zákl. přenesená",J681,0)</f>
        <v>0</v>
      </c>
      <c r="BH681" s="227">
        <f>IF(N681="sníž. přenesená",J681,0)</f>
        <v>0</v>
      </c>
      <c r="BI681" s="227">
        <f>IF(N681="nulová",J681,0)</f>
        <v>0</v>
      </c>
      <c r="BJ681" s="20" t="s">
        <v>77</v>
      </c>
      <c r="BK681" s="227">
        <f>ROUND(I681*H681,2)</f>
        <v>0</v>
      </c>
      <c r="BL681" s="20" t="s">
        <v>269</v>
      </c>
      <c r="BM681" s="226" t="s">
        <v>982</v>
      </c>
    </row>
    <row r="682" s="2" customFormat="1" ht="33" customHeight="1">
      <c r="A682" s="41"/>
      <c r="B682" s="42"/>
      <c r="C682" s="215" t="s">
        <v>983</v>
      </c>
      <c r="D682" s="215" t="s">
        <v>167</v>
      </c>
      <c r="E682" s="216" t="s">
        <v>984</v>
      </c>
      <c r="F682" s="217" t="s">
        <v>985</v>
      </c>
      <c r="G682" s="218" t="s">
        <v>213</v>
      </c>
      <c r="H682" s="219">
        <v>60.799999999999997</v>
      </c>
      <c r="I682" s="220"/>
      <c r="J682" s="221">
        <f>ROUND(I682*H682,2)</f>
        <v>0</v>
      </c>
      <c r="K682" s="217" t="s">
        <v>171</v>
      </c>
      <c r="L682" s="47"/>
      <c r="M682" s="222" t="s">
        <v>19</v>
      </c>
      <c r="N682" s="223" t="s">
        <v>41</v>
      </c>
      <c r="O682" s="87"/>
      <c r="P682" s="224">
        <f>O682*H682</f>
        <v>0</v>
      </c>
      <c r="Q682" s="224">
        <v>0</v>
      </c>
      <c r="R682" s="224">
        <f>Q682*H682</f>
        <v>0</v>
      </c>
      <c r="S682" s="224">
        <v>0</v>
      </c>
      <c r="T682" s="225">
        <f>S682*H682</f>
        <v>0</v>
      </c>
      <c r="U682" s="41"/>
      <c r="V682" s="41"/>
      <c r="W682" s="41"/>
      <c r="X682" s="41"/>
      <c r="Y682" s="41"/>
      <c r="Z682" s="41"/>
      <c r="AA682" s="41"/>
      <c r="AB682" s="41"/>
      <c r="AC682" s="41"/>
      <c r="AD682" s="41"/>
      <c r="AE682" s="41"/>
      <c r="AR682" s="226" t="s">
        <v>269</v>
      </c>
      <c r="AT682" s="226" t="s">
        <v>167</v>
      </c>
      <c r="AU682" s="226" t="s">
        <v>79</v>
      </c>
      <c r="AY682" s="20" t="s">
        <v>165</v>
      </c>
      <c r="BE682" s="227">
        <f>IF(N682="základní",J682,0)</f>
        <v>0</v>
      </c>
      <c r="BF682" s="227">
        <f>IF(N682="snížená",J682,0)</f>
        <v>0</v>
      </c>
      <c r="BG682" s="227">
        <f>IF(N682="zákl. přenesená",J682,0)</f>
        <v>0</v>
      </c>
      <c r="BH682" s="227">
        <f>IF(N682="sníž. přenesená",J682,0)</f>
        <v>0</v>
      </c>
      <c r="BI682" s="227">
        <f>IF(N682="nulová",J682,0)</f>
        <v>0</v>
      </c>
      <c r="BJ682" s="20" t="s">
        <v>77</v>
      </c>
      <c r="BK682" s="227">
        <f>ROUND(I682*H682,2)</f>
        <v>0</v>
      </c>
      <c r="BL682" s="20" t="s">
        <v>269</v>
      </c>
      <c r="BM682" s="226" t="s">
        <v>986</v>
      </c>
    </row>
    <row r="683" s="2" customFormat="1">
      <c r="A683" s="41"/>
      <c r="B683" s="42"/>
      <c r="C683" s="43"/>
      <c r="D683" s="228" t="s">
        <v>174</v>
      </c>
      <c r="E683" s="43"/>
      <c r="F683" s="229" t="s">
        <v>987</v>
      </c>
      <c r="G683" s="43"/>
      <c r="H683" s="43"/>
      <c r="I683" s="230"/>
      <c r="J683" s="43"/>
      <c r="K683" s="43"/>
      <c r="L683" s="47"/>
      <c r="M683" s="231"/>
      <c r="N683" s="232"/>
      <c r="O683" s="87"/>
      <c r="P683" s="87"/>
      <c r="Q683" s="87"/>
      <c r="R683" s="87"/>
      <c r="S683" s="87"/>
      <c r="T683" s="88"/>
      <c r="U683" s="41"/>
      <c r="V683" s="41"/>
      <c r="W683" s="41"/>
      <c r="X683" s="41"/>
      <c r="Y683" s="41"/>
      <c r="Z683" s="41"/>
      <c r="AA683" s="41"/>
      <c r="AB683" s="41"/>
      <c r="AC683" s="41"/>
      <c r="AD683" s="41"/>
      <c r="AE683" s="41"/>
      <c r="AT683" s="20" t="s">
        <v>174</v>
      </c>
      <c r="AU683" s="20" t="s">
        <v>79</v>
      </c>
    </row>
    <row r="684" s="13" customFormat="1">
      <c r="A684" s="13"/>
      <c r="B684" s="233"/>
      <c r="C684" s="234"/>
      <c r="D684" s="235" t="s">
        <v>176</v>
      </c>
      <c r="E684" s="236" t="s">
        <v>19</v>
      </c>
      <c r="F684" s="237" t="s">
        <v>988</v>
      </c>
      <c r="G684" s="234"/>
      <c r="H684" s="238">
        <v>12</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176</v>
      </c>
      <c r="AU684" s="244" t="s">
        <v>79</v>
      </c>
      <c r="AV684" s="13" t="s">
        <v>79</v>
      </c>
      <c r="AW684" s="13" t="s">
        <v>32</v>
      </c>
      <c r="AX684" s="13" t="s">
        <v>70</v>
      </c>
      <c r="AY684" s="244" t="s">
        <v>165</v>
      </c>
    </row>
    <row r="685" s="13" customFormat="1">
      <c r="A685" s="13"/>
      <c r="B685" s="233"/>
      <c r="C685" s="234"/>
      <c r="D685" s="235" t="s">
        <v>176</v>
      </c>
      <c r="E685" s="236" t="s">
        <v>19</v>
      </c>
      <c r="F685" s="237" t="s">
        <v>989</v>
      </c>
      <c r="G685" s="234"/>
      <c r="H685" s="238">
        <v>30</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176</v>
      </c>
      <c r="AU685" s="244" t="s">
        <v>79</v>
      </c>
      <c r="AV685" s="13" t="s">
        <v>79</v>
      </c>
      <c r="AW685" s="13" t="s">
        <v>32</v>
      </c>
      <c r="AX685" s="13" t="s">
        <v>70</v>
      </c>
      <c r="AY685" s="244" t="s">
        <v>165</v>
      </c>
    </row>
    <row r="686" s="13" customFormat="1">
      <c r="A686" s="13"/>
      <c r="B686" s="233"/>
      <c r="C686" s="234"/>
      <c r="D686" s="235" t="s">
        <v>176</v>
      </c>
      <c r="E686" s="236" t="s">
        <v>19</v>
      </c>
      <c r="F686" s="237" t="s">
        <v>990</v>
      </c>
      <c r="G686" s="234"/>
      <c r="H686" s="238">
        <v>18.800000000000001</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176</v>
      </c>
      <c r="AU686" s="244" t="s">
        <v>79</v>
      </c>
      <c r="AV686" s="13" t="s">
        <v>79</v>
      </c>
      <c r="AW686" s="13" t="s">
        <v>32</v>
      </c>
      <c r="AX686" s="13" t="s">
        <v>70</v>
      </c>
      <c r="AY686" s="244" t="s">
        <v>165</v>
      </c>
    </row>
    <row r="687" s="14" customFormat="1">
      <c r="A687" s="14"/>
      <c r="B687" s="245"/>
      <c r="C687" s="246"/>
      <c r="D687" s="235" t="s">
        <v>176</v>
      </c>
      <c r="E687" s="247" t="s">
        <v>19</v>
      </c>
      <c r="F687" s="248" t="s">
        <v>178</v>
      </c>
      <c r="G687" s="246"/>
      <c r="H687" s="249">
        <v>60.799999999999997</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176</v>
      </c>
      <c r="AU687" s="255" t="s">
        <v>79</v>
      </c>
      <c r="AV687" s="14" t="s">
        <v>172</v>
      </c>
      <c r="AW687" s="14" t="s">
        <v>32</v>
      </c>
      <c r="AX687" s="14" t="s">
        <v>77</v>
      </c>
      <c r="AY687" s="255" t="s">
        <v>165</v>
      </c>
    </row>
    <row r="688" s="2" customFormat="1" ht="16.5" customHeight="1">
      <c r="A688" s="41"/>
      <c r="B688" s="42"/>
      <c r="C688" s="256" t="s">
        <v>991</v>
      </c>
      <c r="D688" s="256" t="s">
        <v>218</v>
      </c>
      <c r="E688" s="257" t="s">
        <v>992</v>
      </c>
      <c r="F688" s="258" t="s">
        <v>993</v>
      </c>
      <c r="G688" s="259" t="s">
        <v>194</v>
      </c>
      <c r="H688" s="260">
        <v>0.87</v>
      </c>
      <c r="I688" s="261"/>
      <c r="J688" s="262">
        <f>ROUND(I688*H688,2)</f>
        <v>0</v>
      </c>
      <c r="K688" s="258" t="s">
        <v>171</v>
      </c>
      <c r="L688" s="263"/>
      <c r="M688" s="264" t="s">
        <v>19</v>
      </c>
      <c r="N688" s="265" t="s">
        <v>41</v>
      </c>
      <c r="O688" s="87"/>
      <c r="P688" s="224">
        <f>O688*H688</f>
        <v>0</v>
      </c>
      <c r="Q688" s="224">
        <v>0.55000000000000004</v>
      </c>
      <c r="R688" s="224">
        <f>Q688*H688</f>
        <v>0.47850000000000004</v>
      </c>
      <c r="S688" s="224">
        <v>0</v>
      </c>
      <c r="T688" s="225">
        <f>S688*H688</f>
        <v>0</v>
      </c>
      <c r="U688" s="41"/>
      <c r="V688" s="41"/>
      <c r="W688" s="41"/>
      <c r="X688" s="41"/>
      <c r="Y688" s="41"/>
      <c r="Z688" s="41"/>
      <c r="AA688" s="41"/>
      <c r="AB688" s="41"/>
      <c r="AC688" s="41"/>
      <c r="AD688" s="41"/>
      <c r="AE688" s="41"/>
      <c r="AR688" s="226" t="s">
        <v>365</v>
      </c>
      <c r="AT688" s="226" t="s">
        <v>218</v>
      </c>
      <c r="AU688" s="226" t="s">
        <v>79</v>
      </c>
      <c r="AY688" s="20" t="s">
        <v>165</v>
      </c>
      <c r="BE688" s="227">
        <f>IF(N688="základní",J688,0)</f>
        <v>0</v>
      </c>
      <c r="BF688" s="227">
        <f>IF(N688="snížená",J688,0)</f>
        <v>0</v>
      </c>
      <c r="BG688" s="227">
        <f>IF(N688="zákl. přenesená",J688,0)</f>
        <v>0</v>
      </c>
      <c r="BH688" s="227">
        <f>IF(N688="sníž. přenesená",J688,0)</f>
        <v>0</v>
      </c>
      <c r="BI688" s="227">
        <f>IF(N688="nulová",J688,0)</f>
        <v>0</v>
      </c>
      <c r="BJ688" s="20" t="s">
        <v>77</v>
      </c>
      <c r="BK688" s="227">
        <f>ROUND(I688*H688,2)</f>
        <v>0</v>
      </c>
      <c r="BL688" s="20" t="s">
        <v>269</v>
      </c>
      <c r="BM688" s="226" t="s">
        <v>994</v>
      </c>
    </row>
    <row r="689" s="13" customFormat="1">
      <c r="A689" s="13"/>
      <c r="B689" s="233"/>
      <c r="C689" s="234"/>
      <c r="D689" s="235" t="s">
        <v>176</v>
      </c>
      <c r="E689" s="236" t="s">
        <v>19</v>
      </c>
      <c r="F689" s="237" t="s">
        <v>961</v>
      </c>
      <c r="G689" s="234"/>
      <c r="H689" s="238">
        <v>0.20200000000000001</v>
      </c>
      <c r="I689" s="239"/>
      <c r="J689" s="234"/>
      <c r="K689" s="234"/>
      <c r="L689" s="240"/>
      <c r="M689" s="241"/>
      <c r="N689" s="242"/>
      <c r="O689" s="242"/>
      <c r="P689" s="242"/>
      <c r="Q689" s="242"/>
      <c r="R689" s="242"/>
      <c r="S689" s="242"/>
      <c r="T689" s="243"/>
      <c r="U689" s="13"/>
      <c r="V689" s="13"/>
      <c r="W689" s="13"/>
      <c r="X689" s="13"/>
      <c r="Y689" s="13"/>
      <c r="Z689" s="13"/>
      <c r="AA689" s="13"/>
      <c r="AB689" s="13"/>
      <c r="AC689" s="13"/>
      <c r="AD689" s="13"/>
      <c r="AE689" s="13"/>
      <c r="AT689" s="244" t="s">
        <v>176</v>
      </c>
      <c r="AU689" s="244" t="s">
        <v>79</v>
      </c>
      <c r="AV689" s="13" t="s">
        <v>79</v>
      </c>
      <c r="AW689" s="13" t="s">
        <v>32</v>
      </c>
      <c r="AX689" s="13" t="s">
        <v>70</v>
      </c>
      <c r="AY689" s="244" t="s">
        <v>165</v>
      </c>
    </row>
    <row r="690" s="13" customFormat="1">
      <c r="A690" s="13"/>
      <c r="B690" s="233"/>
      <c r="C690" s="234"/>
      <c r="D690" s="235" t="s">
        <v>176</v>
      </c>
      <c r="E690" s="236" t="s">
        <v>19</v>
      </c>
      <c r="F690" s="237" t="s">
        <v>962</v>
      </c>
      <c r="G690" s="234"/>
      <c r="H690" s="238">
        <v>0.28799999999999998</v>
      </c>
      <c r="I690" s="239"/>
      <c r="J690" s="234"/>
      <c r="K690" s="234"/>
      <c r="L690" s="240"/>
      <c r="M690" s="241"/>
      <c r="N690" s="242"/>
      <c r="O690" s="242"/>
      <c r="P690" s="242"/>
      <c r="Q690" s="242"/>
      <c r="R690" s="242"/>
      <c r="S690" s="242"/>
      <c r="T690" s="243"/>
      <c r="U690" s="13"/>
      <c r="V690" s="13"/>
      <c r="W690" s="13"/>
      <c r="X690" s="13"/>
      <c r="Y690" s="13"/>
      <c r="Z690" s="13"/>
      <c r="AA690" s="13"/>
      <c r="AB690" s="13"/>
      <c r="AC690" s="13"/>
      <c r="AD690" s="13"/>
      <c r="AE690" s="13"/>
      <c r="AT690" s="244" t="s">
        <v>176</v>
      </c>
      <c r="AU690" s="244" t="s">
        <v>79</v>
      </c>
      <c r="AV690" s="13" t="s">
        <v>79</v>
      </c>
      <c r="AW690" s="13" t="s">
        <v>32</v>
      </c>
      <c r="AX690" s="13" t="s">
        <v>70</v>
      </c>
      <c r="AY690" s="244" t="s">
        <v>165</v>
      </c>
    </row>
    <row r="691" s="13" customFormat="1">
      <c r="A691" s="13"/>
      <c r="B691" s="233"/>
      <c r="C691" s="234"/>
      <c r="D691" s="235" t="s">
        <v>176</v>
      </c>
      <c r="E691" s="236" t="s">
        <v>19</v>
      </c>
      <c r="F691" s="237" t="s">
        <v>963</v>
      </c>
      <c r="G691" s="234"/>
      <c r="H691" s="238">
        <v>0.30099999999999999</v>
      </c>
      <c r="I691" s="239"/>
      <c r="J691" s="234"/>
      <c r="K691" s="234"/>
      <c r="L691" s="240"/>
      <c r="M691" s="241"/>
      <c r="N691" s="242"/>
      <c r="O691" s="242"/>
      <c r="P691" s="242"/>
      <c r="Q691" s="242"/>
      <c r="R691" s="242"/>
      <c r="S691" s="242"/>
      <c r="T691" s="243"/>
      <c r="U691" s="13"/>
      <c r="V691" s="13"/>
      <c r="W691" s="13"/>
      <c r="X691" s="13"/>
      <c r="Y691" s="13"/>
      <c r="Z691" s="13"/>
      <c r="AA691" s="13"/>
      <c r="AB691" s="13"/>
      <c r="AC691" s="13"/>
      <c r="AD691" s="13"/>
      <c r="AE691" s="13"/>
      <c r="AT691" s="244" t="s">
        <v>176</v>
      </c>
      <c r="AU691" s="244" t="s">
        <v>79</v>
      </c>
      <c r="AV691" s="13" t="s">
        <v>79</v>
      </c>
      <c r="AW691" s="13" t="s">
        <v>32</v>
      </c>
      <c r="AX691" s="13" t="s">
        <v>70</v>
      </c>
      <c r="AY691" s="244" t="s">
        <v>165</v>
      </c>
    </row>
    <row r="692" s="14" customFormat="1">
      <c r="A692" s="14"/>
      <c r="B692" s="245"/>
      <c r="C692" s="246"/>
      <c r="D692" s="235" t="s">
        <v>176</v>
      </c>
      <c r="E692" s="247" t="s">
        <v>19</v>
      </c>
      <c r="F692" s="248" t="s">
        <v>178</v>
      </c>
      <c r="G692" s="246"/>
      <c r="H692" s="249">
        <v>0.79100000000000004</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176</v>
      </c>
      <c r="AU692" s="255" t="s">
        <v>79</v>
      </c>
      <c r="AV692" s="14" t="s">
        <v>172</v>
      </c>
      <c r="AW692" s="14" t="s">
        <v>32</v>
      </c>
      <c r="AX692" s="14" t="s">
        <v>77</v>
      </c>
      <c r="AY692" s="255" t="s">
        <v>165</v>
      </c>
    </row>
    <row r="693" s="13" customFormat="1">
      <c r="A693" s="13"/>
      <c r="B693" s="233"/>
      <c r="C693" s="234"/>
      <c r="D693" s="235" t="s">
        <v>176</v>
      </c>
      <c r="E693" s="234"/>
      <c r="F693" s="237" t="s">
        <v>995</v>
      </c>
      <c r="G693" s="234"/>
      <c r="H693" s="238">
        <v>0.87</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176</v>
      </c>
      <c r="AU693" s="244" t="s">
        <v>79</v>
      </c>
      <c r="AV693" s="13" t="s">
        <v>79</v>
      </c>
      <c r="AW693" s="13" t="s">
        <v>4</v>
      </c>
      <c r="AX693" s="13" t="s">
        <v>77</v>
      </c>
      <c r="AY693" s="244" t="s">
        <v>165</v>
      </c>
    </row>
    <row r="694" s="2" customFormat="1" ht="24.15" customHeight="1">
      <c r="A694" s="41"/>
      <c r="B694" s="42"/>
      <c r="C694" s="215" t="s">
        <v>996</v>
      </c>
      <c r="D694" s="215" t="s">
        <v>167</v>
      </c>
      <c r="E694" s="216" t="s">
        <v>997</v>
      </c>
      <c r="F694" s="217" t="s">
        <v>998</v>
      </c>
      <c r="G694" s="218" t="s">
        <v>188</v>
      </c>
      <c r="H694" s="219">
        <v>42.090000000000003</v>
      </c>
      <c r="I694" s="220"/>
      <c r="J694" s="221">
        <f>ROUND(I694*H694,2)</f>
        <v>0</v>
      </c>
      <c r="K694" s="217" t="s">
        <v>171</v>
      </c>
      <c r="L694" s="47"/>
      <c r="M694" s="222" t="s">
        <v>19</v>
      </c>
      <c r="N694" s="223" t="s">
        <v>41</v>
      </c>
      <c r="O694" s="87"/>
      <c r="P694" s="224">
        <f>O694*H694</f>
        <v>0</v>
      </c>
      <c r="Q694" s="224">
        <v>0</v>
      </c>
      <c r="R694" s="224">
        <f>Q694*H694</f>
        <v>0</v>
      </c>
      <c r="S694" s="224">
        <v>0</v>
      </c>
      <c r="T694" s="225">
        <f>S694*H694</f>
        <v>0</v>
      </c>
      <c r="U694" s="41"/>
      <c r="V694" s="41"/>
      <c r="W694" s="41"/>
      <c r="X694" s="41"/>
      <c r="Y694" s="41"/>
      <c r="Z694" s="41"/>
      <c r="AA694" s="41"/>
      <c r="AB694" s="41"/>
      <c r="AC694" s="41"/>
      <c r="AD694" s="41"/>
      <c r="AE694" s="41"/>
      <c r="AR694" s="226" t="s">
        <v>269</v>
      </c>
      <c r="AT694" s="226" t="s">
        <v>167</v>
      </c>
      <c r="AU694" s="226" t="s">
        <v>79</v>
      </c>
      <c r="AY694" s="20" t="s">
        <v>165</v>
      </c>
      <c r="BE694" s="227">
        <f>IF(N694="základní",J694,0)</f>
        <v>0</v>
      </c>
      <c r="BF694" s="227">
        <f>IF(N694="snížená",J694,0)</f>
        <v>0</v>
      </c>
      <c r="BG694" s="227">
        <f>IF(N694="zákl. přenesená",J694,0)</f>
        <v>0</v>
      </c>
      <c r="BH694" s="227">
        <f>IF(N694="sníž. přenesená",J694,0)</f>
        <v>0</v>
      </c>
      <c r="BI694" s="227">
        <f>IF(N694="nulová",J694,0)</f>
        <v>0</v>
      </c>
      <c r="BJ694" s="20" t="s">
        <v>77</v>
      </c>
      <c r="BK694" s="227">
        <f>ROUND(I694*H694,2)</f>
        <v>0</v>
      </c>
      <c r="BL694" s="20" t="s">
        <v>269</v>
      </c>
      <c r="BM694" s="226" t="s">
        <v>999</v>
      </c>
    </row>
    <row r="695" s="2" customFormat="1">
      <c r="A695" s="41"/>
      <c r="B695" s="42"/>
      <c r="C695" s="43"/>
      <c r="D695" s="228" t="s">
        <v>174</v>
      </c>
      <c r="E695" s="43"/>
      <c r="F695" s="229" t="s">
        <v>1000</v>
      </c>
      <c r="G695" s="43"/>
      <c r="H695" s="43"/>
      <c r="I695" s="230"/>
      <c r="J695" s="43"/>
      <c r="K695" s="43"/>
      <c r="L695" s="47"/>
      <c r="M695" s="231"/>
      <c r="N695" s="232"/>
      <c r="O695" s="87"/>
      <c r="P695" s="87"/>
      <c r="Q695" s="87"/>
      <c r="R695" s="87"/>
      <c r="S695" s="87"/>
      <c r="T695" s="88"/>
      <c r="U695" s="41"/>
      <c r="V695" s="41"/>
      <c r="W695" s="41"/>
      <c r="X695" s="41"/>
      <c r="Y695" s="41"/>
      <c r="Z695" s="41"/>
      <c r="AA695" s="41"/>
      <c r="AB695" s="41"/>
      <c r="AC695" s="41"/>
      <c r="AD695" s="41"/>
      <c r="AE695" s="41"/>
      <c r="AT695" s="20" t="s">
        <v>174</v>
      </c>
      <c r="AU695" s="20" t="s">
        <v>79</v>
      </c>
    </row>
    <row r="696" s="13" customFormat="1">
      <c r="A696" s="13"/>
      <c r="B696" s="233"/>
      <c r="C696" s="234"/>
      <c r="D696" s="235" t="s">
        <v>176</v>
      </c>
      <c r="E696" s="236" t="s">
        <v>19</v>
      </c>
      <c r="F696" s="237" t="s">
        <v>1001</v>
      </c>
      <c r="G696" s="234"/>
      <c r="H696" s="238">
        <v>42.090000000000003</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176</v>
      </c>
      <c r="AU696" s="244" t="s">
        <v>79</v>
      </c>
      <c r="AV696" s="13" t="s">
        <v>79</v>
      </c>
      <c r="AW696" s="13" t="s">
        <v>32</v>
      </c>
      <c r="AX696" s="13" t="s">
        <v>70</v>
      </c>
      <c r="AY696" s="244" t="s">
        <v>165</v>
      </c>
    </row>
    <row r="697" s="14" customFormat="1">
      <c r="A697" s="14"/>
      <c r="B697" s="245"/>
      <c r="C697" s="246"/>
      <c r="D697" s="235" t="s">
        <v>176</v>
      </c>
      <c r="E697" s="247" t="s">
        <v>19</v>
      </c>
      <c r="F697" s="248" t="s">
        <v>178</v>
      </c>
      <c r="G697" s="246"/>
      <c r="H697" s="249">
        <v>42.090000000000003</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176</v>
      </c>
      <c r="AU697" s="255" t="s">
        <v>79</v>
      </c>
      <c r="AV697" s="14" t="s">
        <v>172</v>
      </c>
      <c r="AW697" s="14" t="s">
        <v>32</v>
      </c>
      <c r="AX697" s="14" t="s">
        <v>77</v>
      </c>
      <c r="AY697" s="255" t="s">
        <v>165</v>
      </c>
    </row>
    <row r="698" s="2" customFormat="1" ht="16.5" customHeight="1">
      <c r="A698" s="41"/>
      <c r="B698" s="42"/>
      <c r="C698" s="256" t="s">
        <v>1002</v>
      </c>
      <c r="D698" s="256" t="s">
        <v>218</v>
      </c>
      <c r="E698" s="257" t="s">
        <v>1003</v>
      </c>
      <c r="F698" s="258" t="s">
        <v>1004</v>
      </c>
      <c r="G698" s="259" t="s">
        <v>194</v>
      </c>
      <c r="H698" s="260">
        <v>1.157</v>
      </c>
      <c r="I698" s="261"/>
      <c r="J698" s="262">
        <f>ROUND(I698*H698,2)</f>
        <v>0</v>
      </c>
      <c r="K698" s="258" t="s">
        <v>171</v>
      </c>
      <c r="L698" s="263"/>
      <c r="M698" s="264" t="s">
        <v>19</v>
      </c>
      <c r="N698" s="265" t="s">
        <v>41</v>
      </c>
      <c r="O698" s="87"/>
      <c r="P698" s="224">
        <f>O698*H698</f>
        <v>0</v>
      </c>
      <c r="Q698" s="224">
        <v>0.55000000000000004</v>
      </c>
      <c r="R698" s="224">
        <f>Q698*H698</f>
        <v>0.63635000000000008</v>
      </c>
      <c r="S698" s="224">
        <v>0</v>
      </c>
      <c r="T698" s="225">
        <f>S698*H698</f>
        <v>0</v>
      </c>
      <c r="U698" s="41"/>
      <c r="V698" s="41"/>
      <c r="W698" s="41"/>
      <c r="X698" s="41"/>
      <c r="Y698" s="41"/>
      <c r="Z698" s="41"/>
      <c r="AA698" s="41"/>
      <c r="AB698" s="41"/>
      <c r="AC698" s="41"/>
      <c r="AD698" s="41"/>
      <c r="AE698" s="41"/>
      <c r="AR698" s="226" t="s">
        <v>365</v>
      </c>
      <c r="AT698" s="226" t="s">
        <v>218</v>
      </c>
      <c r="AU698" s="226" t="s">
        <v>79</v>
      </c>
      <c r="AY698" s="20" t="s">
        <v>165</v>
      </c>
      <c r="BE698" s="227">
        <f>IF(N698="základní",J698,0)</f>
        <v>0</v>
      </c>
      <c r="BF698" s="227">
        <f>IF(N698="snížená",J698,0)</f>
        <v>0</v>
      </c>
      <c r="BG698" s="227">
        <f>IF(N698="zákl. přenesená",J698,0)</f>
        <v>0</v>
      </c>
      <c r="BH698" s="227">
        <f>IF(N698="sníž. přenesená",J698,0)</f>
        <v>0</v>
      </c>
      <c r="BI698" s="227">
        <f>IF(N698="nulová",J698,0)</f>
        <v>0</v>
      </c>
      <c r="BJ698" s="20" t="s">
        <v>77</v>
      </c>
      <c r="BK698" s="227">
        <f>ROUND(I698*H698,2)</f>
        <v>0</v>
      </c>
      <c r="BL698" s="20" t="s">
        <v>269</v>
      </c>
      <c r="BM698" s="226" t="s">
        <v>1005</v>
      </c>
    </row>
    <row r="699" s="13" customFormat="1">
      <c r="A699" s="13"/>
      <c r="B699" s="233"/>
      <c r="C699" s="234"/>
      <c r="D699" s="235" t="s">
        <v>176</v>
      </c>
      <c r="E699" s="236" t="s">
        <v>19</v>
      </c>
      <c r="F699" s="237" t="s">
        <v>1006</v>
      </c>
      <c r="G699" s="234"/>
      <c r="H699" s="238">
        <v>1.0520000000000001</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176</v>
      </c>
      <c r="AU699" s="244" t="s">
        <v>79</v>
      </c>
      <c r="AV699" s="13" t="s">
        <v>79</v>
      </c>
      <c r="AW699" s="13" t="s">
        <v>32</v>
      </c>
      <c r="AX699" s="13" t="s">
        <v>70</v>
      </c>
      <c r="AY699" s="244" t="s">
        <v>165</v>
      </c>
    </row>
    <row r="700" s="14" customFormat="1">
      <c r="A700" s="14"/>
      <c r="B700" s="245"/>
      <c r="C700" s="246"/>
      <c r="D700" s="235" t="s">
        <v>176</v>
      </c>
      <c r="E700" s="247" t="s">
        <v>19</v>
      </c>
      <c r="F700" s="248" t="s">
        <v>178</v>
      </c>
      <c r="G700" s="246"/>
      <c r="H700" s="249">
        <v>1.0520000000000001</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176</v>
      </c>
      <c r="AU700" s="255" t="s">
        <v>79</v>
      </c>
      <c r="AV700" s="14" t="s">
        <v>172</v>
      </c>
      <c r="AW700" s="14" t="s">
        <v>32</v>
      </c>
      <c r="AX700" s="14" t="s">
        <v>77</v>
      </c>
      <c r="AY700" s="255" t="s">
        <v>165</v>
      </c>
    </row>
    <row r="701" s="13" customFormat="1">
      <c r="A701" s="13"/>
      <c r="B701" s="233"/>
      <c r="C701" s="234"/>
      <c r="D701" s="235" t="s">
        <v>176</v>
      </c>
      <c r="E701" s="234"/>
      <c r="F701" s="237" t="s">
        <v>1007</v>
      </c>
      <c r="G701" s="234"/>
      <c r="H701" s="238">
        <v>1.157</v>
      </c>
      <c r="I701" s="239"/>
      <c r="J701" s="234"/>
      <c r="K701" s="234"/>
      <c r="L701" s="240"/>
      <c r="M701" s="241"/>
      <c r="N701" s="242"/>
      <c r="O701" s="242"/>
      <c r="P701" s="242"/>
      <c r="Q701" s="242"/>
      <c r="R701" s="242"/>
      <c r="S701" s="242"/>
      <c r="T701" s="243"/>
      <c r="U701" s="13"/>
      <c r="V701" s="13"/>
      <c r="W701" s="13"/>
      <c r="X701" s="13"/>
      <c r="Y701" s="13"/>
      <c r="Z701" s="13"/>
      <c r="AA701" s="13"/>
      <c r="AB701" s="13"/>
      <c r="AC701" s="13"/>
      <c r="AD701" s="13"/>
      <c r="AE701" s="13"/>
      <c r="AT701" s="244" t="s">
        <v>176</v>
      </c>
      <c r="AU701" s="244" t="s">
        <v>79</v>
      </c>
      <c r="AV701" s="13" t="s">
        <v>79</v>
      </c>
      <c r="AW701" s="13" t="s">
        <v>4</v>
      </c>
      <c r="AX701" s="13" t="s">
        <v>77</v>
      </c>
      <c r="AY701" s="244" t="s">
        <v>165</v>
      </c>
    </row>
    <row r="702" s="2" customFormat="1" ht="16.5" customHeight="1">
      <c r="A702" s="41"/>
      <c r="B702" s="42"/>
      <c r="C702" s="215" t="s">
        <v>1008</v>
      </c>
      <c r="D702" s="215" t="s">
        <v>167</v>
      </c>
      <c r="E702" s="216" t="s">
        <v>1009</v>
      </c>
      <c r="F702" s="217" t="s">
        <v>1010</v>
      </c>
      <c r="G702" s="218" t="s">
        <v>213</v>
      </c>
      <c r="H702" s="219">
        <v>48.799999999999997</v>
      </c>
      <c r="I702" s="220"/>
      <c r="J702" s="221">
        <f>ROUND(I702*H702,2)</f>
        <v>0</v>
      </c>
      <c r="K702" s="217" t="s">
        <v>171</v>
      </c>
      <c r="L702" s="47"/>
      <c r="M702" s="222" t="s">
        <v>19</v>
      </c>
      <c r="N702" s="223" t="s">
        <v>41</v>
      </c>
      <c r="O702" s="87"/>
      <c r="P702" s="224">
        <f>O702*H702</f>
        <v>0</v>
      </c>
      <c r="Q702" s="224">
        <v>2.0999999999999999E-05</v>
      </c>
      <c r="R702" s="224">
        <f>Q702*H702</f>
        <v>0.0010248</v>
      </c>
      <c r="S702" s="224">
        <v>0</v>
      </c>
      <c r="T702" s="225">
        <f>S702*H702</f>
        <v>0</v>
      </c>
      <c r="U702" s="41"/>
      <c r="V702" s="41"/>
      <c r="W702" s="41"/>
      <c r="X702" s="41"/>
      <c r="Y702" s="41"/>
      <c r="Z702" s="41"/>
      <c r="AA702" s="41"/>
      <c r="AB702" s="41"/>
      <c r="AC702" s="41"/>
      <c r="AD702" s="41"/>
      <c r="AE702" s="41"/>
      <c r="AR702" s="226" t="s">
        <v>269</v>
      </c>
      <c r="AT702" s="226" t="s">
        <v>167</v>
      </c>
      <c r="AU702" s="226" t="s">
        <v>79</v>
      </c>
      <c r="AY702" s="20" t="s">
        <v>165</v>
      </c>
      <c r="BE702" s="227">
        <f>IF(N702="základní",J702,0)</f>
        <v>0</v>
      </c>
      <c r="BF702" s="227">
        <f>IF(N702="snížená",J702,0)</f>
        <v>0</v>
      </c>
      <c r="BG702" s="227">
        <f>IF(N702="zákl. přenesená",J702,0)</f>
        <v>0</v>
      </c>
      <c r="BH702" s="227">
        <f>IF(N702="sníž. přenesená",J702,0)</f>
        <v>0</v>
      </c>
      <c r="BI702" s="227">
        <f>IF(N702="nulová",J702,0)</f>
        <v>0</v>
      </c>
      <c r="BJ702" s="20" t="s">
        <v>77</v>
      </c>
      <c r="BK702" s="227">
        <f>ROUND(I702*H702,2)</f>
        <v>0</v>
      </c>
      <c r="BL702" s="20" t="s">
        <v>269</v>
      </c>
      <c r="BM702" s="226" t="s">
        <v>1011</v>
      </c>
    </row>
    <row r="703" s="2" customFormat="1">
      <c r="A703" s="41"/>
      <c r="B703" s="42"/>
      <c r="C703" s="43"/>
      <c r="D703" s="228" t="s">
        <v>174</v>
      </c>
      <c r="E703" s="43"/>
      <c r="F703" s="229" t="s">
        <v>1012</v>
      </c>
      <c r="G703" s="43"/>
      <c r="H703" s="43"/>
      <c r="I703" s="230"/>
      <c r="J703" s="43"/>
      <c r="K703" s="43"/>
      <c r="L703" s="47"/>
      <c r="M703" s="231"/>
      <c r="N703" s="232"/>
      <c r="O703" s="87"/>
      <c r="P703" s="87"/>
      <c r="Q703" s="87"/>
      <c r="R703" s="87"/>
      <c r="S703" s="87"/>
      <c r="T703" s="88"/>
      <c r="U703" s="41"/>
      <c r="V703" s="41"/>
      <c r="W703" s="41"/>
      <c r="X703" s="41"/>
      <c r="Y703" s="41"/>
      <c r="Z703" s="41"/>
      <c r="AA703" s="41"/>
      <c r="AB703" s="41"/>
      <c r="AC703" s="41"/>
      <c r="AD703" s="41"/>
      <c r="AE703" s="41"/>
      <c r="AT703" s="20" t="s">
        <v>174</v>
      </c>
      <c r="AU703" s="20" t="s">
        <v>79</v>
      </c>
    </row>
    <row r="704" s="13" customFormat="1">
      <c r="A704" s="13"/>
      <c r="B704" s="233"/>
      <c r="C704" s="234"/>
      <c r="D704" s="235" t="s">
        <v>176</v>
      </c>
      <c r="E704" s="236" t="s">
        <v>19</v>
      </c>
      <c r="F704" s="237" t="s">
        <v>989</v>
      </c>
      <c r="G704" s="234"/>
      <c r="H704" s="238">
        <v>30</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176</v>
      </c>
      <c r="AU704" s="244" t="s">
        <v>79</v>
      </c>
      <c r="AV704" s="13" t="s">
        <v>79</v>
      </c>
      <c r="AW704" s="13" t="s">
        <v>32</v>
      </c>
      <c r="AX704" s="13" t="s">
        <v>70</v>
      </c>
      <c r="AY704" s="244" t="s">
        <v>165</v>
      </c>
    </row>
    <row r="705" s="13" customFormat="1">
      <c r="A705" s="13"/>
      <c r="B705" s="233"/>
      <c r="C705" s="234"/>
      <c r="D705" s="235" t="s">
        <v>176</v>
      </c>
      <c r="E705" s="236" t="s">
        <v>19</v>
      </c>
      <c r="F705" s="237" t="s">
        <v>990</v>
      </c>
      <c r="G705" s="234"/>
      <c r="H705" s="238">
        <v>18.800000000000001</v>
      </c>
      <c r="I705" s="239"/>
      <c r="J705" s="234"/>
      <c r="K705" s="234"/>
      <c r="L705" s="240"/>
      <c r="M705" s="241"/>
      <c r="N705" s="242"/>
      <c r="O705" s="242"/>
      <c r="P705" s="242"/>
      <c r="Q705" s="242"/>
      <c r="R705" s="242"/>
      <c r="S705" s="242"/>
      <c r="T705" s="243"/>
      <c r="U705" s="13"/>
      <c r="V705" s="13"/>
      <c r="W705" s="13"/>
      <c r="X705" s="13"/>
      <c r="Y705" s="13"/>
      <c r="Z705" s="13"/>
      <c r="AA705" s="13"/>
      <c r="AB705" s="13"/>
      <c r="AC705" s="13"/>
      <c r="AD705" s="13"/>
      <c r="AE705" s="13"/>
      <c r="AT705" s="244" t="s">
        <v>176</v>
      </c>
      <c r="AU705" s="244" t="s">
        <v>79</v>
      </c>
      <c r="AV705" s="13" t="s">
        <v>79</v>
      </c>
      <c r="AW705" s="13" t="s">
        <v>32</v>
      </c>
      <c r="AX705" s="13" t="s">
        <v>70</v>
      </c>
      <c r="AY705" s="244" t="s">
        <v>165</v>
      </c>
    </row>
    <row r="706" s="14" customFormat="1">
      <c r="A706" s="14"/>
      <c r="B706" s="245"/>
      <c r="C706" s="246"/>
      <c r="D706" s="235" t="s">
        <v>176</v>
      </c>
      <c r="E706" s="247" t="s">
        <v>19</v>
      </c>
      <c r="F706" s="248" t="s">
        <v>178</v>
      </c>
      <c r="G706" s="246"/>
      <c r="H706" s="249">
        <v>48.799999999999997</v>
      </c>
      <c r="I706" s="250"/>
      <c r="J706" s="246"/>
      <c r="K706" s="246"/>
      <c r="L706" s="251"/>
      <c r="M706" s="252"/>
      <c r="N706" s="253"/>
      <c r="O706" s="253"/>
      <c r="P706" s="253"/>
      <c r="Q706" s="253"/>
      <c r="R706" s="253"/>
      <c r="S706" s="253"/>
      <c r="T706" s="254"/>
      <c r="U706" s="14"/>
      <c r="V706" s="14"/>
      <c r="W706" s="14"/>
      <c r="X706" s="14"/>
      <c r="Y706" s="14"/>
      <c r="Z706" s="14"/>
      <c r="AA706" s="14"/>
      <c r="AB706" s="14"/>
      <c r="AC706" s="14"/>
      <c r="AD706" s="14"/>
      <c r="AE706" s="14"/>
      <c r="AT706" s="255" t="s">
        <v>176</v>
      </c>
      <c r="AU706" s="255" t="s">
        <v>79</v>
      </c>
      <c r="AV706" s="14" t="s">
        <v>172</v>
      </c>
      <c r="AW706" s="14" t="s">
        <v>32</v>
      </c>
      <c r="AX706" s="14" t="s">
        <v>77</v>
      </c>
      <c r="AY706" s="255" t="s">
        <v>165</v>
      </c>
    </row>
    <row r="707" s="2" customFormat="1" ht="16.5" customHeight="1">
      <c r="A707" s="41"/>
      <c r="B707" s="42"/>
      <c r="C707" s="256" t="s">
        <v>1013</v>
      </c>
      <c r="D707" s="256" t="s">
        <v>218</v>
      </c>
      <c r="E707" s="257" t="s">
        <v>1014</v>
      </c>
      <c r="F707" s="258" t="s">
        <v>1015</v>
      </c>
      <c r="G707" s="259" t="s">
        <v>194</v>
      </c>
      <c r="H707" s="260">
        <v>0.129</v>
      </c>
      <c r="I707" s="261"/>
      <c r="J707" s="262">
        <f>ROUND(I707*H707,2)</f>
        <v>0</v>
      </c>
      <c r="K707" s="258" t="s">
        <v>171</v>
      </c>
      <c r="L707" s="263"/>
      <c r="M707" s="264" t="s">
        <v>19</v>
      </c>
      <c r="N707" s="265" t="s">
        <v>41</v>
      </c>
      <c r="O707" s="87"/>
      <c r="P707" s="224">
        <f>O707*H707</f>
        <v>0</v>
      </c>
      <c r="Q707" s="224">
        <v>0.55000000000000004</v>
      </c>
      <c r="R707" s="224">
        <f>Q707*H707</f>
        <v>0.070950000000000013</v>
      </c>
      <c r="S707" s="224">
        <v>0</v>
      </c>
      <c r="T707" s="225">
        <f>S707*H707</f>
        <v>0</v>
      </c>
      <c r="U707" s="41"/>
      <c r="V707" s="41"/>
      <c r="W707" s="41"/>
      <c r="X707" s="41"/>
      <c r="Y707" s="41"/>
      <c r="Z707" s="41"/>
      <c r="AA707" s="41"/>
      <c r="AB707" s="41"/>
      <c r="AC707" s="41"/>
      <c r="AD707" s="41"/>
      <c r="AE707" s="41"/>
      <c r="AR707" s="226" t="s">
        <v>365</v>
      </c>
      <c r="AT707" s="226" t="s">
        <v>218</v>
      </c>
      <c r="AU707" s="226" t="s">
        <v>79</v>
      </c>
      <c r="AY707" s="20" t="s">
        <v>165</v>
      </c>
      <c r="BE707" s="227">
        <f>IF(N707="základní",J707,0)</f>
        <v>0</v>
      </c>
      <c r="BF707" s="227">
        <f>IF(N707="snížená",J707,0)</f>
        <v>0</v>
      </c>
      <c r="BG707" s="227">
        <f>IF(N707="zákl. přenesená",J707,0)</f>
        <v>0</v>
      </c>
      <c r="BH707" s="227">
        <f>IF(N707="sníž. přenesená",J707,0)</f>
        <v>0</v>
      </c>
      <c r="BI707" s="227">
        <f>IF(N707="nulová",J707,0)</f>
        <v>0</v>
      </c>
      <c r="BJ707" s="20" t="s">
        <v>77</v>
      </c>
      <c r="BK707" s="227">
        <f>ROUND(I707*H707,2)</f>
        <v>0</v>
      </c>
      <c r="BL707" s="20" t="s">
        <v>269</v>
      </c>
      <c r="BM707" s="226" t="s">
        <v>1016</v>
      </c>
    </row>
    <row r="708" s="13" customFormat="1">
      <c r="A708" s="13"/>
      <c r="B708" s="233"/>
      <c r="C708" s="234"/>
      <c r="D708" s="235" t="s">
        <v>176</v>
      </c>
      <c r="E708" s="236" t="s">
        <v>19</v>
      </c>
      <c r="F708" s="237" t="s">
        <v>1017</v>
      </c>
      <c r="G708" s="234"/>
      <c r="H708" s="238">
        <v>0.071999999999999995</v>
      </c>
      <c r="I708" s="239"/>
      <c r="J708" s="234"/>
      <c r="K708" s="234"/>
      <c r="L708" s="240"/>
      <c r="M708" s="241"/>
      <c r="N708" s="242"/>
      <c r="O708" s="242"/>
      <c r="P708" s="242"/>
      <c r="Q708" s="242"/>
      <c r="R708" s="242"/>
      <c r="S708" s="242"/>
      <c r="T708" s="243"/>
      <c r="U708" s="13"/>
      <c r="V708" s="13"/>
      <c r="W708" s="13"/>
      <c r="X708" s="13"/>
      <c r="Y708" s="13"/>
      <c r="Z708" s="13"/>
      <c r="AA708" s="13"/>
      <c r="AB708" s="13"/>
      <c r="AC708" s="13"/>
      <c r="AD708" s="13"/>
      <c r="AE708" s="13"/>
      <c r="AT708" s="244" t="s">
        <v>176</v>
      </c>
      <c r="AU708" s="244" t="s">
        <v>79</v>
      </c>
      <c r="AV708" s="13" t="s">
        <v>79</v>
      </c>
      <c r="AW708" s="13" t="s">
        <v>32</v>
      </c>
      <c r="AX708" s="13" t="s">
        <v>70</v>
      </c>
      <c r="AY708" s="244" t="s">
        <v>165</v>
      </c>
    </row>
    <row r="709" s="13" customFormat="1">
      <c r="A709" s="13"/>
      <c r="B709" s="233"/>
      <c r="C709" s="234"/>
      <c r="D709" s="235" t="s">
        <v>176</v>
      </c>
      <c r="E709" s="236" t="s">
        <v>19</v>
      </c>
      <c r="F709" s="237" t="s">
        <v>1018</v>
      </c>
      <c r="G709" s="234"/>
      <c r="H709" s="238">
        <v>0.044999999999999998</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176</v>
      </c>
      <c r="AU709" s="244" t="s">
        <v>79</v>
      </c>
      <c r="AV709" s="13" t="s">
        <v>79</v>
      </c>
      <c r="AW709" s="13" t="s">
        <v>32</v>
      </c>
      <c r="AX709" s="13" t="s">
        <v>70</v>
      </c>
      <c r="AY709" s="244" t="s">
        <v>165</v>
      </c>
    </row>
    <row r="710" s="14" customFormat="1">
      <c r="A710" s="14"/>
      <c r="B710" s="245"/>
      <c r="C710" s="246"/>
      <c r="D710" s="235" t="s">
        <v>176</v>
      </c>
      <c r="E710" s="247" t="s">
        <v>19</v>
      </c>
      <c r="F710" s="248" t="s">
        <v>178</v>
      </c>
      <c r="G710" s="246"/>
      <c r="H710" s="249">
        <v>0.11700000000000001</v>
      </c>
      <c r="I710" s="250"/>
      <c r="J710" s="246"/>
      <c r="K710" s="246"/>
      <c r="L710" s="251"/>
      <c r="M710" s="252"/>
      <c r="N710" s="253"/>
      <c r="O710" s="253"/>
      <c r="P710" s="253"/>
      <c r="Q710" s="253"/>
      <c r="R710" s="253"/>
      <c r="S710" s="253"/>
      <c r="T710" s="254"/>
      <c r="U710" s="14"/>
      <c r="V710" s="14"/>
      <c r="W710" s="14"/>
      <c r="X710" s="14"/>
      <c r="Y710" s="14"/>
      <c r="Z710" s="14"/>
      <c r="AA710" s="14"/>
      <c r="AB710" s="14"/>
      <c r="AC710" s="14"/>
      <c r="AD710" s="14"/>
      <c r="AE710" s="14"/>
      <c r="AT710" s="255" t="s">
        <v>176</v>
      </c>
      <c r="AU710" s="255" t="s">
        <v>79</v>
      </c>
      <c r="AV710" s="14" t="s">
        <v>172</v>
      </c>
      <c r="AW710" s="14" t="s">
        <v>32</v>
      </c>
      <c r="AX710" s="14" t="s">
        <v>77</v>
      </c>
      <c r="AY710" s="255" t="s">
        <v>165</v>
      </c>
    </row>
    <row r="711" s="13" customFormat="1">
      <c r="A711" s="13"/>
      <c r="B711" s="233"/>
      <c r="C711" s="234"/>
      <c r="D711" s="235" t="s">
        <v>176</v>
      </c>
      <c r="E711" s="234"/>
      <c r="F711" s="237" t="s">
        <v>1019</v>
      </c>
      <c r="G711" s="234"/>
      <c r="H711" s="238">
        <v>0.129</v>
      </c>
      <c r="I711" s="239"/>
      <c r="J711" s="234"/>
      <c r="K711" s="234"/>
      <c r="L711" s="240"/>
      <c r="M711" s="241"/>
      <c r="N711" s="242"/>
      <c r="O711" s="242"/>
      <c r="P711" s="242"/>
      <c r="Q711" s="242"/>
      <c r="R711" s="242"/>
      <c r="S711" s="242"/>
      <c r="T711" s="243"/>
      <c r="U711" s="13"/>
      <c r="V711" s="13"/>
      <c r="W711" s="13"/>
      <c r="X711" s="13"/>
      <c r="Y711" s="13"/>
      <c r="Z711" s="13"/>
      <c r="AA711" s="13"/>
      <c r="AB711" s="13"/>
      <c r="AC711" s="13"/>
      <c r="AD711" s="13"/>
      <c r="AE711" s="13"/>
      <c r="AT711" s="244" t="s">
        <v>176</v>
      </c>
      <c r="AU711" s="244" t="s">
        <v>79</v>
      </c>
      <c r="AV711" s="13" t="s">
        <v>79</v>
      </c>
      <c r="AW711" s="13" t="s">
        <v>4</v>
      </c>
      <c r="AX711" s="13" t="s">
        <v>77</v>
      </c>
      <c r="AY711" s="244" t="s">
        <v>165</v>
      </c>
    </row>
    <row r="712" s="2" customFormat="1" ht="24.15" customHeight="1">
      <c r="A712" s="41"/>
      <c r="B712" s="42"/>
      <c r="C712" s="215" t="s">
        <v>1020</v>
      </c>
      <c r="D712" s="215" t="s">
        <v>167</v>
      </c>
      <c r="E712" s="216" t="s">
        <v>1021</v>
      </c>
      <c r="F712" s="217" t="s">
        <v>1022</v>
      </c>
      <c r="G712" s="218" t="s">
        <v>194</v>
      </c>
      <c r="H712" s="219">
        <v>1.96</v>
      </c>
      <c r="I712" s="220"/>
      <c r="J712" s="221">
        <f>ROUND(I712*H712,2)</f>
        <v>0</v>
      </c>
      <c r="K712" s="217" t="s">
        <v>171</v>
      </c>
      <c r="L712" s="47"/>
      <c r="M712" s="222" t="s">
        <v>19</v>
      </c>
      <c r="N712" s="223" t="s">
        <v>41</v>
      </c>
      <c r="O712" s="87"/>
      <c r="P712" s="224">
        <f>O712*H712</f>
        <v>0</v>
      </c>
      <c r="Q712" s="224">
        <v>0.022837798999999999</v>
      </c>
      <c r="R712" s="224">
        <f>Q712*H712</f>
        <v>0.044762086039999996</v>
      </c>
      <c r="S712" s="224">
        <v>0</v>
      </c>
      <c r="T712" s="225">
        <f>S712*H712</f>
        <v>0</v>
      </c>
      <c r="U712" s="41"/>
      <c r="V712" s="41"/>
      <c r="W712" s="41"/>
      <c r="X712" s="41"/>
      <c r="Y712" s="41"/>
      <c r="Z712" s="41"/>
      <c r="AA712" s="41"/>
      <c r="AB712" s="41"/>
      <c r="AC712" s="41"/>
      <c r="AD712" s="41"/>
      <c r="AE712" s="41"/>
      <c r="AR712" s="226" t="s">
        <v>269</v>
      </c>
      <c r="AT712" s="226" t="s">
        <v>167</v>
      </c>
      <c r="AU712" s="226" t="s">
        <v>79</v>
      </c>
      <c r="AY712" s="20" t="s">
        <v>165</v>
      </c>
      <c r="BE712" s="227">
        <f>IF(N712="základní",J712,0)</f>
        <v>0</v>
      </c>
      <c r="BF712" s="227">
        <f>IF(N712="snížená",J712,0)</f>
        <v>0</v>
      </c>
      <c r="BG712" s="227">
        <f>IF(N712="zákl. přenesená",J712,0)</f>
        <v>0</v>
      </c>
      <c r="BH712" s="227">
        <f>IF(N712="sníž. přenesená",J712,0)</f>
        <v>0</v>
      </c>
      <c r="BI712" s="227">
        <f>IF(N712="nulová",J712,0)</f>
        <v>0</v>
      </c>
      <c r="BJ712" s="20" t="s">
        <v>77</v>
      </c>
      <c r="BK712" s="227">
        <f>ROUND(I712*H712,2)</f>
        <v>0</v>
      </c>
      <c r="BL712" s="20" t="s">
        <v>269</v>
      </c>
      <c r="BM712" s="226" t="s">
        <v>1023</v>
      </c>
    </row>
    <row r="713" s="2" customFormat="1">
      <c r="A713" s="41"/>
      <c r="B713" s="42"/>
      <c r="C713" s="43"/>
      <c r="D713" s="228" t="s">
        <v>174</v>
      </c>
      <c r="E713" s="43"/>
      <c r="F713" s="229" t="s">
        <v>1024</v>
      </c>
      <c r="G713" s="43"/>
      <c r="H713" s="43"/>
      <c r="I713" s="230"/>
      <c r="J713" s="43"/>
      <c r="K713" s="43"/>
      <c r="L713" s="47"/>
      <c r="M713" s="231"/>
      <c r="N713" s="232"/>
      <c r="O713" s="87"/>
      <c r="P713" s="87"/>
      <c r="Q713" s="87"/>
      <c r="R713" s="87"/>
      <c r="S713" s="87"/>
      <c r="T713" s="88"/>
      <c r="U713" s="41"/>
      <c r="V713" s="41"/>
      <c r="W713" s="41"/>
      <c r="X713" s="41"/>
      <c r="Y713" s="41"/>
      <c r="Z713" s="41"/>
      <c r="AA713" s="41"/>
      <c r="AB713" s="41"/>
      <c r="AC713" s="41"/>
      <c r="AD713" s="41"/>
      <c r="AE713" s="41"/>
      <c r="AT713" s="20" t="s">
        <v>174</v>
      </c>
      <c r="AU713" s="20" t="s">
        <v>79</v>
      </c>
    </row>
    <row r="714" s="13" customFormat="1">
      <c r="A714" s="13"/>
      <c r="B714" s="233"/>
      <c r="C714" s="234"/>
      <c r="D714" s="235" t="s">
        <v>176</v>
      </c>
      <c r="E714" s="236" t="s">
        <v>19</v>
      </c>
      <c r="F714" s="237" t="s">
        <v>961</v>
      </c>
      <c r="G714" s="234"/>
      <c r="H714" s="238">
        <v>0.20200000000000001</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176</v>
      </c>
      <c r="AU714" s="244" t="s">
        <v>79</v>
      </c>
      <c r="AV714" s="13" t="s">
        <v>79</v>
      </c>
      <c r="AW714" s="13" t="s">
        <v>32</v>
      </c>
      <c r="AX714" s="13" t="s">
        <v>70</v>
      </c>
      <c r="AY714" s="244" t="s">
        <v>165</v>
      </c>
    </row>
    <row r="715" s="13" customFormat="1">
      <c r="A715" s="13"/>
      <c r="B715" s="233"/>
      <c r="C715" s="234"/>
      <c r="D715" s="235" t="s">
        <v>176</v>
      </c>
      <c r="E715" s="236" t="s">
        <v>19</v>
      </c>
      <c r="F715" s="237" t="s">
        <v>962</v>
      </c>
      <c r="G715" s="234"/>
      <c r="H715" s="238">
        <v>0.28799999999999998</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176</v>
      </c>
      <c r="AU715" s="244" t="s">
        <v>79</v>
      </c>
      <c r="AV715" s="13" t="s">
        <v>79</v>
      </c>
      <c r="AW715" s="13" t="s">
        <v>32</v>
      </c>
      <c r="AX715" s="13" t="s">
        <v>70</v>
      </c>
      <c r="AY715" s="244" t="s">
        <v>165</v>
      </c>
    </row>
    <row r="716" s="13" customFormat="1">
      <c r="A716" s="13"/>
      <c r="B716" s="233"/>
      <c r="C716" s="234"/>
      <c r="D716" s="235" t="s">
        <v>176</v>
      </c>
      <c r="E716" s="236" t="s">
        <v>19</v>
      </c>
      <c r="F716" s="237" t="s">
        <v>963</v>
      </c>
      <c r="G716" s="234"/>
      <c r="H716" s="238">
        <v>0.30099999999999999</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176</v>
      </c>
      <c r="AU716" s="244" t="s">
        <v>79</v>
      </c>
      <c r="AV716" s="13" t="s">
        <v>79</v>
      </c>
      <c r="AW716" s="13" t="s">
        <v>32</v>
      </c>
      <c r="AX716" s="13" t="s">
        <v>70</v>
      </c>
      <c r="AY716" s="244" t="s">
        <v>165</v>
      </c>
    </row>
    <row r="717" s="16" customFormat="1">
      <c r="A717" s="16"/>
      <c r="B717" s="276"/>
      <c r="C717" s="277"/>
      <c r="D717" s="235" t="s">
        <v>176</v>
      </c>
      <c r="E717" s="278" t="s">
        <v>19</v>
      </c>
      <c r="F717" s="279" t="s">
        <v>261</v>
      </c>
      <c r="G717" s="277"/>
      <c r="H717" s="280">
        <v>0.79100000000000004</v>
      </c>
      <c r="I717" s="281"/>
      <c r="J717" s="277"/>
      <c r="K717" s="277"/>
      <c r="L717" s="282"/>
      <c r="M717" s="283"/>
      <c r="N717" s="284"/>
      <c r="O717" s="284"/>
      <c r="P717" s="284"/>
      <c r="Q717" s="284"/>
      <c r="R717" s="284"/>
      <c r="S717" s="284"/>
      <c r="T717" s="285"/>
      <c r="U717" s="16"/>
      <c r="V717" s="16"/>
      <c r="W717" s="16"/>
      <c r="X717" s="16"/>
      <c r="Y717" s="16"/>
      <c r="Z717" s="16"/>
      <c r="AA717" s="16"/>
      <c r="AB717" s="16"/>
      <c r="AC717" s="16"/>
      <c r="AD717" s="16"/>
      <c r="AE717" s="16"/>
      <c r="AT717" s="286" t="s">
        <v>176</v>
      </c>
      <c r="AU717" s="286" t="s">
        <v>79</v>
      </c>
      <c r="AV717" s="16" t="s">
        <v>185</v>
      </c>
      <c r="AW717" s="16" t="s">
        <v>32</v>
      </c>
      <c r="AX717" s="16" t="s">
        <v>70</v>
      </c>
      <c r="AY717" s="286" t="s">
        <v>165</v>
      </c>
    </row>
    <row r="718" s="13" customFormat="1">
      <c r="A718" s="13"/>
      <c r="B718" s="233"/>
      <c r="C718" s="234"/>
      <c r="D718" s="235" t="s">
        <v>176</v>
      </c>
      <c r="E718" s="236" t="s">
        <v>19</v>
      </c>
      <c r="F718" s="237" t="s">
        <v>1017</v>
      </c>
      <c r="G718" s="234"/>
      <c r="H718" s="238">
        <v>0.071999999999999995</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176</v>
      </c>
      <c r="AU718" s="244" t="s">
        <v>79</v>
      </c>
      <c r="AV718" s="13" t="s">
        <v>79</v>
      </c>
      <c r="AW718" s="13" t="s">
        <v>32</v>
      </c>
      <c r="AX718" s="13" t="s">
        <v>70</v>
      </c>
      <c r="AY718" s="244" t="s">
        <v>165</v>
      </c>
    </row>
    <row r="719" s="13" customFormat="1">
      <c r="A719" s="13"/>
      <c r="B719" s="233"/>
      <c r="C719" s="234"/>
      <c r="D719" s="235" t="s">
        <v>176</v>
      </c>
      <c r="E719" s="236" t="s">
        <v>19</v>
      </c>
      <c r="F719" s="237" t="s">
        <v>1018</v>
      </c>
      <c r="G719" s="234"/>
      <c r="H719" s="238">
        <v>0.044999999999999998</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176</v>
      </c>
      <c r="AU719" s="244" t="s">
        <v>79</v>
      </c>
      <c r="AV719" s="13" t="s">
        <v>79</v>
      </c>
      <c r="AW719" s="13" t="s">
        <v>32</v>
      </c>
      <c r="AX719" s="13" t="s">
        <v>70</v>
      </c>
      <c r="AY719" s="244" t="s">
        <v>165</v>
      </c>
    </row>
    <row r="720" s="16" customFormat="1">
      <c r="A720" s="16"/>
      <c r="B720" s="276"/>
      <c r="C720" s="277"/>
      <c r="D720" s="235" t="s">
        <v>176</v>
      </c>
      <c r="E720" s="278" t="s">
        <v>19</v>
      </c>
      <c r="F720" s="279" t="s">
        <v>261</v>
      </c>
      <c r="G720" s="277"/>
      <c r="H720" s="280">
        <v>0.11700000000000001</v>
      </c>
      <c r="I720" s="281"/>
      <c r="J720" s="277"/>
      <c r="K720" s="277"/>
      <c r="L720" s="282"/>
      <c r="M720" s="283"/>
      <c r="N720" s="284"/>
      <c r="O720" s="284"/>
      <c r="P720" s="284"/>
      <c r="Q720" s="284"/>
      <c r="R720" s="284"/>
      <c r="S720" s="284"/>
      <c r="T720" s="285"/>
      <c r="U720" s="16"/>
      <c r="V720" s="16"/>
      <c r="W720" s="16"/>
      <c r="X720" s="16"/>
      <c r="Y720" s="16"/>
      <c r="Z720" s="16"/>
      <c r="AA720" s="16"/>
      <c r="AB720" s="16"/>
      <c r="AC720" s="16"/>
      <c r="AD720" s="16"/>
      <c r="AE720" s="16"/>
      <c r="AT720" s="286" t="s">
        <v>176</v>
      </c>
      <c r="AU720" s="286" t="s">
        <v>79</v>
      </c>
      <c r="AV720" s="16" t="s">
        <v>185</v>
      </c>
      <c r="AW720" s="16" t="s">
        <v>32</v>
      </c>
      <c r="AX720" s="16" t="s">
        <v>70</v>
      </c>
      <c r="AY720" s="286" t="s">
        <v>165</v>
      </c>
    </row>
    <row r="721" s="13" customFormat="1">
      <c r="A721" s="13"/>
      <c r="B721" s="233"/>
      <c r="C721" s="234"/>
      <c r="D721" s="235" t="s">
        <v>176</v>
      </c>
      <c r="E721" s="236" t="s">
        <v>19</v>
      </c>
      <c r="F721" s="237" t="s">
        <v>1006</v>
      </c>
      <c r="G721" s="234"/>
      <c r="H721" s="238">
        <v>1.0520000000000001</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176</v>
      </c>
      <c r="AU721" s="244" t="s">
        <v>79</v>
      </c>
      <c r="AV721" s="13" t="s">
        <v>79</v>
      </c>
      <c r="AW721" s="13" t="s">
        <v>32</v>
      </c>
      <c r="AX721" s="13" t="s">
        <v>70</v>
      </c>
      <c r="AY721" s="244" t="s">
        <v>165</v>
      </c>
    </row>
    <row r="722" s="16" customFormat="1">
      <c r="A722" s="16"/>
      <c r="B722" s="276"/>
      <c r="C722" s="277"/>
      <c r="D722" s="235" t="s">
        <v>176</v>
      </c>
      <c r="E722" s="278" t="s">
        <v>19</v>
      </c>
      <c r="F722" s="279" t="s">
        <v>261</v>
      </c>
      <c r="G722" s="277"/>
      <c r="H722" s="280">
        <v>1.0520000000000001</v>
      </c>
      <c r="I722" s="281"/>
      <c r="J722" s="277"/>
      <c r="K722" s="277"/>
      <c r="L722" s="282"/>
      <c r="M722" s="283"/>
      <c r="N722" s="284"/>
      <c r="O722" s="284"/>
      <c r="P722" s="284"/>
      <c r="Q722" s="284"/>
      <c r="R722" s="284"/>
      <c r="S722" s="284"/>
      <c r="T722" s="285"/>
      <c r="U722" s="16"/>
      <c r="V722" s="16"/>
      <c r="W722" s="16"/>
      <c r="X722" s="16"/>
      <c r="Y722" s="16"/>
      <c r="Z722" s="16"/>
      <c r="AA722" s="16"/>
      <c r="AB722" s="16"/>
      <c r="AC722" s="16"/>
      <c r="AD722" s="16"/>
      <c r="AE722" s="16"/>
      <c r="AT722" s="286" t="s">
        <v>176</v>
      </c>
      <c r="AU722" s="286" t="s">
        <v>79</v>
      </c>
      <c r="AV722" s="16" t="s">
        <v>185</v>
      </c>
      <c r="AW722" s="16" t="s">
        <v>32</v>
      </c>
      <c r="AX722" s="16" t="s">
        <v>70</v>
      </c>
      <c r="AY722" s="286" t="s">
        <v>165</v>
      </c>
    </row>
    <row r="723" s="14" customFormat="1">
      <c r="A723" s="14"/>
      <c r="B723" s="245"/>
      <c r="C723" s="246"/>
      <c r="D723" s="235" t="s">
        <v>176</v>
      </c>
      <c r="E723" s="247" t="s">
        <v>19</v>
      </c>
      <c r="F723" s="248" t="s">
        <v>178</v>
      </c>
      <c r="G723" s="246"/>
      <c r="H723" s="249">
        <v>1.96</v>
      </c>
      <c r="I723" s="250"/>
      <c r="J723" s="246"/>
      <c r="K723" s="246"/>
      <c r="L723" s="251"/>
      <c r="M723" s="252"/>
      <c r="N723" s="253"/>
      <c r="O723" s="253"/>
      <c r="P723" s="253"/>
      <c r="Q723" s="253"/>
      <c r="R723" s="253"/>
      <c r="S723" s="253"/>
      <c r="T723" s="254"/>
      <c r="U723" s="14"/>
      <c r="V723" s="14"/>
      <c r="W723" s="14"/>
      <c r="X723" s="14"/>
      <c r="Y723" s="14"/>
      <c r="Z723" s="14"/>
      <c r="AA723" s="14"/>
      <c r="AB723" s="14"/>
      <c r="AC723" s="14"/>
      <c r="AD723" s="14"/>
      <c r="AE723" s="14"/>
      <c r="AT723" s="255" t="s">
        <v>176</v>
      </c>
      <c r="AU723" s="255" t="s">
        <v>79</v>
      </c>
      <c r="AV723" s="14" t="s">
        <v>172</v>
      </c>
      <c r="AW723" s="14" t="s">
        <v>32</v>
      </c>
      <c r="AX723" s="14" t="s">
        <v>77</v>
      </c>
      <c r="AY723" s="255" t="s">
        <v>165</v>
      </c>
    </row>
    <row r="724" s="2" customFormat="1" ht="16.5" customHeight="1">
      <c r="A724" s="41"/>
      <c r="B724" s="42"/>
      <c r="C724" s="215" t="s">
        <v>1025</v>
      </c>
      <c r="D724" s="215" t="s">
        <v>167</v>
      </c>
      <c r="E724" s="216" t="s">
        <v>1026</v>
      </c>
      <c r="F724" s="217" t="s">
        <v>1027</v>
      </c>
      <c r="G724" s="218" t="s">
        <v>213</v>
      </c>
      <c r="H724" s="219">
        <v>164.88</v>
      </c>
      <c r="I724" s="220"/>
      <c r="J724" s="221">
        <f>ROUND(I724*H724,2)</f>
        <v>0</v>
      </c>
      <c r="K724" s="217" t="s">
        <v>171</v>
      </c>
      <c r="L724" s="47"/>
      <c r="M724" s="222" t="s">
        <v>19</v>
      </c>
      <c r="N724" s="223" t="s">
        <v>41</v>
      </c>
      <c r="O724" s="87"/>
      <c r="P724" s="224">
        <f>O724*H724</f>
        <v>0</v>
      </c>
      <c r="Q724" s="224">
        <v>2.694E-05</v>
      </c>
      <c r="R724" s="224">
        <f>Q724*H724</f>
        <v>0.0044418671999999996</v>
      </c>
      <c r="S724" s="224">
        <v>0</v>
      </c>
      <c r="T724" s="225">
        <f>S724*H724</f>
        <v>0</v>
      </c>
      <c r="U724" s="41"/>
      <c r="V724" s="41"/>
      <c r="W724" s="41"/>
      <c r="X724" s="41"/>
      <c r="Y724" s="41"/>
      <c r="Z724" s="41"/>
      <c r="AA724" s="41"/>
      <c r="AB724" s="41"/>
      <c r="AC724" s="41"/>
      <c r="AD724" s="41"/>
      <c r="AE724" s="41"/>
      <c r="AR724" s="226" t="s">
        <v>269</v>
      </c>
      <c r="AT724" s="226" t="s">
        <v>167</v>
      </c>
      <c r="AU724" s="226" t="s">
        <v>79</v>
      </c>
      <c r="AY724" s="20" t="s">
        <v>165</v>
      </c>
      <c r="BE724" s="227">
        <f>IF(N724="základní",J724,0)</f>
        <v>0</v>
      </c>
      <c r="BF724" s="227">
        <f>IF(N724="snížená",J724,0)</f>
        <v>0</v>
      </c>
      <c r="BG724" s="227">
        <f>IF(N724="zákl. přenesená",J724,0)</f>
        <v>0</v>
      </c>
      <c r="BH724" s="227">
        <f>IF(N724="sníž. přenesená",J724,0)</f>
        <v>0</v>
      </c>
      <c r="BI724" s="227">
        <f>IF(N724="nulová",J724,0)</f>
        <v>0</v>
      </c>
      <c r="BJ724" s="20" t="s">
        <v>77</v>
      </c>
      <c r="BK724" s="227">
        <f>ROUND(I724*H724,2)</f>
        <v>0</v>
      </c>
      <c r="BL724" s="20" t="s">
        <v>269</v>
      </c>
      <c r="BM724" s="226" t="s">
        <v>1028</v>
      </c>
    </row>
    <row r="725" s="2" customFormat="1">
      <c r="A725" s="41"/>
      <c r="B725" s="42"/>
      <c r="C725" s="43"/>
      <c r="D725" s="228" t="s">
        <v>174</v>
      </c>
      <c r="E725" s="43"/>
      <c r="F725" s="229" t="s">
        <v>1029</v>
      </c>
      <c r="G725" s="43"/>
      <c r="H725" s="43"/>
      <c r="I725" s="230"/>
      <c r="J725" s="43"/>
      <c r="K725" s="43"/>
      <c r="L725" s="47"/>
      <c r="M725" s="231"/>
      <c r="N725" s="232"/>
      <c r="O725" s="87"/>
      <c r="P725" s="87"/>
      <c r="Q725" s="87"/>
      <c r="R725" s="87"/>
      <c r="S725" s="87"/>
      <c r="T725" s="88"/>
      <c r="U725" s="41"/>
      <c r="V725" s="41"/>
      <c r="W725" s="41"/>
      <c r="X725" s="41"/>
      <c r="Y725" s="41"/>
      <c r="Z725" s="41"/>
      <c r="AA725" s="41"/>
      <c r="AB725" s="41"/>
      <c r="AC725" s="41"/>
      <c r="AD725" s="41"/>
      <c r="AE725" s="41"/>
      <c r="AT725" s="20" t="s">
        <v>174</v>
      </c>
      <c r="AU725" s="20" t="s">
        <v>79</v>
      </c>
    </row>
    <row r="726" s="13" customFormat="1">
      <c r="A726" s="13"/>
      <c r="B726" s="233"/>
      <c r="C726" s="234"/>
      <c r="D726" s="235" t="s">
        <v>176</v>
      </c>
      <c r="E726" s="236" t="s">
        <v>19</v>
      </c>
      <c r="F726" s="237" t="s">
        <v>1030</v>
      </c>
      <c r="G726" s="234"/>
      <c r="H726" s="238">
        <v>60</v>
      </c>
      <c r="I726" s="239"/>
      <c r="J726" s="234"/>
      <c r="K726" s="234"/>
      <c r="L726" s="240"/>
      <c r="M726" s="241"/>
      <c r="N726" s="242"/>
      <c r="O726" s="242"/>
      <c r="P726" s="242"/>
      <c r="Q726" s="242"/>
      <c r="R726" s="242"/>
      <c r="S726" s="242"/>
      <c r="T726" s="243"/>
      <c r="U726" s="13"/>
      <c r="V726" s="13"/>
      <c r="W726" s="13"/>
      <c r="X726" s="13"/>
      <c r="Y726" s="13"/>
      <c r="Z726" s="13"/>
      <c r="AA726" s="13"/>
      <c r="AB726" s="13"/>
      <c r="AC726" s="13"/>
      <c r="AD726" s="13"/>
      <c r="AE726" s="13"/>
      <c r="AT726" s="244" t="s">
        <v>176</v>
      </c>
      <c r="AU726" s="244" t="s">
        <v>79</v>
      </c>
      <c r="AV726" s="13" t="s">
        <v>79</v>
      </c>
      <c r="AW726" s="13" t="s">
        <v>32</v>
      </c>
      <c r="AX726" s="13" t="s">
        <v>70</v>
      </c>
      <c r="AY726" s="244" t="s">
        <v>165</v>
      </c>
    </row>
    <row r="727" s="13" customFormat="1">
      <c r="A727" s="13"/>
      <c r="B727" s="233"/>
      <c r="C727" s="234"/>
      <c r="D727" s="235" t="s">
        <v>176</v>
      </c>
      <c r="E727" s="236" t="s">
        <v>19</v>
      </c>
      <c r="F727" s="237" t="s">
        <v>1031</v>
      </c>
      <c r="G727" s="234"/>
      <c r="H727" s="238">
        <v>104.88</v>
      </c>
      <c r="I727" s="239"/>
      <c r="J727" s="234"/>
      <c r="K727" s="234"/>
      <c r="L727" s="240"/>
      <c r="M727" s="241"/>
      <c r="N727" s="242"/>
      <c r="O727" s="242"/>
      <c r="P727" s="242"/>
      <c r="Q727" s="242"/>
      <c r="R727" s="242"/>
      <c r="S727" s="242"/>
      <c r="T727" s="243"/>
      <c r="U727" s="13"/>
      <c r="V727" s="13"/>
      <c r="W727" s="13"/>
      <c r="X727" s="13"/>
      <c r="Y727" s="13"/>
      <c r="Z727" s="13"/>
      <c r="AA727" s="13"/>
      <c r="AB727" s="13"/>
      <c r="AC727" s="13"/>
      <c r="AD727" s="13"/>
      <c r="AE727" s="13"/>
      <c r="AT727" s="244" t="s">
        <v>176</v>
      </c>
      <c r="AU727" s="244" t="s">
        <v>79</v>
      </c>
      <c r="AV727" s="13" t="s">
        <v>79</v>
      </c>
      <c r="AW727" s="13" t="s">
        <v>32</v>
      </c>
      <c r="AX727" s="13" t="s">
        <v>70</v>
      </c>
      <c r="AY727" s="244" t="s">
        <v>165</v>
      </c>
    </row>
    <row r="728" s="14" customFormat="1">
      <c r="A728" s="14"/>
      <c r="B728" s="245"/>
      <c r="C728" s="246"/>
      <c r="D728" s="235" t="s">
        <v>176</v>
      </c>
      <c r="E728" s="247" t="s">
        <v>19</v>
      </c>
      <c r="F728" s="248" t="s">
        <v>178</v>
      </c>
      <c r="G728" s="246"/>
      <c r="H728" s="249">
        <v>164.88</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176</v>
      </c>
      <c r="AU728" s="255" t="s">
        <v>79</v>
      </c>
      <c r="AV728" s="14" t="s">
        <v>172</v>
      </c>
      <c r="AW728" s="14" t="s">
        <v>32</v>
      </c>
      <c r="AX728" s="14" t="s">
        <v>77</v>
      </c>
      <c r="AY728" s="255" t="s">
        <v>165</v>
      </c>
    </row>
    <row r="729" s="2" customFormat="1" ht="16.5" customHeight="1">
      <c r="A729" s="41"/>
      <c r="B729" s="42"/>
      <c r="C729" s="256" t="s">
        <v>1032</v>
      </c>
      <c r="D729" s="256" t="s">
        <v>218</v>
      </c>
      <c r="E729" s="257" t="s">
        <v>1014</v>
      </c>
      <c r="F729" s="258" t="s">
        <v>1015</v>
      </c>
      <c r="G729" s="259" t="s">
        <v>194</v>
      </c>
      <c r="H729" s="260">
        <v>0.27200000000000002</v>
      </c>
      <c r="I729" s="261"/>
      <c r="J729" s="262">
        <f>ROUND(I729*H729,2)</f>
        <v>0</v>
      </c>
      <c r="K729" s="258" t="s">
        <v>171</v>
      </c>
      <c r="L729" s="263"/>
      <c r="M729" s="264" t="s">
        <v>19</v>
      </c>
      <c r="N729" s="265" t="s">
        <v>41</v>
      </c>
      <c r="O729" s="87"/>
      <c r="P729" s="224">
        <f>O729*H729</f>
        <v>0</v>
      </c>
      <c r="Q729" s="224">
        <v>0.55000000000000004</v>
      </c>
      <c r="R729" s="224">
        <f>Q729*H729</f>
        <v>0.14960000000000001</v>
      </c>
      <c r="S729" s="224">
        <v>0</v>
      </c>
      <c r="T729" s="225">
        <f>S729*H729</f>
        <v>0</v>
      </c>
      <c r="U729" s="41"/>
      <c r="V729" s="41"/>
      <c r="W729" s="41"/>
      <c r="X729" s="41"/>
      <c r="Y729" s="41"/>
      <c r="Z729" s="41"/>
      <c r="AA729" s="41"/>
      <c r="AB729" s="41"/>
      <c r="AC729" s="41"/>
      <c r="AD729" s="41"/>
      <c r="AE729" s="41"/>
      <c r="AR729" s="226" t="s">
        <v>365</v>
      </c>
      <c r="AT729" s="226" t="s">
        <v>218</v>
      </c>
      <c r="AU729" s="226" t="s">
        <v>79</v>
      </c>
      <c r="AY729" s="20" t="s">
        <v>165</v>
      </c>
      <c r="BE729" s="227">
        <f>IF(N729="základní",J729,0)</f>
        <v>0</v>
      </c>
      <c r="BF729" s="227">
        <f>IF(N729="snížená",J729,0)</f>
        <v>0</v>
      </c>
      <c r="BG729" s="227">
        <f>IF(N729="zákl. přenesená",J729,0)</f>
        <v>0</v>
      </c>
      <c r="BH729" s="227">
        <f>IF(N729="sníž. přenesená",J729,0)</f>
        <v>0</v>
      </c>
      <c r="BI729" s="227">
        <f>IF(N729="nulová",J729,0)</f>
        <v>0</v>
      </c>
      <c r="BJ729" s="20" t="s">
        <v>77</v>
      </c>
      <c r="BK729" s="227">
        <f>ROUND(I729*H729,2)</f>
        <v>0</v>
      </c>
      <c r="BL729" s="20" t="s">
        <v>269</v>
      </c>
      <c r="BM729" s="226" t="s">
        <v>1033</v>
      </c>
    </row>
    <row r="730" s="13" customFormat="1">
      <c r="A730" s="13"/>
      <c r="B730" s="233"/>
      <c r="C730" s="234"/>
      <c r="D730" s="235" t="s">
        <v>176</v>
      </c>
      <c r="E730" s="236" t="s">
        <v>19</v>
      </c>
      <c r="F730" s="237" t="s">
        <v>1034</v>
      </c>
      <c r="G730" s="234"/>
      <c r="H730" s="238">
        <v>0.089999999999999997</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176</v>
      </c>
      <c r="AU730" s="244" t="s">
        <v>79</v>
      </c>
      <c r="AV730" s="13" t="s">
        <v>79</v>
      </c>
      <c r="AW730" s="13" t="s">
        <v>32</v>
      </c>
      <c r="AX730" s="13" t="s">
        <v>70</v>
      </c>
      <c r="AY730" s="244" t="s">
        <v>165</v>
      </c>
    </row>
    <row r="731" s="13" customFormat="1">
      <c r="A731" s="13"/>
      <c r="B731" s="233"/>
      <c r="C731" s="234"/>
      <c r="D731" s="235" t="s">
        <v>176</v>
      </c>
      <c r="E731" s="236" t="s">
        <v>19</v>
      </c>
      <c r="F731" s="237" t="s">
        <v>1035</v>
      </c>
      <c r="G731" s="234"/>
      <c r="H731" s="238">
        <v>0.157</v>
      </c>
      <c r="I731" s="239"/>
      <c r="J731" s="234"/>
      <c r="K731" s="234"/>
      <c r="L731" s="240"/>
      <c r="M731" s="241"/>
      <c r="N731" s="242"/>
      <c r="O731" s="242"/>
      <c r="P731" s="242"/>
      <c r="Q731" s="242"/>
      <c r="R731" s="242"/>
      <c r="S731" s="242"/>
      <c r="T731" s="243"/>
      <c r="U731" s="13"/>
      <c r="V731" s="13"/>
      <c r="W731" s="13"/>
      <c r="X731" s="13"/>
      <c r="Y731" s="13"/>
      <c r="Z731" s="13"/>
      <c r="AA731" s="13"/>
      <c r="AB731" s="13"/>
      <c r="AC731" s="13"/>
      <c r="AD731" s="13"/>
      <c r="AE731" s="13"/>
      <c r="AT731" s="244" t="s">
        <v>176</v>
      </c>
      <c r="AU731" s="244" t="s">
        <v>79</v>
      </c>
      <c r="AV731" s="13" t="s">
        <v>79</v>
      </c>
      <c r="AW731" s="13" t="s">
        <v>32</v>
      </c>
      <c r="AX731" s="13" t="s">
        <v>70</v>
      </c>
      <c r="AY731" s="244" t="s">
        <v>165</v>
      </c>
    </row>
    <row r="732" s="14" customFormat="1">
      <c r="A732" s="14"/>
      <c r="B732" s="245"/>
      <c r="C732" s="246"/>
      <c r="D732" s="235" t="s">
        <v>176</v>
      </c>
      <c r="E732" s="247" t="s">
        <v>19</v>
      </c>
      <c r="F732" s="248" t="s">
        <v>178</v>
      </c>
      <c r="G732" s="246"/>
      <c r="H732" s="249">
        <v>0.247</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176</v>
      </c>
      <c r="AU732" s="255" t="s">
        <v>79</v>
      </c>
      <c r="AV732" s="14" t="s">
        <v>172</v>
      </c>
      <c r="AW732" s="14" t="s">
        <v>32</v>
      </c>
      <c r="AX732" s="14" t="s">
        <v>77</v>
      </c>
      <c r="AY732" s="255" t="s">
        <v>165</v>
      </c>
    </row>
    <row r="733" s="13" customFormat="1">
      <c r="A733" s="13"/>
      <c r="B733" s="233"/>
      <c r="C733" s="234"/>
      <c r="D733" s="235" t="s">
        <v>176</v>
      </c>
      <c r="E733" s="234"/>
      <c r="F733" s="237" t="s">
        <v>1036</v>
      </c>
      <c r="G733" s="234"/>
      <c r="H733" s="238">
        <v>0.27200000000000002</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176</v>
      </c>
      <c r="AU733" s="244" t="s">
        <v>79</v>
      </c>
      <c r="AV733" s="13" t="s">
        <v>79</v>
      </c>
      <c r="AW733" s="13" t="s">
        <v>4</v>
      </c>
      <c r="AX733" s="13" t="s">
        <v>77</v>
      </c>
      <c r="AY733" s="244" t="s">
        <v>165</v>
      </c>
    </row>
    <row r="734" s="2" customFormat="1" ht="16.5" customHeight="1">
      <c r="A734" s="41"/>
      <c r="B734" s="42"/>
      <c r="C734" s="215" t="s">
        <v>1037</v>
      </c>
      <c r="D734" s="215" t="s">
        <v>167</v>
      </c>
      <c r="E734" s="216" t="s">
        <v>1038</v>
      </c>
      <c r="F734" s="217" t="s">
        <v>1039</v>
      </c>
      <c r="G734" s="218" t="s">
        <v>188</v>
      </c>
      <c r="H734" s="219">
        <v>26.219999999999999</v>
      </c>
      <c r="I734" s="220"/>
      <c r="J734" s="221">
        <f>ROUND(I734*H734,2)</f>
        <v>0</v>
      </c>
      <c r="K734" s="217" t="s">
        <v>171</v>
      </c>
      <c r="L734" s="47"/>
      <c r="M734" s="222" t="s">
        <v>19</v>
      </c>
      <c r="N734" s="223" t="s">
        <v>41</v>
      </c>
      <c r="O734" s="87"/>
      <c r="P734" s="224">
        <f>O734*H734</f>
        <v>0</v>
      </c>
      <c r="Q734" s="224">
        <v>0</v>
      </c>
      <c r="R734" s="224">
        <f>Q734*H734</f>
        <v>0</v>
      </c>
      <c r="S734" s="224">
        <v>0</v>
      </c>
      <c r="T734" s="225">
        <f>S734*H734</f>
        <v>0</v>
      </c>
      <c r="U734" s="41"/>
      <c r="V734" s="41"/>
      <c r="W734" s="41"/>
      <c r="X734" s="41"/>
      <c r="Y734" s="41"/>
      <c r="Z734" s="41"/>
      <c r="AA734" s="41"/>
      <c r="AB734" s="41"/>
      <c r="AC734" s="41"/>
      <c r="AD734" s="41"/>
      <c r="AE734" s="41"/>
      <c r="AR734" s="226" t="s">
        <v>269</v>
      </c>
      <c r="AT734" s="226" t="s">
        <v>167</v>
      </c>
      <c r="AU734" s="226" t="s">
        <v>79</v>
      </c>
      <c r="AY734" s="20" t="s">
        <v>165</v>
      </c>
      <c r="BE734" s="227">
        <f>IF(N734="základní",J734,0)</f>
        <v>0</v>
      </c>
      <c r="BF734" s="227">
        <f>IF(N734="snížená",J734,0)</f>
        <v>0</v>
      </c>
      <c r="BG734" s="227">
        <f>IF(N734="zákl. přenesená",J734,0)</f>
        <v>0</v>
      </c>
      <c r="BH734" s="227">
        <f>IF(N734="sníž. přenesená",J734,0)</f>
        <v>0</v>
      </c>
      <c r="BI734" s="227">
        <f>IF(N734="nulová",J734,0)</f>
        <v>0</v>
      </c>
      <c r="BJ734" s="20" t="s">
        <v>77</v>
      </c>
      <c r="BK734" s="227">
        <f>ROUND(I734*H734,2)</f>
        <v>0</v>
      </c>
      <c r="BL734" s="20" t="s">
        <v>269</v>
      </c>
      <c r="BM734" s="226" t="s">
        <v>1040</v>
      </c>
    </row>
    <row r="735" s="2" customFormat="1">
      <c r="A735" s="41"/>
      <c r="B735" s="42"/>
      <c r="C735" s="43"/>
      <c r="D735" s="228" t="s">
        <v>174</v>
      </c>
      <c r="E735" s="43"/>
      <c r="F735" s="229" t="s">
        <v>1041</v>
      </c>
      <c r="G735" s="43"/>
      <c r="H735" s="43"/>
      <c r="I735" s="230"/>
      <c r="J735" s="43"/>
      <c r="K735" s="43"/>
      <c r="L735" s="47"/>
      <c r="M735" s="231"/>
      <c r="N735" s="232"/>
      <c r="O735" s="87"/>
      <c r="P735" s="87"/>
      <c r="Q735" s="87"/>
      <c r="R735" s="87"/>
      <c r="S735" s="87"/>
      <c r="T735" s="88"/>
      <c r="U735" s="41"/>
      <c r="V735" s="41"/>
      <c r="W735" s="41"/>
      <c r="X735" s="41"/>
      <c r="Y735" s="41"/>
      <c r="Z735" s="41"/>
      <c r="AA735" s="41"/>
      <c r="AB735" s="41"/>
      <c r="AC735" s="41"/>
      <c r="AD735" s="41"/>
      <c r="AE735" s="41"/>
      <c r="AT735" s="20" t="s">
        <v>174</v>
      </c>
      <c r="AU735" s="20" t="s">
        <v>79</v>
      </c>
    </row>
    <row r="736" s="13" customFormat="1">
      <c r="A736" s="13"/>
      <c r="B736" s="233"/>
      <c r="C736" s="234"/>
      <c r="D736" s="235" t="s">
        <v>176</v>
      </c>
      <c r="E736" s="236" t="s">
        <v>19</v>
      </c>
      <c r="F736" s="237" t="s">
        <v>1042</v>
      </c>
      <c r="G736" s="234"/>
      <c r="H736" s="238">
        <v>26.219999999999999</v>
      </c>
      <c r="I736" s="239"/>
      <c r="J736" s="234"/>
      <c r="K736" s="234"/>
      <c r="L736" s="240"/>
      <c r="M736" s="241"/>
      <c r="N736" s="242"/>
      <c r="O736" s="242"/>
      <c r="P736" s="242"/>
      <c r="Q736" s="242"/>
      <c r="R736" s="242"/>
      <c r="S736" s="242"/>
      <c r="T736" s="243"/>
      <c r="U736" s="13"/>
      <c r="V736" s="13"/>
      <c r="W736" s="13"/>
      <c r="X736" s="13"/>
      <c r="Y736" s="13"/>
      <c r="Z736" s="13"/>
      <c r="AA736" s="13"/>
      <c r="AB736" s="13"/>
      <c r="AC736" s="13"/>
      <c r="AD736" s="13"/>
      <c r="AE736" s="13"/>
      <c r="AT736" s="244" t="s">
        <v>176</v>
      </c>
      <c r="AU736" s="244" t="s">
        <v>79</v>
      </c>
      <c r="AV736" s="13" t="s">
        <v>79</v>
      </c>
      <c r="AW736" s="13" t="s">
        <v>32</v>
      </c>
      <c r="AX736" s="13" t="s">
        <v>70</v>
      </c>
      <c r="AY736" s="244" t="s">
        <v>165</v>
      </c>
    </row>
    <row r="737" s="14" customFormat="1">
      <c r="A737" s="14"/>
      <c r="B737" s="245"/>
      <c r="C737" s="246"/>
      <c r="D737" s="235" t="s">
        <v>176</v>
      </c>
      <c r="E737" s="247" t="s">
        <v>19</v>
      </c>
      <c r="F737" s="248" t="s">
        <v>178</v>
      </c>
      <c r="G737" s="246"/>
      <c r="H737" s="249">
        <v>26.219999999999999</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176</v>
      </c>
      <c r="AU737" s="255" t="s">
        <v>79</v>
      </c>
      <c r="AV737" s="14" t="s">
        <v>172</v>
      </c>
      <c r="AW737" s="14" t="s">
        <v>32</v>
      </c>
      <c r="AX737" s="14" t="s">
        <v>77</v>
      </c>
      <c r="AY737" s="255" t="s">
        <v>165</v>
      </c>
    </row>
    <row r="738" s="2" customFormat="1" ht="16.5" customHeight="1">
      <c r="A738" s="41"/>
      <c r="B738" s="42"/>
      <c r="C738" s="256" t="s">
        <v>1043</v>
      </c>
      <c r="D738" s="256" t="s">
        <v>218</v>
      </c>
      <c r="E738" s="257" t="s">
        <v>1044</v>
      </c>
      <c r="F738" s="258" t="s">
        <v>1045</v>
      </c>
      <c r="G738" s="259" t="s">
        <v>213</v>
      </c>
      <c r="H738" s="260">
        <v>200.976</v>
      </c>
      <c r="I738" s="261"/>
      <c r="J738" s="262">
        <f>ROUND(I738*H738,2)</f>
        <v>0</v>
      </c>
      <c r="K738" s="258" t="s">
        <v>171</v>
      </c>
      <c r="L738" s="263"/>
      <c r="M738" s="264" t="s">
        <v>19</v>
      </c>
      <c r="N738" s="265" t="s">
        <v>41</v>
      </c>
      <c r="O738" s="87"/>
      <c r="P738" s="224">
        <f>O738*H738</f>
        <v>0</v>
      </c>
      <c r="Q738" s="224">
        <v>0.0032499999999999999</v>
      </c>
      <c r="R738" s="224">
        <f>Q738*H738</f>
        <v>0.65317199999999997</v>
      </c>
      <c r="S738" s="224">
        <v>0</v>
      </c>
      <c r="T738" s="225">
        <f>S738*H738</f>
        <v>0</v>
      </c>
      <c r="U738" s="41"/>
      <c r="V738" s="41"/>
      <c r="W738" s="41"/>
      <c r="X738" s="41"/>
      <c r="Y738" s="41"/>
      <c r="Z738" s="41"/>
      <c r="AA738" s="41"/>
      <c r="AB738" s="41"/>
      <c r="AC738" s="41"/>
      <c r="AD738" s="41"/>
      <c r="AE738" s="41"/>
      <c r="AR738" s="226" t="s">
        <v>365</v>
      </c>
      <c r="AT738" s="226" t="s">
        <v>218</v>
      </c>
      <c r="AU738" s="226" t="s">
        <v>79</v>
      </c>
      <c r="AY738" s="20" t="s">
        <v>165</v>
      </c>
      <c r="BE738" s="227">
        <f>IF(N738="základní",J738,0)</f>
        <v>0</v>
      </c>
      <c r="BF738" s="227">
        <f>IF(N738="snížená",J738,0)</f>
        <v>0</v>
      </c>
      <c r="BG738" s="227">
        <f>IF(N738="zákl. přenesená",J738,0)</f>
        <v>0</v>
      </c>
      <c r="BH738" s="227">
        <f>IF(N738="sníž. přenesená",J738,0)</f>
        <v>0</v>
      </c>
      <c r="BI738" s="227">
        <f>IF(N738="nulová",J738,0)</f>
        <v>0</v>
      </c>
      <c r="BJ738" s="20" t="s">
        <v>77</v>
      </c>
      <c r="BK738" s="227">
        <f>ROUND(I738*H738,2)</f>
        <v>0</v>
      </c>
      <c r="BL738" s="20" t="s">
        <v>269</v>
      </c>
      <c r="BM738" s="226" t="s">
        <v>1046</v>
      </c>
    </row>
    <row r="739" s="13" customFormat="1">
      <c r="A739" s="13"/>
      <c r="B739" s="233"/>
      <c r="C739" s="234"/>
      <c r="D739" s="235" t="s">
        <v>176</v>
      </c>
      <c r="E739" s="236" t="s">
        <v>19</v>
      </c>
      <c r="F739" s="237" t="s">
        <v>1047</v>
      </c>
      <c r="G739" s="234"/>
      <c r="H739" s="238">
        <v>191.40600000000001</v>
      </c>
      <c r="I739" s="239"/>
      <c r="J739" s="234"/>
      <c r="K739" s="234"/>
      <c r="L739" s="240"/>
      <c r="M739" s="241"/>
      <c r="N739" s="242"/>
      <c r="O739" s="242"/>
      <c r="P739" s="242"/>
      <c r="Q739" s="242"/>
      <c r="R739" s="242"/>
      <c r="S739" s="242"/>
      <c r="T739" s="243"/>
      <c r="U739" s="13"/>
      <c r="V739" s="13"/>
      <c r="W739" s="13"/>
      <c r="X739" s="13"/>
      <c r="Y739" s="13"/>
      <c r="Z739" s="13"/>
      <c r="AA739" s="13"/>
      <c r="AB739" s="13"/>
      <c r="AC739" s="13"/>
      <c r="AD739" s="13"/>
      <c r="AE739" s="13"/>
      <c r="AT739" s="244" t="s">
        <v>176</v>
      </c>
      <c r="AU739" s="244" t="s">
        <v>79</v>
      </c>
      <c r="AV739" s="13" t="s">
        <v>79</v>
      </c>
      <c r="AW739" s="13" t="s">
        <v>32</v>
      </c>
      <c r="AX739" s="13" t="s">
        <v>70</v>
      </c>
      <c r="AY739" s="244" t="s">
        <v>165</v>
      </c>
    </row>
    <row r="740" s="14" customFormat="1">
      <c r="A740" s="14"/>
      <c r="B740" s="245"/>
      <c r="C740" s="246"/>
      <c r="D740" s="235" t="s">
        <v>176</v>
      </c>
      <c r="E740" s="247" t="s">
        <v>19</v>
      </c>
      <c r="F740" s="248" t="s">
        <v>178</v>
      </c>
      <c r="G740" s="246"/>
      <c r="H740" s="249">
        <v>191.40600000000001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176</v>
      </c>
      <c r="AU740" s="255" t="s">
        <v>79</v>
      </c>
      <c r="AV740" s="14" t="s">
        <v>172</v>
      </c>
      <c r="AW740" s="14" t="s">
        <v>32</v>
      </c>
      <c r="AX740" s="14" t="s">
        <v>77</v>
      </c>
      <c r="AY740" s="255" t="s">
        <v>165</v>
      </c>
    </row>
    <row r="741" s="13" customFormat="1">
      <c r="A741" s="13"/>
      <c r="B741" s="233"/>
      <c r="C741" s="234"/>
      <c r="D741" s="235" t="s">
        <v>176</v>
      </c>
      <c r="E741" s="234"/>
      <c r="F741" s="237" t="s">
        <v>1048</v>
      </c>
      <c r="G741" s="234"/>
      <c r="H741" s="238">
        <v>200.976</v>
      </c>
      <c r="I741" s="239"/>
      <c r="J741" s="234"/>
      <c r="K741" s="234"/>
      <c r="L741" s="240"/>
      <c r="M741" s="241"/>
      <c r="N741" s="242"/>
      <c r="O741" s="242"/>
      <c r="P741" s="242"/>
      <c r="Q741" s="242"/>
      <c r="R741" s="242"/>
      <c r="S741" s="242"/>
      <c r="T741" s="243"/>
      <c r="U741" s="13"/>
      <c r="V741" s="13"/>
      <c r="W741" s="13"/>
      <c r="X741" s="13"/>
      <c r="Y741" s="13"/>
      <c r="Z741" s="13"/>
      <c r="AA741" s="13"/>
      <c r="AB741" s="13"/>
      <c r="AC741" s="13"/>
      <c r="AD741" s="13"/>
      <c r="AE741" s="13"/>
      <c r="AT741" s="244" t="s">
        <v>176</v>
      </c>
      <c r="AU741" s="244" t="s">
        <v>79</v>
      </c>
      <c r="AV741" s="13" t="s">
        <v>79</v>
      </c>
      <c r="AW741" s="13" t="s">
        <v>4</v>
      </c>
      <c r="AX741" s="13" t="s">
        <v>77</v>
      </c>
      <c r="AY741" s="244" t="s">
        <v>165</v>
      </c>
    </row>
    <row r="742" s="2" customFormat="1" ht="21.75" customHeight="1">
      <c r="A742" s="41"/>
      <c r="B742" s="42"/>
      <c r="C742" s="215" t="s">
        <v>1049</v>
      </c>
      <c r="D742" s="215" t="s">
        <v>167</v>
      </c>
      <c r="E742" s="216" t="s">
        <v>1050</v>
      </c>
      <c r="F742" s="217" t="s">
        <v>1051</v>
      </c>
      <c r="G742" s="218" t="s">
        <v>188</v>
      </c>
      <c r="H742" s="219">
        <v>15</v>
      </c>
      <c r="I742" s="220"/>
      <c r="J742" s="221">
        <f>ROUND(I742*H742,2)</f>
        <v>0</v>
      </c>
      <c r="K742" s="217" t="s">
        <v>171</v>
      </c>
      <c r="L742" s="47"/>
      <c r="M742" s="222" t="s">
        <v>19</v>
      </c>
      <c r="N742" s="223" t="s">
        <v>41</v>
      </c>
      <c r="O742" s="87"/>
      <c r="P742" s="224">
        <f>O742*H742</f>
        <v>0</v>
      </c>
      <c r="Q742" s="224">
        <v>0</v>
      </c>
      <c r="R742" s="224">
        <f>Q742*H742</f>
        <v>0</v>
      </c>
      <c r="S742" s="224">
        <v>0</v>
      </c>
      <c r="T742" s="225">
        <f>S742*H742</f>
        <v>0</v>
      </c>
      <c r="U742" s="41"/>
      <c r="V742" s="41"/>
      <c r="W742" s="41"/>
      <c r="X742" s="41"/>
      <c r="Y742" s="41"/>
      <c r="Z742" s="41"/>
      <c r="AA742" s="41"/>
      <c r="AB742" s="41"/>
      <c r="AC742" s="41"/>
      <c r="AD742" s="41"/>
      <c r="AE742" s="41"/>
      <c r="AR742" s="226" t="s">
        <v>269</v>
      </c>
      <c r="AT742" s="226" t="s">
        <v>167</v>
      </c>
      <c r="AU742" s="226" t="s">
        <v>79</v>
      </c>
      <c r="AY742" s="20" t="s">
        <v>165</v>
      </c>
      <c r="BE742" s="227">
        <f>IF(N742="základní",J742,0)</f>
        <v>0</v>
      </c>
      <c r="BF742" s="227">
        <f>IF(N742="snížená",J742,0)</f>
        <v>0</v>
      </c>
      <c r="BG742" s="227">
        <f>IF(N742="zákl. přenesená",J742,0)</f>
        <v>0</v>
      </c>
      <c r="BH742" s="227">
        <f>IF(N742="sníž. přenesená",J742,0)</f>
        <v>0</v>
      </c>
      <c r="BI742" s="227">
        <f>IF(N742="nulová",J742,0)</f>
        <v>0</v>
      </c>
      <c r="BJ742" s="20" t="s">
        <v>77</v>
      </c>
      <c r="BK742" s="227">
        <f>ROUND(I742*H742,2)</f>
        <v>0</v>
      </c>
      <c r="BL742" s="20" t="s">
        <v>269</v>
      </c>
      <c r="BM742" s="226" t="s">
        <v>1052</v>
      </c>
    </row>
    <row r="743" s="2" customFormat="1">
      <c r="A743" s="41"/>
      <c r="B743" s="42"/>
      <c r="C743" s="43"/>
      <c r="D743" s="228" t="s">
        <v>174</v>
      </c>
      <c r="E743" s="43"/>
      <c r="F743" s="229" t="s">
        <v>1053</v>
      </c>
      <c r="G743" s="43"/>
      <c r="H743" s="43"/>
      <c r="I743" s="230"/>
      <c r="J743" s="43"/>
      <c r="K743" s="43"/>
      <c r="L743" s="47"/>
      <c r="M743" s="231"/>
      <c r="N743" s="232"/>
      <c r="O743" s="87"/>
      <c r="P743" s="87"/>
      <c r="Q743" s="87"/>
      <c r="R743" s="87"/>
      <c r="S743" s="87"/>
      <c r="T743" s="88"/>
      <c r="U743" s="41"/>
      <c r="V743" s="41"/>
      <c r="W743" s="41"/>
      <c r="X743" s="41"/>
      <c r="Y743" s="41"/>
      <c r="Z743" s="41"/>
      <c r="AA743" s="41"/>
      <c r="AB743" s="41"/>
      <c r="AC743" s="41"/>
      <c r="AD743" s="41"/>
      <c r="AE743" s="41"/>
      <c r="AT743" s="20" t="s">
        <v>174</v>
      </c>
      <c r="AU743" s="20" t="s">
        <v>79</v>
      </c>
    </row>
    <row r="744" s="13" customFormat="1">
      <c r="A744" s="13"/>
      <c r="B744" s="233"/>
      <c r="C744" s="234"/>
      <c r="D744" s="235" t="s">
        <v>176</v>
      </c>
      <c r="E744" s="236" t="s">
        <v>19</v>
      </c>
      <c r="F744" s="237" t="s">
        <v>1054</v>
      </c>
      <c r="G744" s="234"/>
      <c r="H744" s="238">
        <v>15</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176</v>
      </c>
      <c r="AU744" s="244" t="s">
        <v>79</v>
      </c>
      <c r="AV744" s="13" t="s">
        <v>79</v>
      </c>
      <c r="AW744" s="13" t="s">
        <v>32</v>
      </c>
      <c r="AX744" s="13" t="s">
        <v>70</v>
      </c>
      <c r="AY744" s="244" t="s">
        <v>165</v>
      </c>
    </row>
    <row r="745" s="14" customFormat="1">
      <c r="A745" s="14"/>
      <c r="B745" s="245"/>
      <c r="C745" s="246"/>
      <c r="D745" s="235" t="s">
        <v>176</v>
      </c>
      <c r="E745" s="247" t="s">
        <v>19</v>
      </c>
      <c r="F745" s="248" t="s">
        <v>178</v>
      </c>
      <c r="G745" s="246"/>
      <c r="H745" s="249">
        <v>15</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176</v>
      </c>
      <c r="AU745" s="255" t="s">
        <v>79</v>
      </c>
      <c r="AV745" s="14" t="s">
        <v>172</v>
      </c>
      <c r="AW745" s="14" t="s">
        <v>32</v>
      </c>
      <c r="AX745" s="14" t="s">
        <v>77</v>
      </c>
      <c r="AY745" s="255" t="s">
        <v>165</v>
      </c>
    </row>
    <row r="746" s="2" customFormat="1" ht="16.5" customHeight="1">
      <c r="A746" s="41"/>
      <c r="B746" s="42"/>
      <c r="C746" s="256" t="s">
        <v>1055</v>
      </c>
      <c r="D746" s="256" t="s">
        <v>218</v>
      </c>
      <c r="E746" s="257" t="s">
        <v>1056</v>
      </c>
      <c r="F746" s="258" t="s">
        <v>1057</v>
      </c>
      <c r="G746" s="259" t="s">
        <v>188</v>
      </c>
      <c r="H746" s="260">
        <v>16.5</v>
      </c>
      <c r="I746" s="261"/>
      <c r="J746" s="262">
        <f>ROUND(I746*H746,2)</f>
        <v>0</v>
      </c>
      <c r="K746" s="258" t="s">
        <v>171</v>
      </c>
      <c r="L746" s="263"/>
      <c r="M746" s="264" t="s">
        <v>19</v>
      </c>
      <c r="N746" s="265" t="s">
        <v>41</v>
      </c>
      <c r="O746" s="87"/>
      <c r="P746" s="224">
        <f>O746*H746</f>
        <v>0</v>
      </c>
      <c r="Q746" s="224">
        <v>0.0093100000000000006</v>
      </c>
      <c r="R746" s="224">
        <f>Q746*H746</f>
        <v>0.153615</v>
      </c>
      <c r="S746" s="224">
        <v>0</v>
      </c>
      <c r="T746" s="225">
        <f>S746*H746</f>
        <v>0</v>
      </c>
      <c r="U746" s="41"/>
      <c r="V746" s="41"/>
      <c r="W746" s="41"/>
      <c r="X746" s="41"/>
      <c r="Y746" s="41"/>
      <c r="Z746" s="41"/>
      <c r="AA746" s="41"/>
      <c r="AB746" s="41"/>
      <c r="AC746" s="41"/>
      <c r="AD746" s="41"/>
      <c r="AE746" s="41"/>
      <c r="AR746" s="226" t="s">
        <v>365</v>
      </c>
      <c r="AT746" s="226" t="s">
        <v>218</v>
      </c>
      <c r="AU746" s="226" t="s">
        <v>79</v>
      </c>
      <c r="AY746" s="20" t="s">
        <v>165</v>
      </c>
      <c r="BE746" s="227">
        <f>IF(N746="základní",J746,0)</f>
        <v>0</v>
      </c>
      <c r="BF746" s="227">
        <f>IF(N746="snížená",J746,0)</f>
        <v>0</v>
      </c>
      <c r="BG746" s="227">
        <f>IF(N746="zákl. přenesená",J746,0)</f>
        <v>0</v>
      </c>
      <c r="BH746" s="227">
        <f>IF(N746="sníž. přenesená",J746,0)</f>
        <v>0</v>
      </c>
      <c r="BI746" s="227">
        <f>IF(N746="nulová",J746,0)</f>
        <v>0</v>
      </c>
      <c r="BJ746" s="20" t="s">
        <v>77</v>
      </c>
      <c r="BK746" s="227">
        <f>ROUND(I746*H746,2)</f>
        <v>0</v>
      </c>
      <c r="BL746" s="20" t="s">
        <v>269</v>
      </c>
      <c r="BM746" s="226" t="s">
        <v>1058</v>
      </c>
    </row>
    <row r="747" s="13" customFormat="1">
      <c r="A747" s="13"/>
      <c r="B747" s="233"/>
      <c r="C747" s="234"/>
      <c r="D747" s="235" t="s">
        <v>176</v>
      </c>
      <c r="E747" s="234"/>
      <c r="F747" s="237" t="s">
        <v>1059</v>
      </c>
      <c r="G747" s="234"/>
      <c r="H747" s="238">
        <v>16.5</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176</v>
      </c>
      <c r="AU747" s="244" t="s">
        <v>79</v>
      </c>
      <c r="AV747" s="13" t="s">
        <v>79</v>
      </c>
      <c r="AW747" s="13" t="s">
        <v>4</v>
      </c>
      <c r="AX747" s="13" t="s">
        <v>77</v>
      </c>
      <c r="AY747" s="244" t="s">
        <v>165</v>
      </c>
    </row>
    <row r="748" s="2" customFormat="1" ht="16.5" customHeight="1">
      <c r="A748" s="41"/>
      <c r="B748" s="42"/>
      <c r="C748" s="215" t="s">
        <v>1060</v>
      </c>
      <c r="D748" s="215" t="s">
        <v>167</v>
      </c>
      <c r="E748" s="216" t="s">
        <v>1061</v>
      </c>
      <c r="F748" s="217" t="s">
        <v>1062</v>
      </c>
      <c r="G748" s="218" t="s">
        <v>194</v>
      </c>
      <c r="H748" s="219">
        <v>0.54700000000000004</v>
      </c>
      <c r="I748" s="220"/>
      <c r="J748" s="221">
        <f>ROUND(I748*H748,2)</f>
        <v>0</v>
      </c>
      <c r="K748" s="217" t="s">
        <v>171</v>
      </c>
      <c r="L748" s="47"/>
      <c r="M748" s="222" t="s">
        <v>19</v>
      </c>
      <c r="N748" s="223" t="s">
        <v>41</v>
      </c>
      <c r="O748" s="87"/>
      <c r="P748" s="224">
        <f>O748*H748</f>
        <v>0</v>
      </c>
      <c r="Q748" s="224">
        <v>0.0027204</v>
      </c>
      <c r="R748" s="224">
        <f>Q748*H748</f>
        <v>0.0014880588000000001</v>
      </c>
      <c r="S748" s="224">
        <v>0</v>
      </c>
      <c r="T748" s="225">
        <f>S748*H748</f>
        <v>0</v>
      </c>
      <c r="U748" s="41"/>
      <c r="V748" s="41"/>
      <c r="W748" s="41"/>
      <c r="X748" s="41"/>
      <c r="Y748" s="41"/>
      <c r="Z748" s="41"/>
      <c r="AA748" s="41"/>
      <c r="AB748" s="41"/>
      <c r="AC748" s="41"/>
      <c r="AD748" s="41"/>
      <c r="AE748" s="41"/>
      <c r="AR748" s="226" t="s">
        <v>269</v>
      </c>
      <c r="AT748" s="226" t="s">
        <v>167</v>
      </c>
      <c r="AU748" s="226" t="s">
        <v>79</v>
      </c>
      <c r="AY748" s="20" t="s">
        <v>165</v>
      </c>
      <c r="BE748" s="227">
        <f>IF(N748="základní",J748,0)</f>
        <v>0</v>
      </c>
      <c r="BF748" s="227">
        <f>IF(N748="snížená",J748,0)</f>
        <v>0</v>
      </c>
      <c r="BG748" s="227">
        <f>IF(N748="zákl. přenesená",J748,0)</f>
        <v>0</v>
      </c>
      <c r="BH748" s="227">
        <f>IF(N748="sníž. přenesená",J748,0)</f>
        <v>0</v>
      </c>
      <c r="BI748" s="227">
        <f>IF(N748="nulová",J748,0)</f>
        <v>0</v>
      </c>
      <c r="BJ748" s="20" t="s">
        <v>77</v>
      </c>
      <c r="BK748" s="227">
        <f>ROUND(I748*H748,2)</f>
        <v>0</v>
      </c>
      <c r="BL748" s="20" t="s">
        <v>269</v>
      </c>
      <c r="BM748" s="226" t="s">
        <v>1063</v>
      </c>
    </row>
    <row r="749" s="2" customFormat="1">
      <c r="A749" s="41"/>
      <c r="B749" s="42"/>
      <c r="C749" s="43"/>
      <c r="D749" s="228" t="s">
        <v>174</v>
      </c>
      <c r="E749" s="43"/>
      <c r="F749" s="229" t="s">
        <v>1064</v>
      </c>
      <c r="G749" s="43"/>
      <c r="H749" s="43"/>
      <c r="I749" s="230"/>
      <c r="J749" s="43"/>
      <c r="K749" s="43"/>
      <c r="L749" s="47"/>
      <c r="M749" s="231"/>
      <c r="N749" s="232"/>
      <c r="O749" s="87"/>
      <c r="P749" s="87"/>
      <c r="Q749" s="87"/>
      <c r="R749" s="87"/>
      <c r="S749" s="87"/>
      <c r="T749" s="88"/>
      <c r="U749" s="41"/>
      <c r="V749" s="41"/>
      <c r="W749" s="41"/>
      <c r="X749" s="41"/>
      <c r="Y749" s="41"/>
      <c r="Z749" s="41"/>
      <c r="AA749" s="41"/>
      <c r="AB749" s="41"/>
      <c r="AC749" s="41"/>
      <c r="AD749" s="41"/>
      <c r="AE749" s="41"/>
      <c r="AT749" s="20" t="s">
        <v>174</v>
      </c>
      <c r="AU749" s="20" t="s">
        <v>79</v>
      </c>
    </row>
    <row r="750" s="13" customFormat="1">
      <c r="A750" s="13"/>
      <c r="B750" s="233"/>
      <c r="C750" s="234"/>
      <c r="D750" s="235" t="s">
        <v>176</v>
      </c>
      <c r="E750" s="236" t="s">
        <v>19</v>
      </c>
      <c r="F750" s="237" t="s">
        <v>1034</v>
      </c>
      <c r="G750" s="234"/>
      <c r="H750" s="238">
        <v>0.089999999999999997</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176</v>
      </c>
      <c r="AU750" s="244" t="s">
        <v>79</v>
      </c>
      <c r="AV750" s="13" t="s">
        <v>79</v>
      </c>
      <c r="AW750" s="13" t="s">
        <v>32</v>
      </c>
      <c r="AX750" s="13" t="s">
        <v>70</v>
      </c>
      <c r="AY750" s="244" t="s">
        <v>165</v>
      </c>
    </row>
    <row r="751" s="13" customFormat="1">
      <c r="A751" s="13"/>
      <c r="B751" s="233"/>
      <c r="C751" s="234"/>
      <c r="D751" s="235" t="s">
        <v>176</v>
      </c>
      <c r="E751" s="236" t="s">
        <v>19</v>
      </c>
      <c r="F751" s="237" t="s">
        <v>1065</v>
      </c>
      <c r="G751" s="234"/>
      <c r="H751" s="238">
        <v>0.29999999999999999</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176</v>
      </c>
      <c r="AU751" s="244" t="s">
        <v>79</v>
      </c>
      <c r="AV751" s="13" t="s">
        <v>79</v>
      </c>
      <c r="AW751" s="13" t="s">
        <v>32</v>
      </c>
      <c r="AX751" s="13" t="s">
        <v>70</v>
      </c>
      <c r="AY751" s="244" t="s">
        <v>165</v>
      </c>
    </row>
    <row r="752" s="13" customFormat="1">
      <c r="A752" s="13"/>
      <c r="B752" s="233"/>
      <c r="C752" s="234"/>
      <c r="D752" s="235" t="s">
        <v>176</v>
      </c>
      <c r="E752" s="236" t="s">
        <v>19</v>
      </c>
      <c r="F752" s="237" t="s">
        <v>1035</v>
      </c>
      <c r="G752" s="234"/>
      <c r="H752" s="238">
        <v>0.157</v>
      </c>
      <c r="I752" s="239"/>
      <c r="J752" s="234"/>
      <c r="K752" s="234"/>
      <c r="L752" s="240"/>
      <c r="M752" s="241"/>
      <c r="N752" s="242"/>
      <c r="O752" s="242"/>
      <c r="P752" s="242"/>
      <c r="Q752" s="242"/>
      <c r="R752" s="242"/>
      <c r="S752" s="242"/>
      <c r="T752" s="243"/>
      <c r="U752" s="13"/>
      <c r="V752" s="13"/>
      <c r="W752" s="13"/>
      <c r="X752" s="13"/>
      <c r="Y752" s="13"/>
      <c r="Z752" s="13"/>
      <c r="AA752" s="13"/>
      <c r="AB752" s="13"/>
      <c r="AC752" s="13"/>
      <c r="AD752" s="13"/>
      <c r="AE752" s="13"/>
      <c r="AT752" s="244" t="s">
        <v>176</v>
      </c>
      <c r="AU752" s="244" t="s">
        <v>79</v>
      </c>
      <c r="AV752" s="13" t="s">
        <v>79</v>
      </c>
      <c r="AW752" s="13" t="s">
        <v>32</v>
      </c>
      <c r="AX752" s="13" t="s">
        <v>70</v>
      </c>
      <c r="AY752" s="244" t="s">
        <v>165</v>
      </c>
    </row>
    <row r="753" s="14" customFormat="1">
      <c r="A753" s="14"/>
      <c r="B753" s="245"/>
      <c r="C753" s="246"/>
      <c r="D753" s="235" t="s">
        <v>176</v>
      </c>
      <c r="E753" s="247" t="s">
        <v>19</v>
      </c>
      <c r="F753" s="248" t="s">
        <v>178</v>
      </c>
      <c r="G753" s="246"/>
      <c r="H753" s="249">
        <v>0.54700000000000004</v>
      </c>
      <c r="I753" s="250"/>
      <c r="J753" s="246"/>
      <c r="K753" s="246"/>
      <c r="L753" s="251"/>
      <c r="M753" s="252"/>
      <c r="N753" s="253"/>
      <c r="O753" s="253"/>
      <c r="P753" s="253"/>
      <c r="Q753" s="253"/>
      <c r="R753" s="253"/>
      <c r="S753" s="253"/>
      <c r="T753" s="254"/>
      <c r="U753" s="14"/>
      <c r="V753" s="14"/>
      <c r="W753" s="14"/>
      <c r="X753" s="14"/>
      <c r="Y753" s="14"/>
      <c r="Z753" s="14"/>
      <c r="AA753" s="14"/>
      <c r="AB753" s="14"/>
      <c r="AC753" s="14"/>
      <c r="AD753" s="14"/>
      <c r="AE753" s="14"/>
      <c r="AT753" s="255" t="s">
        <v>176</v>
      </c>
      <c r="AU753" s="255" t="s">
        <v>79</v>
      </c>
      <c r="AV753" s="14" t="s">
        <v>172</v>
      </c>
      <c r="AW753" s="14" t="s">
        <v>32</v>
      </c>
      <c r="AX753" s="14" t="s">
        <v>77</v>
      </c>
      <c r="AY753" s="255" t="s">
        <v>165</v>
      </c>
    </row>
    <row r="754" s="2" customFormat="1" ht="24.15" customHeight="1">
      <c r="A754" s="41"/>
      <c r="B754" s="42"/>
      <c r="C754" s="215" t="s">
        <v>1066</v>
      </c>
      <c r="D754" s="215" t="s">
        <v>167</v>
      </c>
      <c r="E754" s="216" t="s">
        <v>1067</v>
      </c>
      <c r="F754" s="217" t="s">
        <v>1068</v>
      </c>
      <c r="G754" s="218" t="s">
        <v>221</v>
      </c>
      <c r="H754" s="219">
        <v>2.2320000000000002</v>
      </c>
      <c r="I754" s="220"/>
      <c r="J754" s="221">
        <f>ROUND(I754*H754,2)</f>
        <v>0</v>
      </c>
      <c r="K754" s="217" t="s">
        <v>171</v>
      </c>
      <c r="L754" s="47"/>
      <c r="M754" s="222" t="s">
        <v>19</v>
      </c>
      <c r="N754" s="223" t="s">
        <v>41</v>
      </c>
      <c r="O754" s="87"/>
      <c r="P754" s="224">
        <f>O754*H754</f>
        <v>0</v>
      </c>
      <c r="Q754" s="224">
        <v>0</v>
      </c>
      <c r="R754" s="224">
        <f>Q754*H754</f>
        <v>0</v>
      </c>
      <c r="S754" s="224">
        <v>0</v>
      </c>
      <c r="T754" s="225">
        <f>S754*H754</f>
        <v>0</v>
      </c>
      <c r="U754" s="41"/>
      <c r="V754" s="41"/>
      <c r="W754" s="41"/>
      <c r="X754" s="41"/>
      <c r="Y754" s="41"/>
      <c r="Z754" s="41"/>
      <c r="AA754" s="41"/>
      <c r="AB754" s="41"/>
      <c r="AC754" s="41"/>
      <c r="AD754" s="41"/>
      <c r="AE754" s="41"/>
      <c r="AR754" s="226" t="s">
        <v>269</v>
      </c>
      <c r="AT754" s="226" t="s">
        <v>167</v>
      </c>
      <c r="AU754" s="226" t="s">
        <v>79</v>
      </c>
      <c r="AY754" s="20" t="s">
        <v>165</v>
      </c>
      <c r="BE754" s="227">
        <f>IF(N754="základní",J754,0)</f>
        <v>0</v>
      </c>
      <c r="BF754" s="227">
        <f>IF(N754="snížená",J754,0)</f>
        <v>0</v>
      </c>
      <c r="BG754" s="227">
        <f>IF(N754="zákl. přenesená",J754,0)</f>
        <v>0</v>
      </c>
      <c r="BH754" s="227">
        <f>IF(N754="sníž. přenesená",J754,0)</f>
        <v>0</v>
      </c>
      <c r="BI754" s="227">
        <f>IF(N754="nulová",J754,0)</f>
        <v>0</v>
      </c>
      <c r="BJ754" s="20" t="s">
        <v>77</v>
      </c>
      <c r="BK754" s="227">
        <f>ROUND(I754*H754,2)</f>
        <v>0</v>
      </c>
      <c r="BL754" s="20" t="s">
        <v>269</v>
      </c>
      <c r="BM754" s="226" t="s">
        <v>1069</v>
      </c>
    </row>
    <row r="755" s="2" customFormat="1">
      <c r="A755" s="41"/>
      <c r="B755" s="42"/>
      <c r="C755" s="43"/>
      <c r="D755" s="228" t="s">
        <v>174</v>
      </c>
      <c r="E755" s="43"/>
      <c r="F755" s="229" t="s">
        <v>1070</v>
      </c>
      <c r="G755" s="43"/>
      <c r="H755" s="43"/>
      <c r="I755" s="230"/>
      <c r="J755" s="43"/>
      <c r="K755" s="43"/>
      <c r="L755" s="47"/>
      <c r="M755" s="231"/>
      <c r="N755" s="232"/>
      <c r="O755" s="87"/>
      <c r="P755" s="87"/>
      <c r="Q755" s="87"/>
      <c r="R755" s="87"/>
      <c r="S755" s="87"/>
      <c r="T755" s="88"/>
      <c r="U755" s="41"/>
      <c r="V755" s="41"/>
      <c r="W755" s="41"/>
      <c r="X755" s="41"/>
      <c r="Y755" s="41"/>
      <c r="Z755" s="41"/>
      <c r="AA755" s="41"/>
      <c r="AB755" s="41"/>
      <c r="AC755" s="41"/>
      <c r="AD755" s="41"/>
      <c r="AE755" s="41"/>
      <c r="AT755" s="20" t="s">
        <v>174</v>
      </c>
      <c r="AU755" s="20" t="s">
        <v>79</v>
      </c>
    </row>
    <row r="756" s="12" customFormat="1" ht="22.8" customHeight="1">
      <c r="A756" s="12"/>
      <c r="B756" s="199"/>
      <c r="C756" s="200"/>
      <c r="D756" s="201" t="s">
        <v>69</v>
      </c>
      <c r="E756" s="213" t="s">
        <v>1071</v>
      </c>
      <c r="F756" s="213" t="s">
        <v>1072</v>
      </c>
      <c r="G756" s="200"/>
      <c r="H756" s="200"/>
      <c r="I756" s="203"/>
      <c r="J756" s="214">
        <f>BK756</f>
        <v>0</v>
      </c>
      <c r="K756" s="200"/>
      <c r="L756" s="205"/>
      <c r="M756" s="206"/>
      <c r="N756" s="207"/>
      <c r="O756" s="207"/>
      <c r="P756" s="208">
        <f>SUM(P757:P764)</f>
        <v>0</v>
      </c>
      <c r="Q756" s="207"/>
      <c r="R756" s="208">
        <f>SUM(R757:R764)</f>
        <v>0.0047132800000000002</v>
      </c>
      <c r="S756" s="207"/>
      <c r="T756" s="209">
        <f>SUM(T757:T764)</f>
        <v>0</v>
      </c>
      <c r="U756" s="12"/>
      <c r="V756" s="12"/>
      <c r="W756" s="12"/>
      <c r="X756" s="12"/>
      <c r="Y756" s="12"/>
      <c r="Z756" s="12"/>
      <c r="AA756" s="12"/>
      <c r="AB756" s="12"/>
      <c r="AC756" s="12"/>
      <c r="AD756" s="12"/>
      <c r="AE756" s="12"/>
      <c r="AR756" s="210" t="s">
        <v>79</v>
      </c>
      <c r="AT756" s="211" t="s">
        <v>69</v>
      </c>
      <c r="AU756" s="211" t="s">
        <v>77</v>
      </c>
      <c r="AY756" s="210" t="s">
        <v>165</v>
      </c>
      <c r="BK756" s="212">
        <f>SUM(BK757:BK764)</f>
        <v>0</v>
      </c>
    </row>
    <row r="757" s="2" customFormat="1" ht="24.15" customHeight="1">
      <c r="A757" s="41"/>
      <c r="B757" s="42"/>
      <c r="C757" s="215" t="s">
        <v>1073</v>
      </c>
      <c r="D757" s="215" t="s">
        <v>167</v>
      </c>
      <c r="E757" s="216" t="s">
        <v>1074</v>
      </c>
      <c r="F757" s="217" t="s">
        <v>1075</v>
      </c>
      <c r="G757" s="218" t="s">
        <v>188</v>
      </c>
      <c r="H757" s="219">
        <v>26.219999999999999</v>
      </c>
      <c r="I757" s="220"/>
      <c r="J757" s="221">
        <f>ROUND(I757*H757,2)</f>
        <v>0</v>
      </c>
      <c r="K757" s="217" t="s">
        <v>171</v>
      </c>
      <c r="L757" s="47"/>
      <c r="M757" s="222" t="s">
        <v>19</v>
      </c>
      <c r="N757" s="223" t="s">
        <v>41</v>
      </c>
      <c r="O757" s="87"/>
      <c r="P757" s="224">
        <f>O757*H757</f>
        <v>0</v>
      </c>
      <c r="Q757" s="224">
        <v>0</v>
      </c>
      <c r="R757" s="224">
        <f>Q757*H757</f>
        <v>0</v>
      </c>
      <c r="S757" s="224">
        <v>0</v>
      </c>
      <c r="T757" s="225">
        <f>S757*H757</f>
        <v>0</v>
      </c>
      <c r="U757" s="41"/>
      <c r="V757" s="41"/>
      <c r="W757" s="41"/>
      <c r="X757" s="41"/>
      <c r="Y757" s="41"/>
      <c r="Z757" s="41"/>
      <c r="AA757" s="41"/>
      <c r="AB757" s="41"/>
      <c r="AC757" s="41"/>
      <c r="AD757" s="41"/>
      <c r="AE757" s="41"/>
      <c r="AR757" s="226" t="s">
        <v>269</v>
      </c>
      <c r="AT757" s="226" t="s">
        <v>167</v>
      </c>
      <c r="AU757" s="226" t="s">
        <v>79</v>
      </c>
      <c r="AY757" s="20" t="s">
        <v>165</v>
      </c>
      <c r="BE757" s="227">
        <f>IF(N757="základní",J757,0)</f>
        <v>0</v>
      </c>
      <c r="BF757" s="227">
        <f>IF(N757="snížená",J757,0)</f>
        <v>0</v>
      </c>
      <c r="BG757" s="227">
        <f>IF(N757="zákl. přenesená",J757,0)</f>
        <v>0</v>
      </c>
      <c r="BH757" s="227">
        <f>IF(N757="sníž. přenesená",J757,0)</f>
        <v>0</v>
      </c>
      <c r="BI757" s="227">
        <f>IF(N757="nulová",J757,0)</f>
        <v>0</v>
      </c>
      <c r="BJ757" s="20" t="s">
        <v>77</v>
      </c>
      <c r="BK757" s="227">
        <f>ROUND(I757*H757,2)</f>
        <v>0</v>
      </c>
      <c r="BL757" s="20" t="s">
        <v>269</v>
      </c>
      <c r="BM757" s="226" t="s">
        <v>1076</v>
      </c>
    </row>
    <row r="758" s="2" customFormat="1">
      <c r="A758" s="41"/>
      <c r="B758" s="42"/>
      <c r="C758" s="43"/>
      <c r="D758" s="228" t="s">
        <v>174</v>
      </c>
      <c r="E758" s="43"/>
      <c r="F758" s="229" t="s">
        <v>1077</v>
      </c>
      <c r="G758" s="43"/>
      <c r="H758" s="43"/>
      <c r="I758" s="230"/>
      <c r="J758" s="43"/>
      <c r="K758" s="43"/>
      <c r="L758" s="47"/>
      <c r="M758" s="231"/>
      <c r="N758" s="232"/>
      <c r="O758" s="87"/>
      <c r="P758" s="87"/>
      <c r="Q758" s="87"/>
      <c r="R758" s="87"/>
      <c r="S758" s="87"/>
      <c r="T758" s="88"/>
      <c r="U758" s="41"/>
      <c r="V758" s="41"/>
      <c r="W758" s="41"/>
      <c r="X758" s="41"/>
      <c r="Y758" s="41"/>
      <c r="Z758" s="41"/>
      <c r="AA758" s="41"/>
      <c r="AB758" s="41"/>
      <c r="AC758" s="41"/>
      <c r="AD758" s="41"/>
      <c r="AE758" s="41"/>
      <c r="AT758" s="20" t="s">
        <v>174</v>
      </c>
      <c r="AU758" s="20" t="s">
        <v>79</v>
      </c>
    </row>
    <row r="759" s="13" customFormat="1">
      <c r="A759" s="13"/>
      <c r="B759" s="233"/>
      <c r="C759" s="234"/>
      <c r="D759" s="235" t="s">
        <v>176</v>
      </c>
      <c r="E759" s="236" t="s">
        <v>19</v>
      </c>
      <c r="F759" s="237" t="s">
        <v>1042</v>
      </c>
      <c r="G759" s="234"/>
      <c r="H759" s="238">
        <v>26.219999999999999</v>
      </c>
      <c r="I759" s="239"/>
      <c r="J759" s="234"/>
      <c r="K759" s="234"/>
      <c r="L759" s="240"/>
      <c r="M759" s="241"/>
      <c r="N759" s="242"/>
      <c r="O759" s="242"/>
      <c r="P759" s="242"/>
      <c r="Q759" s="242"/>
      <c r="R759" s="242"/>
      <c r="S759" s="242"/>
      <c r="T759" s="243"/>
      <c r="U759" s="13"/>
      <c r="V759" s="13"/>
      <c r="W759" s="13"/>
      <c r="X759" s="13"/>
      <c r="Y759" s="13"/>
      <c r="Z759" s="13"/>
      <c r="AA759" s="13"/>
      <c r="AB759" s="13"/>
      <c r="AC759" s="13"/>
      <c r="AD759" s="13"/>
      <c r="AE759" s="13"/>
      <c r="AT759" s="244" t="s">
        <v>176</v>
      </c>
      <c r="AU759" s="244" t="s">
        <v>79</v>
      </c>
      <c r="AV759" s="13" t="s">
        <v>79</v>
      </c>
      <c r="AW759" s="13" t="s">
        <v>32</v>
      </c>
      <c r="AX759" s="13" t="s">
        <v>70</v>
      </c>
      <c r="AY759" s="244" t="s">
        <v>165</v>
      </c>
    </row>
    <row r="760" s="14" customFormat="1">
      <c r="A760" s="14"/>
      <c r="B760" s="245"/>
      <c r="C760" s="246"/>
      <c r="D760" s="235" t="s">
        <v>176</v>
      </c>
      <c r="E760" s="247" t="s">
        <v>19</v>
      </c>
      <c r="F760" s="248" t="s">
        <v>178</v>
      </c>
      <c r="G760" s="246"/>
      <c r="H760" s="249">
        <v>26.219999999999999</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176</v>
      </c>
      <c r="AU760" s="255" t="s">
        <v>79</v>
      </c>
      <c r="AV760" s="14" t="s">
        <v>172</v>
      </c>
      <c r="AW760" s="14" t="s">
        <v>32</v>
      </c>
      <c r="AX760" s="14" t="s">
        <v>77</v>
      </c>
      <c r="AY760" s="255" t="s">
        <v>165</v>
      </c>
    </row>
    <row r="761" s="2" customFormat="1" ht="16.5" customHeight="1">
      <c r="A761" s="41"/>
      <c r="B761" s="42"/>
      <c r="C761" s="256" t="s">
        <v>1078</v>
      </c>
      <c r="D761" s="256" t="s">
        <v>218</v>
      </c>
      <c r="E761" s="257" t="s">
        <v>1079</v>
      </c>
      <c r="F761" s="258" t="s">
        <v>1080</v>
      </c>
      <c r="G761" s="259" t="s">
        <v>188</v>
      </c>
      <c r="H761" s="260">
        <v>29.457999999999998</v>
      </c>
      <c r="I761" s="261"/>
      <c r="J761" s="262">
        <f>ROUND(I761*H761,2)</f>
        <v>0</v>
      </c>
      <c r="K761" s="258" t="s">
        <v>171</v>
      </c>
      <c r="L761" s="263"/>
      <c r="M761" s="264" t="s">
        <v>19</v>
      </c>
      <c r="N761" s="265" t="s">
        <v>41</v>
      </c>
      <c r="O761" s="87"/>
      <c r="P761" s="224">
        <f>O761*H761</f>
        <v>0</v>
      </c>
      <c r="Q761" s="224">
        <v>0.00016000000000000001</v>
      </c>
      <c r="R761" s="224">
        <f>Q761*H761</f>
        <v>0.0047132800000000002</v>
      </c>
      <c r="S761" s="224">
        <v>0</v>
      </c>
      <c r="T761" s="225">
        <f>S761*H761</f>
        <v>0</v>
      </c>
      <c r="U761" s="41"/>
      <c r="V761" s="41"/>
      <c r="W761" s="41"/>
      <c r="X761" s="41"/>
      <c r="Y761" s="41"/>
      <c r="Z761" s="41"/>
      <c r="AA761" s="41"/>
      <c r="AB761" s="41"/>
      <c r="AC761" s="41"/>
      <c r="AD761" s="41"/>
      <c r="AE761" s="41"/>
      <c r="AR761" s="226" t="s">
        <v>365</v>
      </c>
      <c r="AT761" s="226" t="s">
        <v>218</v>
      </c>
      <c r="AU761" s="226" t="s">
        <v>79</v>
      </c>
      <c r="AY761" s="20" t="s">
        <v>165</v>
      </c>
      <c r="BE761" s="227">
        <f>IF(N761="základní",J761,0)</f>
        <v>0</v>
      </c>
      <c r="BF761" s="227">
        <f>IF(N761="snížená",J761,0)</f>
        <v>0</v>
      </c>
      <c r="BG761" s="227">
        <f>IF(N761="zákl. přenesená",J761,0)</f>
        <v>0</v>
      </c>
      <c r="BH761" s="227">
        <f>IF(N761="sníž. přenesená",J761,0)</f>
        <v>0</v>
      </c>
      <c r="BI761" s="227">
        <f>IF(N761="nulová",J761,0)</f>
        <v>0</v>
      </c>
      <c r="BJ761" s="20" t="s">
        <v>77</v>
      </c>
      <c r="BK761" s="227">
        <f>ROUND(I761*H761,2)</f>
        <v>0</v>
      </c>
      <c r="BL761" s="20" t="s">
        <v>269</v>
      </c>
      <c r="BM761" s="226" t="s">
        <v>1081</v>
      </c>
    </row>
    <row r="762" s="13" customFormat="1">
      <c r="A762" s="13"/>
      <c r="B762" s="233"/>
      <c r="C762" s="234"/>
      <c r="D762" s="235" t="s">
        <v>176</v>
      </c>
      <c r="E762" s="234"/>
      <c r="F762" s="237" t="s">
        <v>1082</v>
      </c>
      <c r="G762" s="234"/>
      <c r="H762" s="238">
        <v>29.457999999999998</v>
      </c>
      <c r="I762" s="239"/>
      <c r="J762" s="234"/>
      <c r="K762" s="234"/>
      <c r="L762" s="240"/>
      <c r="M762" s="241"/>
      <c r="N762" s="242"/>
      <c r="O762" s="242"/>
      <c r="P762" s="242"/>
      <c r="Q762" s="242"/>
      <c r="R762" s="242"/>
      <c r="S762" s="242"/>
      <c r="T762" s="243"/>
      <c r="U762" s="13"/>
      <c r="V762" s="13"/>
      <c r="W762" s="13"/>
      <c r="X762" s="13"/>
      <c r="Y762" s="13"/>
      <c r="Z762" s="13"/>
      <c r="AA762" s="13"/>
      <c r="AB762" s="13"/>
      <c r="AC762" s="13"/>
      <c r="AD762" s="13"/>
      <c r="AE762" s="13"/>
      <c r="AT762" s="244" t="s">
        <v>176</v>
      </c>
      <c r="AU762" s="244" t="s">
        <v>79</v>
      </c>
      <c r="AV762" s="13" t="s">
        <v>79</v>
      </c>
      <c r="AW762" s="13" t="s">
        <v>4</v>
      </c>
      <c r="AX762" s="13" t="s">
        <v>77</v>
      </c>
      <c r="AY762" s="244" t="s">
        <v>165</v>
      </c>
    </row>
    <row r="763" s="2" customFormat="1" ht="37.8" customHeight="1">
      <c r="A763" s="41"/>
      <c r="B763" s="42"/>
      <c r="C763" s="215" t="s">
        <v>1083</v>
      </c>
      <c r="D763" s="215" t="s">
        <v>167</v>
      </c>
      <c r="E763" s="216" t="s">
        <v>1084</v>
      </c>
      <c r="F763" s="217" t="s">
        <v>1085</v>
      </c>
      <c r="G763" s="218" t="s">
        <v>221</v>
      </c>
      <c r="H763" s="219">
        <v>0.0050000000000000001</v>
      </c>
      <c r="I763" s="220"/>
      <c r="J763" s="221">
        <f>ROUND(I763*H763,2)</f>
        <v>0</v>
      </c>
      <c r="K763" s="217" t="s">
        <v>171</v>
      </c>
      <c r="L763" s="47"/>
      <c r="M763" s="222" t="s">
        <v>19</v>
      </c>
      <c r="N763" s="223" t="s">
        <v>41</v>
      </c>
      <c r="O763" s="87"/>
      <c r="P763" s="224">
        <f>O763*H763</f>
        <v>0</v>
      </c>
      <c r="Q763" s="224">
        <v>0</v>
      </c>
      <c r="R763" s="224">
        <f>Q763*H763</f>
        <v>0</v>
      </c>
      <c r="S763" s="224">
        <v>0</v>
      </c>
      <c r="T763" s="225">
        <f>S763*H763</f>
        <v>0</v>
      </c>
      <c r="U763" s="41"/>
      <c r="V763" s="41"/>
      <c r="W763" s="41"/>
      <c r="X763" s="41"/>
      <c r="Y763" s="41"/>
      <c r="Z763" s="41"/>
      <c r="AA763" s="41"/>
      <c r="AB763" s="41"/>
      <c r="AC763" s="41"/>
      <c r="AD763" s="41"/>
      <c r="AE763" s="41"/>
      <c r="AR763" s="226" t="s">
        <v>269</v>
      </c>
      <c r="AT763" s="226" t="s">
        <v>167</v>
      </c>
      <c r="AU763" s="226" t="s">
        <v>79</v>
      </c>
      <c r="AY763" s="20" t="s">
        <v>165</v>
      </c>
      <c r="BE763" s="227">
        <f>IF(N763="základní",J763,0)</f>
        <v>0</v>
      </c>
      <c r="BF763" s="227">
        <f>IF(N763="snížená",J763,0)</f>
        <v>0</v>
      </c>
      <c r="BG763" s="227">
        <f>IF(N763="zákl. přenesená",J763,0)</f>
        <v>0</v>
      </c>
      <c r="BH763" s="227">
        <f>IF(N763="sníž. přenesená",J763,0)</f>
        <v>0</v>
      </c>
      <c r="BI763" s="227">
        <f>IF(N763="nulová",J763,0)</f>
        <v>0</v>
      </c>
      <c r="BJ763" s="20" t="s">
        <v>77</v>
      </c>
      <c r="BK763" s="227">
        <f>ROUND(I763*H763,2)</f>
        <v>0</v>
      </c>
      <c r="BL763" s="20" t="s">
        <v>269</v>
      </c>
      <c r="BM763" s="226" t="s">
        <v>1086</v>
      </c>
    </row>
    <row r="764" s="2" customFormat="1">
      <c r="A764" s="41"/>
      <c r="B764" s="42"/>
      <c r="C764" s="43"/>
      <c r="D764" s="228" t="s">
        <v>174</v>
      </c>
      <c r="E764" s="43"/>
      <c r="F764" s="229" t="s">
        <v>1087</v>
      </c>
      <c r="G764" s="43"/>
      <c r="H764" s="43"/>
      <c r="I764" s="230"/>
      <c r="J764" s="43"/>
      <c r="K764" s="43"/>
      <c r="L764" s="47"/>
      <c r="M764" s="231"/>
      <c r="N764" s="232"/>
      <c r="O764" s="87"/>
      <c r="P764" s="87"/>
      <c r="Q764" s="87"/>
      <c r="R764" s="87"/>
      <c r="S764" s="87"/>
      <c r="T764" s="88"/>
      <c r="U764" s="41"/>
      <c r="V764" s="41"/>
      <c r="W764" s="41"/>
      <c r="X764" s="41"/>
      <c r="Y764" s="41"/>
      <c r="Z764" s="41"/>
      <c r="AA764" s="41"/>
      <c r="AB764" s="41"/>
      <c r="AC764" s="41"/>
      <c r="AD764" s="41"/>
      <c r="AE764" s="41"/>
      <c r="AT764" s="20" t="s">
        <v>174</v>
      </c>
      <c r="AU764" s="20" t="s">
        <v>79</v>
      </c>
    </row>
    <row r="765" s="12" customFormat="1" ht="22.8" customHeight="1">
      <c r="A765" s="12"/>
      <c r="B765" s="199"/>
      <c r="C765" s="200"/>
      <c r="D765" s="201" t="s">
        <v>69</v>
      </c>
      <c r="E765" s="213" t="s">
        <v>1088</v>
      </c>
      <c r="F765" s="213" t="s">
        <v>1089</v>
      </c>
      <c r="G765" s="200"/>
      <c r="H765" s="200"/>
      <c r="I765" s="203"/>
      <c r="J765" s="214">
        <f>BK765</f>
        <v>0</v>
      </c>
      <c r="K765" s="200"/>
      <c r="L765" s="205"/>
      <c r="M765" s="206"/>
      <c r="N765" s="207"/>
      <c r="O765" s="207"/>
      <c r="P765" s="208">
        <f>SUM(P766:P803)</f>
        <v>0</v>
      </c>
      <c r="Q765" s="207"/>
      <c r="R765" s="208">
        <f>SUM(R766:R803)</f>
        <v>0.46672042500000005</v>
      </c>
      <c r="S765" s="207"/>
      <c r="T765" s="209">
        <f>SUM(T766:T803)</f>
        <v>0</v>
      </c>
      <c r="U765" s="12"/>
      <c r="V765" s="12"/>
      <c r="W765" s="12"/>
      <c r="X765" s="12"/>
      <c r="Y765" s="12"/>
      <c r="Z765" s="12"/>
      <c r="AA765" s="12"/>
      <c r="AB765" s="12"/>
      <c r="AC765" s="12"/>
      <c r="AD765" s="12"/>
      <c r="AE765" s="12"/>
      <c r="AR765" s="210" t="s">
        <v>79</v>
      </c>
      <c r="AT765" s="211" t="s">
        <v>69</v>
      </c>
      <c r="AU765" s="211" t="s">
        <v>77</v>
      </c>
      <c r="AY765" s="210" t="s">
        <v>165</v>
      </c>
      <c r="BK765" s="212">
        <f>SUM(BK766:BK803)</f>
        <v>0</v>
      </c>
    </row>
    <row r="766" s="2" customFormat="1" ht="33" customHeight="1">
      <c r="A766" s="41"/>
      <c r="B766" s="42"/>
      <c r="C766" s="215" t="s">
        <v>1090</v>
      </c>
      <c r="D766" s="215" t="s">
        <v>167</v>
      </c>
      <c r="E766" s="216" t="s">
        <v>1091</v>
      </c>
      <c r="F766" s="217" t="s">
        <v>1092</v>
      </c>
      <c r="G766" s="218" t="s">
        <v>188</v>
      </c>
      <c r="H766" s="219">
        <v>42.090000000000003</v>
      </c>
      <c r="I766" s="220"/>
      <c r="J766" s="221">
        <f>ROUND(I766*H766,2)</f>
        <v>0</v>
      </c>
      <c r="K766" s="217" t="s">
        <v>171</v>
      </c>
      <c r="L766" s="47"/>
      <c r="M766" s="222" t="s">
        <v>19</v>
      </c>
      <c r="N766" s="223" t="s">
        <v>41</v>
      </c>
      <c r="O766" s="87"/>
      <c r="P766" s="224">
        <f>O766*H766</f>
        <v>0</v>
      </c>
      <c r="Q766" s="224">
        <v>0.0068999999999999999</v>
      </c>
      <c r="R766" s="224">
        <f>Q766*H766</f>
        <v>0.29042100000000004</v>
      </c>
      <c r="S766" s="224">
        <v>0</v>
      </c>
      <c r="T766" s="225">
        <f>S766*H766</f>
        <v>0</v>
      </c>
      <c r="U766" s="41"/>
      <c r="V766" s="41"/>
      <c r="W766" s="41"/>
      <c r="X766" s="41"/>
      <c r="Y766" s="41"/>
      <c r="Z766" s="41"/>
      <c r="AA766" s="41"/>
      <c r="AB766" s="41"/>
      <c r="AC766" s="41"/>
      <c r="AD766" s="41"/>
      <c r="AE766" s="41"/>
      <c r="AR766" s="226" t="s">
        <v>269</v>
      </c>
      <c r="AT766" s="226" t="s">
        <v>167</v>
      </c>
      <c r="AU766" s="226" t="s">
        <v>79</v>
      </c>
      <c r="AY766" s="20" t="s">
        <v>165</v>
      </c>
      <c r="BE766" s="227">
        <f>IF(N766="základní",J766,0)</f>
        <v>0</v>
      </c>
      <c r="BF766" s="227">
        <f>IF(N766="snížená",J766,0)</f>
        <v>0</v>
      </c>
      <c r="BG766" s="227">
        <f>IF(N766="zákl. přenesená",J766,0)</f>
        <v>0</v>
      </c>
      <c r="BH766" s="227">
        <f>IF(N766="sníž. přenesená",J766,0)</f>
        <v>0</v>
      </c>
      <c r="BI766" s="227">
        <f>IF(N766="nulová",J766,0)</f>
        <v>0</v>
      </c>
      <c r="BJ766" s="20" t="s">
        <v>77</v>
      </c>
      <c r="BK766" s="227">
        <f>ROUND(I766*H766,2)</f>
        <v>0</v>
      </c>
      <c r="BL766" s="20" t="s">
        <v>269</v>
      </c>
      <c r="BM766" s="226" t="s">
        <v>1093</v>
      </c>
    </row>
    <row r="767" s="2" customFormat="1">
      <c r="A767" s="41"/>
      <c r="B767" s="42"/>
      <c r="C767" s="43"/>
      <c r="D767" s="228" t="s">
        <v>174</v>
      </c>
      <c r="E767" s="43"/>
      <c r="F767" s="229" t="s">
        <v>1094</v>
      </c>
      <c r="G767" s="43"/>
      <c r="H767" s="43"/>
      <c r="I767" s="230"/>
      <c r="J767" s="43"/>
      <c r="K767" s="43"/>
      <c r="L767" s="47"/>
      <c r="M767" s="231"/>
      <c r="N767" s="232"/>
      <c r="O767" s="87"/>
      <c r="P767" s="87"/>
      <c r="Q767" s="87"/>
      <c r="R767" s="87"/>
      <c r="S767" s="87"/>
      <c r="T767" s="88"/>
      <c r="U767" s="41"/>
      <c r="V767" s="41"/>
      <c r="W767" s="41"/>
      <c r="X767" s="41"/>
      <c r="Y767" s="41"/>
      <c r="Z767" s="41"/>
      <c r="AA767" s="41"/>
      <c r="AB767" s="41"/>
      <c r="AC767" s="41"/>
      <c r="AD767" s="41"/>
      <c r="AE767" s="41"/>
      <c r="AT767" s="20" t="s">
        <v>174</v>
      </c>
      <c r="AU767" s="20" t="s">
        <v>79</v>
      </c>
    </row>
    <row r="768" s="13" customFormat="1">
      <c r="A768" s="13"/>
      <c r="B768" s="233"/>
      <c r="C768" s="234"/>
      <c r="D768" s="235" t="s">
        <v>176</v>
      </c>
      <c r="E768" s="236" t="s">
        <v>19</v>
      </c>
      <c r="F768" s="237" t="s">
        <v>1001</v>
      </c>
      <c r="G768" s="234"/>
      <c r="H768" s="238">
        <v>42.090000000000003</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176</v>
      </c>
      <c r="AU768" s="244" t="s">
        <v>79</v>
      </c>
      <c r="AV768" s="13" t="s">
        <v>79</v>
      </c>
      <c r="AW768" s="13" t="s">
        <v>32</v>
      </c>
      <c r="AX768" s="13" t="s">
        <v>70</v>
      </c>
      <c r="AY768" s="244" t="s">
        <v>165</v>
      </c>
    </row>
    <row r="769" s="14" customFormat="1">
      <c r="A769" s="14"/>
      <c r="B769" s="245"/>
      <c r="C769" s="246"/>
      <c r="D769" s="235" t="s">
        <v>176</v>
      </c>
      <c r="E769" s="247" t="s">
        <v>19</v>
      </c>
      <c r="F769" s="248" t="s">
        <v>178</v>
      </c>
      <c r="G769" s="246"/>
      <c r="H769" s="249">
        <v>42.090000000000003</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176</v>
      </c>
      <c r="AU769" s="255" t="s">
        <v>79</v>
      </c>
      <c r="AV769" s="14" t="s">
        <v>172</v>
      </c>
      <c r="AW769" s="14" t="s">
        <v>32</v>
      </c>
      <c r="AX769" s="14" t="s">
        <v>77</v>
      </c>
      <c r="AY769" s="255" t="s">
        <v>165</v>
      </c>
    </row>
    <row r="770" s="2" customFormat="1" ht="24.15" customHeight="1">
      <c r="A770" s="41"/>
      <c r="B770" s="42"/>
      <c r="C770" s="215" t="s">
        <v>1095</v>
      </c>
      <c r="D770" s="215" t="s">
        <v>167</v>
      </c>
      <c r="E770" s="216" t="s">
        <v>1096</v>
      </c>
      <c r="F770" s="217" t="s">
        <v>1097</v>
      </c>
      <c r="G770" s="218" t="s">
        <v>213</v>
      </c>
      <c r="H770" s="219">
        <v>6.9000000000000004</v>
      </c>
      <c r="I770" s="220"/>
      <c r="J770" s="221">
        <f>ROUND(I770*H770,2)</f>
        <v>0</v>
      </c>
      <c r="K770" s="217" t="s">
        <v>171</v>
      </c>
      <c r="L770" s="47"/>
      <c r="M770" s="222" t="s">
        <v>19</v>
      </c>
      <c r="N770" s="223" t="s">
        <v>41</v>
      </c>
      <c r="O770" s="87"/>
      <c r="P770" s="224">
        <f>O770*H770</f>
        <v>0</v>
      </c>
      <c r="Q770" s="224">
        <v>0.0051362500000000002</v>
      </c>
      <c r="R770" s="224">
        <f>Q770*H770</f>
        <v>0.035440125000000003</v>
      </c>
      <c r="S770" s="224">
        <v>0</v>
      </c>
      <c r="T770" s="225">
        <f>S770*H770</f>
        <v>0</v>
      </c>
      <c r="U770" s="41"/>
      <c r="V770" s="41"/>
      <c r="W770" s="41"/>
      <c r="X770" s="41"/>
      <c r="Y770" s="41"/>
      <c r="Z770" s="41"/>
      <c r="AA770" s="41"/>
      <c r="AB770" s="41"/>
      <c r="AC770" s="41"/>
      <c r="AD770" s="41"/>
      <c r="AE770" s="41"/>
      <c r="AR770" s="226" t="s">
        <v>269</v>
      </c>
      <c r="AT770" s="226" t="s">
        <v>167</v>
      </c>
      <c r="AU770" s="226" t="s">
        <v>79</v>
      </c>
      <c r="AY770" s="20" t="s">
        <v>165</v>
      </c>
      <c r="BE770" s="227">
        <f>IF(N770="základní",J770,0)</f>
        <v>0</v>
      </c>
      <c r="BF770" s="227">
        <f>IF(N770="snížená",J770,0)</f>
        <v>0</v>
      </c>
      <c r="BG770" s="227">
        <f>IF(N770="zákl. přenesená",J770,0)</f>
        <v>0</v>
      </c>
      <c r="BH770" s="227">
        <f>IF(N770="sníž. přenesená",J770,0)</f>
        <v>0</v>
      </c>
      <c r="BI770" s="227">
        <f>IF(N770="nulová",J770,0)</f>
        <v>0</v>
      </c>
      <c r="BJ770" s="20" t="s">
        <v>77</v>
      </c>
      <c r="BK770" s="227">
        <f>ROUND(I770*H770,2)</f>
        <v>0</v>
      </c>
      <c r="BL770" s="20" t="s">
        <v>269</v>
      </c>
      <c r="BM770" s="226" t="s">
        <v>1098</v>
      </c>
    </row>
    <row r="771" s="2" customFormat="1">
      <c r="A771" s="41"/>
      <c r="B771" s="42"/>
      <c r="C771" s="43"/>
      <c r="D771" s="228" t="s">
        <v>174</v>
      </c>
      <c r="E771" s="43"/>
      <c r="F771" s="229" t="s">
        <v>1099</v>
      </c>
      <c r="G771" s="43"/>
      <c r="H771" s="43"/>
      <c r="I771" s="230"/>
      <c r="J771" s="43"/>
      <c r="K771" s="43"/>
      <c r="L771" s="47"/>
      <c r="M771" s="231"/>
      <c r="N771" s="232"/>
      <c r="O771" s="87"/>
      <c r="P771" s="87"/>
      <c r="Q771" s="87"/>
      <c r="R771" s="87"/>
      <c r="S771" s="87"/>
      <c r="T771" s="88"/>
      <c r="U771" s="41"/>
      <c r="V771" s="41"/>
      <c r="W771" s="41"/>
      <c r="X771" s="41"/>
      <c r="Y771" s="41"/>
      <c r="Z771" s="41"/>
      <c r="AA771" s="41"/>
      <c r="AB771" s="41"/>
      <c r="AC771" s="41"/>
      <c r="AD771" s="41"/>
      <c r="AE771" s="41"/>
      <c r="AT771" s="20" t="s">
        <v>174</v>
      </c>
      <c r="AU771" s="20" t="s">
        <v>79</v>
      </c>
    </row>
    <row r="772" s="13" customFormat="1">
      <c r="A772" s="13"/>
      <c r="B772" s="233"/>
      <c r="C772" s="234"/>
      <c r="D772" s="235" t="s">
        <v>176</v>
      </c>
      <c r="E772" s="236" t="s">
        <v>19</v>
      </c>
      <c r="F772" s="237" t="s">
        <v>1100</v>
      </c>
      <c r="G772" s="234"/>
      <c r="H772" s="238">
        <v>6.9000000000000004</v>
      </c>
      <c r="I772" s="239"/>
      <c r="J772" s="234"/>
      <c r="K772" s="234"/>
      <c r="L772" s="240"/>
      <c r="M772" s="241"/>
      <c r="N772" s="242"/>
      <c r="O772" s="242"/>
      <c r="P772" s="242"/>
      <c r="Q772" s="242"/>
      <c r="R772" s="242"/>
      <c r="S772" s="242"/>
      <c r="T772" s="243"/>
      <c r="U772" s="13"/>
      <c r="V772" s="13"/>
      <c r="W772" s="13"/>
      <c r="X772" s="13"/>
      <c r="Y772" s="13"/>
      <c r="Z772" s="13"/>
      <c r="AA772" s="13"/>
      <c r="AB772" s="13"/>
      <c r="AC772" s="13"/>
      <c r="AD772" s="13"/>
      <c r="AE772" s="13"/>
      <c r="AT772" s="244" t="s">
        <v>176</v>
      </c>
      <c r="AU772" s="244" t="s">
        <v>79</v>
      </c>
      <c r="AV772" s="13" t="s">
        <v>79</v>
      </c>
      <c r="AW772" s="13" t="s">
        <v>32</v>
      </c>
      <c r="AX772" s="13" t="s">
        <v>70</v>
      </c>
      <c r="AY772" s="244" t="s">
        <v>165</v>
      </c>
    </row>
    <row r="773" s="14" customFormat="1">
      <c r="A773" s="14"/>
      <c r="B773" s="245"/>
      <c r="C773" s="246"/>
      <c r="D773" s="235" t="s">
        <v>176</v>
      </c>
      <c r="E773" s="247" t="s">
        <v>19</v>
      </c>
      <c r="F773" s="248" t="s">
        <v>178</v>
      </c>
      <c r="G773" s="246"/>
      <c r="H773" s="249">
        <v>6.9000000000000004</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176</v>
      </c>
      <c r="AU773" s="255" t="s">
        <v>79</v>
      </c>
      <c r="AV773" s="14" t="s">
        <v>172</v>
      </c>
      <c r="AW773" s="14" t="s">
        <v>32</v>
      </c>
      <c r="AX773" s="14" t="s">
        <v>77</v>
      </c>
      <c r="AY773" s="255" t="s">
        <v>165</v>
      </c>
    </row>
    <row r="774" s="2" customFormat="1" ht="21.75" customHeight="1">
      <c r="A774" s="41"/>
      <c r="B774" s="42"/>
      <c r="C774" s="215" t="s">
        <v>1101</v>
      </c>
      <c r="D774" s="215" t="s">
        <v>167</v>
      </c>
      <c r="E774" s="216" t="s">
        <v>1102</v>
      </c>
      <c r="F774" s="217" t="s">
        <v>1103</v>
      </c>
      <c r="G774" s="218" t="s">
        <v>213</v>
      </c>
      <c r="H774" s="219">
        <v>12.5</v>
      </c>
      <c r="I774" s="220"/>
      <c r="J774" s="221">
        <f>ROUND(I774*H774,2)</f>
        <v>0</v>
      </c>
      <c r="K774" s="217" t="s">
        <v>171</v>
      </c>
      <c r="L774" s="47"/>
      <c r="M774" s="222" t="s">
        <v>19</v>
      </c>
      <c r="N774" s="223" t="s">
        <v>41</v>
      </c>
      <c r="O774" s="87"/>
      <c r="P774" s="224">
        <f>O774*H774</f>
        <v>0</v>
      </c>
      <c r="Q774" s="224">
        <v>0.0021768500000000001</v>
      </c>
      <c r="R774" s="224">
        <f>Q774*H774</f>
        <v>0.027210625000000002</v>
      </c>
      <c r="S774" s="224">
        <v>0</v>
      </c>
      <c r="T774" s="225">
        <f>S774*H774</f>
        <v>0</v>
      </c>
      <c r="U774" s="41"/>
      <c r="V774" s="41"/>
      <c r="W774" s="41"/>
      <c r="X774" s="41"/>
      <c r="Y774" s="41"/>
      <c r="Z774" s="41"/>
      <c r="AA774" s="41"/>
      <c r="AB774" s="41"/>
      <c r="AC774" s="41"/>
      <c r="AD774" s="41"/>
      <c r="AE774" s="41"/>
      <c r="AR774" s="226" t="s">
        <v>269</v>
      </c>
      <c r="AT774" s="226" t="s">
        <v>167</v>
      </c>
      <c r="AU774" s="226" t="s">
        <v>79</v>
      </c>
      <c r="AY774" s="20" t="s">
        <v>165</v>
      </c>
      <c r="BE774" s="227">
        <f>IF(N774="základní",J774,0)</f>
        <v>0</v>
      </c>
      <c r="BF774" s="227">
        <f>IF(N774="snížená",J774,0)</f>
        <v>0</v>
      </c>
      <c r="BG774" s="227">
        <f>IF(N774="zákl. přenesená",J774,0)</f>
        <v>0</v>
      </c>
      <c r="BH774" s="227">
        <f>IF(N774="sníž. přenesená",J774,0)</f>
        <v>0</v>
      </c>
      <c r="BI774" s="227">
        <f>IF(N774="nulová",J774,0)</f>
        <v>0</v>
      </c>
      <c r="BJ774" s="20" t="s">
        <v>77</v>
      </c>
      <c r="BK774" s="227">
        <f>ROUND(I774*H774,2)</f>
        <v>0</v>
      </c>
      <c r="BL774" s="20" t="s">
        <v>269</v>
      </c>
      <c r="BM774" s="226" t="s">
        <v>1104</v>
      </c>
    </row>
    <row r="775" s="2" customFormat="1">
      <c r="A775" s="41"/>
      <c r="B775" s="42"/>
      <c r="C775" s="43"/>
      <c r="D775" s="228" t="s">
        <v>174</v>
      </c>
      <c r="E775" s="43"/>
      <c r="F775" s="229" t="s">
        <v>1105</v>
      </c>
      <c r="G775" s="43"/>
      <c r="H775" s="43"/>
      <c r="I775" s="230"/>
      <c r="J775" s="43"/>
      <c r="K775" s="43"/>
      <c r="L775" s="47"/>
      <c r="M775" s="231"/>
      <c r="N775" s="232"/>
      <c r="O775" s="87"/>
      <c r="P775" s="87"/>
      <c r="Q775" s="87"/>
      <c r="R775" s="87"/>
      <c r="S775" s="87"/>
      <c r="T775" s="88"/>
      <c r="U775" s="41"/>
      <c r="V775" s="41"/>
      <c r="W775" s="41"/>
      <c r="X775" s="41"/>
      <c r="Y775" s="41"/>
      <c r="Z775" s="41"/>
      <c r="AA775" s="41"/>
      <c r="AB775" s="41"/>
      <c r="AC775" s="41"/>
      <c r="AD775" s="41"/>
      <c r="AE775" s="41"/>
      <c r="AT775" s="20" t="s">
        <v>174</v>
      </c>
      <c r="AU775" s="20" t="s">
        <v>79</v>
      </c>
    </row>
    <row r="776" s="13" customFormat="1">
      <c r="A776" s="13"/>
      <c r="B776" s="233"/>
      <c r="C776" s="234"/>
      <c r="D776" s="235" t="s">
        <v>176</v>
      </c>
      <c r="E776" s="236" t="s">
        <v>19</v>
      </c>
      <c r="F776" s="237" t="s">
        <v>1106</v>
      </c>
      <c r="G776" s="234"/>
      <c r="H776" s="238">
        <v>12.5</v>
      </c>
      <c r="I776" s="239"/>
      <c r="J776" s="234"/>
      <c r="K776" s="234"/>
      <c r="L776" s="240"/>
      <c r="M776" s="241"/>
      <c r="N776" s="242"/>
      <c r="O776" s="242"/>
      <c r="P776" s="242"/>
      <c r="Q776" s="242"/>
      <c r="R776" s="242"/>
      <c r="S776" s="242"/>
      <c r="T776" s="243"/>
      <c r="U776" s="13"/>
      <c r="V776" s="13"/>
      <c r="W776" s="13"/>
      <c r="X776" s="13"/>
      <c r="Y776" s="13"/>
      <c r="Z776" s="13"/>
      <c r="AA776" s="13"/>
      <c r="AB776" s="13"/>
      <c r="AC776" s="13"/>
      <c r="AD776" s="13"/>
      <c r="AE776" s="13"/>
      <c r="AT776" s="244" t="s">
        <v>176</v>
      </c>
      <c r="AU776" s="244" t="s">
        <v>79</v>
      </c>
      <c r="AV776" s="13" t="s">
        <v>79</v>
      </c>
      <c r="AW776" s="13" t="s">
        <v>32</v>
      </c>
      <c r="AX776" s="13" t="s">
        <v>70</v>
      </c>
      <c r="AY776" s="244" t="s">
        <v>165</v>
      </c>
    </row>
    <row r="777" s="14" customFormat="1">
      <c r="A777" s="14"/>
      <c r="B777" s="245"/>
      <c r="C777" s="246"/>
      <c r="D777" s="235" t="s">
        <v>176</v>
      </c>
      <c r="E777" s="247" t="s">
        <v>19</v>
      </c>
      <c r="F777" s="248" t="s">
        <v>178</v>
      </c>
      <c r="G777" s="246"/>
      <c r="H777" s="249">
        <v>12.5</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176</v>
      </c>
      <c r="AU777" s="255" t="s">
        <v>79</v>
      </c>
      <c r="AV777" s="14" t="s">
        <v>172</v>
      </c>
      <c r="AW777" s="14" t="s">
        <v>32</v>
      </c>
      <c r="AX777" s="14" t="s">
        <v>77</v>
      </c>
      <c r="AY777" s="255" t="s">
        <v>165</v>
      </c>
    </row>
    <row r="778" s="2" customFormat="1" ht="24.15" customHeight="1">
      <c r="A778" s="41"/>
      <c r="B778" s="42"/>
      <c r="C778" s="215" t="s">
        <v>1107</v>
      </c>
      <c r="D778" s="215" t="s">
        <v>167</v>
      </c>
      <c r="E778" s="216" t="s">
        <v>1108</v>
      </c>
      <c r="F778" s="217" t="s">
        <v>1109</v>
      </c>
      <c r="G778" s="218" t="s">
        <v>213</v>
      </c>
      <c r="H778" s="219">
        <v>14</v>
      </c>
      <c r="I778" s="220"/>
      <c r="J778" s="221">
        <f>ROUND(I778*H778,2)</f>
        <v>0</v>
      </c>
      <c r="K778" s="217" t="s">
        <v>171</v>
      </c>
      <c r="L778" s="47"/>
      <c r="M778" s="222" t="s">
        <v>19</v>
      </c>
      <c r="N778" s="223" t="s">
        <v>41</v>
      </c>
      <c r="O778" s="87"/>
      <c r="P778" s="224">
        <f>O778*H778</f>
        <v>0</v>
      </c>
      <c r="Q778" s="224">
        <v>0.0016739999999999999</v>
      </c>
      <c r="R778" s="224">
        <f>Q778*H778</f>
        <v>0.023435999999999998</v>
      </c>
      <c r="S778" s="224">
        <v>0</v>
      </c>
      <c r="T778" s="225">
        <f>S778*H778</f>
        <v>0</v>
      </c>
      <c r="U778" s="41"/>
      <c r="V778" s="41"/>
      <c r="W778" s="41"/>
      <c r="X778" s="41"/>
      <c r="Y778" s="41"/>
      <c r="Z778" s="41"/>
      <c r="AA778" s="41"/>
      <c r="AB778" s="41"/>
      <c r="AC778" s="41"/>
      <c r="AD778" s="41"/>
      <c r="AE778" s="41"/>
      <c r="AR778" s="226" t="s">
        <v>269</v>
      </c>
      <c r="AT778" s="226" t="s">
        <v>167</v>
      </c>
      <c r="AU778" s="226" t="s">
        <v>79</v>
      </c>
      <c r="AY778" s="20" t="s">
        <v>165</v>
      </c>
      <c r="BE778" s="227">
        <f>IF(N778="základní",J778,0)</f>
        <v>0</v>
      </c>
      <c r="BF778" s="227">
        <f>IF(N778="snížená",J778,0)</f>
        <v>0</v>
      </c>
      <c r="BG778" s="227">
        <f>IF(N778="zákl. přenesená",J778,0)</f>
        <v>0</v>
      </c>
      <c r="BH778" s="227">
        <f>IF(N778="sníž. přenesená",J778,0)</f>
        <v>0</v>
      </c>
      <c r="BI778" s="227">
        <f>IF(N778="nulová",J778,0)</f>
        <v>0</v>
      </c>
      <c r="BJ778" s="20" t="s">
        <v>77</v>
      </c>
      <c r="BK778" s="227">
        <f>ROUND(I778*H778,2)</f>
        <v>0</v>
      </c>
      <c r="BL778" s="20" t="s">
        <v>269</v>
      </c>
      <c r="BM778" s="226" t="s">
        <v>1110</v>
      </c>
    </row>
    <row r="779" s="2" customFormat="1">
      <c r="A779" s="41"/>
      <c r="B779" s="42"/>
      <c r="C779" s="43"/>
      <c r="D779" s="228" t="s">
        <v>174</v>
      </c>
      <c r="E779" s="43"/>
      <c r="F779" s="229" t="s">
        <v>1111</v>
      </c>
      <c r="G779" s="43"/>
      <c r="H779" s="43"/>
      <c r="I779" s="230"/>
      <c r="J779" s="43"/>
      <c r="K779" s="43"/>
      <c r="L779" s="47"/>
      <c r="M779" s="231"/>
      <c r="N779" s="232"/>
      <c r="O779" s="87"/>
      <c r="P779" s="87"/>
      <c r="Q779" s="87"/>
      <c r="R779" s="87"/>
      <c r="S779" s="87"/>
      <c r="T779" s="88"/>
      <c r="U779" s="41"/>
      <c r="V779" s="41"/>
      <c r="W779" s="41"/>
      <c r="X779" s="41"/>
      <c r="Y779" s="41"/>
      <c r="Z779" s="41"/>
      <c r="AA779" s="41"/>
      <c r="AB779" s="41"/>
      <c r="AC779" s="41"/>
      <c r="AD779" s="41"/>
      <c r="AE779" s="41"/>
      <c r="AT779" s="20" t="s">
        <v>174</v>
      </c>
      <c r="AU779" s="20" t="s">
        <v>79</v>
      </c>
    </row>
    <row r="780" s="13" customFormat="1">
      <c r="A780" s="13"/>
      <c r="B780" s="233"/>
      <c r="C780" s="234"/>
      <c r="D780" s="235" t="s">
        <v>176</v>
      </c>
      <c r="E780" s="236" t="s">
        <v>19</v>
      </c>
      <c r="F780" s="237" t="s">
        <v>1112</v>
      </c>
      <c r="G780" s="234"/>
      <c r="H780" s="238">
        <v>14</v>
      </c>
      <c r="I780" s="239"/>
      <c r="J780" s="234"/>
      <c r="K780" s="234"/>
      <c r="L780" s="240"/>
      <c r="M780" s="241"/>
      <c r="N780" s="242"/>
      <c r="O780" s="242"/>
      <c r="P780" s="242"/>
      <c r="Q780" s="242"/>
      <c r="R780" s="242"/>
      <c r="S780" s="242"/>
      <c r="T780" s="243"/>
      <c r="U780" s="13"/>
      <c r="V780" s="13"/>
      <c r="W780" s="13"/>
      <c r="X780" s="13"/>
      <c r="Y780" s="13"/>
      <c r="Z780" s="13"/>
      <c r="AA780" s="13"/>
      <c r="AB780" s="13"/>
      <c r="AC780" s="13"/>
      <c r="AD780" s="13"/>
      <c r="AE780" s="13"/>
      <c r="AT780" s="244" t="s">
        <v>176</v>
      </c>
      <c r="AU780" s="244" t="s">
        <v>79</v>
      </c>
      <c r="AV780" s="13" t="s">
        <v>79</v>
      </c>
      <c r="AW780" s="13" t="s">
        <v>32</v>
      </c>
      <c r="AX780" s="13" t="s">
        <v>70</v>
      </c>
      <c r="AY780" s="244" t="s">
        <v>165</v>
      </c>
    </row>
    <row r="781" s="14" customFormat="1">
      <c r="A781" s="14"/>
      <c r="B781" s="245"/>
      <c r="C781" s="246"/>
      <c r="D781" s="235" t="s">
        <v>176</v>
      </c>
      <c r="E781" s="247" t="s">
        <v>19</v>
      </c>
      <c r="F781" s="248" t="s">
        <v>178</v>
      </c>
      <c r="G781" s="246"/>
      <c r="H781" s="249">
        <v>14</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176</v>
      </c>
      <c r="AU781" s="255" t="s">
        <v>79</v>
      </c>
      <c r="AV781" s="14" t="s">
        <v>172</v>
      </c>
      <c r="AW781" s="14" t="s">
        <v>32</v>
      </c>
      <c r="AX781" s="14" t="s">
        <v>77</v>
      </c>
      <c r="AY781" s="255" t="s">
        <v>165</v>
      </c>
    </row>
    <row r="782" s="2" customFormat="1" ht="24.15" customHeight="1">
      <c r="A782" s="41"/>
      <c r="B782" s="42"/>
      <c r="C782" s="215" t="s">
        <v>1113</v>
      </c>
      <c r="D782" s="215" t="s">
        <v>167</v>
      </c>
      <c r="E782" s="216" t="s">
        <v>1114</v>
      </c>
      <c r="F782" s="217" t="s">
        <v>1115</v>
      </c>
      <c r="G782" s="218" t="s">
        <v>213</v>
      </c>
      <c r="H782" s="219">
        <v>14</v>
      </c>
      <c r="I782" s="220"/>
      <c r="J782" s="221">
        <f>ROUND(I782*H782,2)</f>
        <v>0</v>
      </c>
      <c r="K782" s="217" t="s">
        <v>171</v>
      </c>
      <c r="L782" s="47"/>
      <c r="M782" s="222" t="s">
        <v>19</v>
      </c>
      <c r="N782" s="223" t="s">
        <v>41</v>
      </c>
      <c r="O782" s="87"/>
      <c r="P782" s="224">
        <f>O782*H782</f>
        <v>0</v>
      </c>
      <c r="Q782" s="224">
        <v>0.0030579499999999998</v>
      </c>
      <c r="R782" s="224">
        <f>Q782*H782</f>
        <v>0.042811299999999997</v>
      </c>
      <c r="S782" s="224">
        <v>0</v>
      </c>
      <c r="T782" s="225">
        <f>S782*H782</f>
        <v>0</v>
      </c>
      <c r="U782" s="41"/>
      <c r="V782" s="41"/>
      <c r="W782" s="41"/>
      <c r="X782" s="41"/>
      <c r="Y782" s="41"/>
      <c r="Z782" s="41"/>
      <c r="AA782" s="41"/>
      <c r="AB782" s="41"/>
      <c r="AC782" s="41"/>
      <c r="AD782" s="41"/>
      <c r="AE782" s="41"/>
      <c r="AR782" s="226" t="s">
        <v>269</v>
      </c>
      <c r="AT782" s="226" t="s">
        <v>167</v>
      </c>
      <c r="AU782" s="226" t="s">
        <v>79</v>
      </c>
      <c r="AY782" s="20" t="s">
        <v>165</v>
      </c>
      <c r="BE782" s="227">
        <f>IF(N782="základní",J782,0)</f>
        <v>0</v>
      </c>
      <c r="BF782" s="227">
        <f>IF(N782="snížená",J782,0)</f>
        <v>0</v>
      </c>
      <c r="BG782" s="227">
        <f>IF(N782="zákl. přenesená",J782,0)</f>
        <v>0</v>
      </c>
      <c r="BH782" s="227">
        <f>IF(N782="sníž. přenesená",J782,0)</f>
        <v>0</v>
      </c>
      <c r="BI782" s="227">
        <f>IF(N782="nulová",J782,0)</f>
        <v>0</v>
      </c>
      <c r="BJ782" s="20" t="s">
        <v>77</v>
      </c>
      <c r="BK782" s="227">
        <f>ROUND(I782*H782,2)</f>
        <v>0</v>
      </c>
      <c r="BL782" s="20" t="s">
        <v>269</v>
      </c>
      <c r="BM782" s="226" t="s">
        <v>1116</v>
      </c>
    </row>
    <row r="783" s="2" customFormat="1">
      <c r="A783" s="41"/>
      <c r="B783" s="42"/>
      <c r="C783" s="43"/>
      <c r="D783" s="228" t="s">
        <v>174</v>
      </c>
      <c r="E783" s="43"/>
      <c r="F783" s="229" t="s">
        <v>1117</v>
      </c>
      <c r="G783" s="43"/>
      <c r="H783" s="43"/>
      <c r="I783" s="230"/>
      <c r="J783" s="43"/>
      <c r="K783" s="43"/>
      <c r="L783" s="47"/>
      <c r="M783" s="231"/>
      <c r="N783" s="232"/>
      <c r="O783" s="87"/>
      <c r="P783" s="87"/>
      <c r="Q783" s="87"/>
      <c r="R783" s="87"/>
      <c r="S783" s="87"/>
      <c r="T783" s="88"/>
      <c r="U783" s="41"/>
      <c r="V783" s="41"/>
      <c r="W783" s="41"/>
      <c r="X783" s="41"/>
      <c r="Y783" s="41"/>
      <c r="Z783" s="41"/>
      <c r="AA783" s="41"/>
      <c r="AB783" s="41"/>
      <c r="AC783" s="41"/>
      <c r="AD783" s="41"/>
      <c r="AE783" s="41"/>
      <c r="AT783" s="20" t="s">
        <v>174</v>
      </c>
      <c r="AU783" s="20" t="s">
        <v>79</v>
      </c>
    </row>
    <row r="784" s="13" customFormat="1">
      <c r="A784" s="13"/>
      <c r="B784" s="233"/>
      <c r="C784" s="234"/>
      <c r="D784" s="235" t="s">
        <v>176</v>
      </c>
      <c r="E784" s="236" t="s">
        <v>19</v>
      </c>
      <c r="F784" s="237" t="s">
        <v>1118</v>
      </c>
      <c r="G784" s="234"/>
      <c r="H784" s="238">
        <v>14</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176</v>
      </c>
      <c r="AU784" s="244" t="s">
        <v>79</v>
      </c>
      <c r="AV784" s="13" t="s">
        <v>79</v>
      </c>
      <c r="AW784" s="13" t="s">
        <v>32</v>
      </c>
      <c r="AX784" s="13" t="s">
        <v>70</v>
      </c>
      <c r="AY784" s="244" t="s">
        <v>165</v>
      </c>
    </row>
    <row r="785" s="14" customFormat="1">
      <c r="A785" s="14"/>
      <c r="B785" s="245"/>
      <c r="C785" s="246"/>
      <c r="D785" s="235" t="s">
        <v>176</v>
      </c>
      <c r="E785" s="247" t="s">
        <v>19</v>
      </c>
      <c r="F785" s="248" t="s">
        <v>178</v>
      </c>
      <c r="G785" s="246"/>
      <c r="H785" s="249">
        <v>14</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176</v>
      </c>
      <c r="AU785" s="255" t="s">
        <v>79</v>
      </c>
      <c r="AV785" s="14" t="s">
        <v>172</v>
      </c>
      <c r="AW785" s="14" t="s">
        <v>32</v>
      </c>
      <c r="AX785" s="14" t="s">
        <v>77</v>
      </c>
      <c r="AY785" s="255" t="s">
        <v>165</v>
      </c>
    </row>
    <row r="786" s="2" customFormat="1" ht="24.15" customHeight="1">
      <c r="A786" s="41"/>
      <c r="B786" s="42"/>
      <c r="C786" s="215" t="s">
        <v>1119</v>
      </c>
      <c r="D786" s="215" t="s">
        <v>167</v>
      </c>
      <c r="E786" s="216" t="s">
        <v>1120</v>
      </c>
      <c r="F786" s="217" t="s">
        <v>1121</v>
      </c>
      <c r="G786" s="218" t="s">
        <v>573</v>
      </c>
      <c r="H786" s="219">
        <v>1</v>
      </c>
      <c r="I786" s="220"/>
      <c r="J786" s="221">
        <f>ROUND(I786*H786,2)</f>
        <v>0</v>
      </c>
      <c r="K786" s="217" t="s">
        <v>171</v>
      </c>
      <c r="L786" s="47"/>
      <c r="M786" s="222" t="s">
        <v>19</v>
      </c>
      <c r="N786" s="223" t="s">
        <v>41</v>
      </c>
      <c r="O786" s="87"/>
      <c r="P786" s="224">
        <f>O786*H786</f>
        <v>0</v>
      </c>
      <c r="Q786" s="224">
        <v>0.00045037499999999998</v>
      </c>
      <c r="R786" s="224">
        <f>Q786*H786</f>
        <v>0.00045037499999999998</v>
      </c>
      <c r="S786" s="224">
        <v>0</v>
      </c>
      <c r="T786" s="225">
        <f>S786*H786</f>
        <v>0</v>
      </c>
      <c r="U786" s="41"/>
      <c r="V786" s="41"/>
      <c r="W786" s="41"/>
      <c r="X786" s="41"/>
      <c r="Y786" s="41"/>
      <c r="Z786" s="41"/>
      <c r="AA786" s="41"/>
      <c r="AB786" s="41"/>
      <c r="AC786" s="41"/>
      <c r="AD786" s="41"/>
      <c r="AE786" s="41"/>
      <c r="AR786" s="226" t="s">
        <v>269</v>
      </c>
      <c r="AT786" s="226" t="s">
        <v>167</v>
      </c>
      <c r="AU786" s="226" t="s">
        <v>79</v>
      </c>
      <c r="AY786" s="20" t="s">
        <v>165</v>
      </c>
      <c r="BE786" s="227">
        <f>IF(N786="základní",J786,0)</f>
        <v>0</v>
      </c>
      <c r="BF786" s="227">
        <f>IF(N786="snížená",J786,0)</f>
        <v>0</v>
      </c>
      <c r="BG786" s="227">
        <f>IF(N786="zákl. přenesená",J786,0)</f>
        <v>0</v>
      </c>
      <c r="BH786" s="227">
        <f>IF(N786="sníž. přenesená",J786,0)</f>
        <v>0</v>
      </c>
      <c r="BI786" s="227">
        <f>IF(N786="nulová",J786,0)</f>
        <v>0</v>
      </c>
      <c r="BJ786" s="20" t="s">
        <v>77</v>
      </c>
      <c r="BK786" s="227">
        <f>ROUND(I786*H786,2)</f>
        <v>0</v>
      </c>
      <c r="BL786" s="20" t="s">
        <v>269</v>
      </c>
      <c r="BM786" s="226" t="s">
        <v>1122</v>
      </c>
    </row>
    <row r="787" s="2" customFormat="1">
      <c r="A787" s="41"/>
      <c r="B787" s="42"/>
      <c r="C787" s="43"/>
      <c r="D787" s="228" t="s">
        <v>174</v>
      </c>
      <c r="E787" s="43"/>
      <c r="F787" s="229" t="s">
        <v>1123</v>
      </c>
      <c r="G787" s="43"/>
      <c r="H787" s="43"/>
      <c r="I787" s="230"/>
      <c r="J787" s="43"/>
      <c r="K787" s="43"/>
      <c r="L787" s="47"/>
      <c r="M787" s="231"/>
      <c r="N787" s="232"/>
      <c r="O787" s="87"/>
      <c r="P787" s="87"/>
      <c r="Q787" s="87"/>
      <c r="R787" s="87"/>
      <c r="S787" s="87"/>
      <c r="T787" s="88"/>
      <c r="U787" s="41"/>
      <c r="V787" s="41"/>
      <c r="W787" s="41"/>
      <c r="X787" s="41"/>
      <c r="Y787" s="41"/>
      <c r="Z787" s="41"/>
      <c r="AA787" s="41"/>
      <c r="AB787" s="41"/>
      <c r="AC787" s="41"/>
      <c r="AD787" s="41"/>
      <c r="AE787" s="41"/>
      <c r="AT787" s="20" t="s">
        <v>174</v>
      </c>
      <c r="AU787" s="20" t="s">
        <v>79</v>
      </c>
    </row>
    <row r="788" s="13" customFormat="1">
      <c r="A788" s="13"/>
      <c r="B788" s="233"/>
      <c r="C788" s="234"/>
      <c r="D788" s="235" t="s">
        <v>176</v>
      </c>
      <c r="E788" s="236" t="s">
        <v>19</v>
      </c>
      <c r="F788" s="237" t="s">
        <v>1124</v>
      </c>
      <c r="G788" s="234"/>
      <c r="H788" s="238">
        <v>1</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176</v>
      </c>
      <c r="AU788" s="244" t="s">
        <v>79</v>
      </c>
      <c r="AV788" s="13" t="s">
        <v>79</v>
      </c>
      <c r="AW788" s="13" t="s">
        <v>32</v>
      </c>
      <c r="AX788" s="13" t="s">
        <v>70</v>
      </c>
      <c r="AY788" s="244" t="s">
        <v>165</v>
      </c>
    </row>
    <row r="789" s="14" customFormat="1">
      <c r="A789" s="14"/>
      <c r="B789" s="245"/>
      <c r="C789" s="246"/>
      <c r="D789" s="235" t="s">
        <v>176</v>
      </c>
      <c r="E789" s="247" t="s">
        <v>19</v>
      </c>
      <c r="F789" s="248" t="s">
        <v>178</v>
      </c>
      <c r="G789" s="246"/>
      <c r="H789" s="249">
        <v>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176</v>
      </c>
      <c r="AU789" s="255" t="s">
        <v>79</v>
      </c>
      <c r="AV789" s="14" t="s">
        <v>172</v>
      </c>
      <c r="AW789" s="14" t="s">
        <v>32</v>
      </c>
      <c r="AX789" s="14" t="s">
        <v>77</v>
      </c>
      <c r="AY789" s="255" t="s">
        <v>165</v>
      </c>
    </row>
    <row r="790" s="2" customFormat="1" ht="21.75" customHeight="1">
      <c r="A790" s="41"/>
      <c r="B790" s="42"/>
      <c r="C790" s="215" t="s">
        <v>1125</v>
      </c>
      <c r="D790" s="215" t="s">
        <v>167</v>
      </c>
      <c r="E790" s="216" t="s">
        <v>1126</v>
      </c>
      <c r="F790" s="217" t="s">
        <v>1127</v>
      </c>
      <c r="G790" s="218" t="s">
        <v>213</v>
      </c>
      <c r="H790" s="219">
        <v>14</v>
      </c>
      <c r="I790" s="220"/>
      <c r="J790" s="221">
        <f>ROUND(I790*H790,2)</f>
        <v>0</v>
      </c>
      <c r="K790" s="217" t="s">
        <v>171</v>
      </c>
      <c r="L790" s="47"/>
      <c r="M790" s="222" t="s">
        <v>19</v>
      </c>
      <c r="N790" s="223" t="s">
        <v>41</v>
      </c>
      <c r="O790" s="87"/>
      <c r="P790" s="224">
        <f>O790*H790</f>
        <v>0</v>
      </c>
      <c r="Q790" s="224">
        <v>0.0027366999999999999</v>
      </c>
      <c r="R790" s="224">
        <f>Q790*H790</f>
        <v>0.038313799999999995</v>
      </c>
      <c r="S790" s="224">
        <v>0</v>
      </c>
      <c r="T790" s="225">
        <f>S790*H790</f>
        <v>0</v>
      </c>
      <c r="U790" s="41"/>
      <c r="V790" s="41"/>
      <c r="W790" s="41"/>
      <c r="X790" s="41"/>
      <c r="Y790" s="41"/>
      <c r="Z790" s="41"/>
      <c r="AA790" s="41"/>
      <c r="AB790" s="41"/>
      <c r="AC790" s="41"/>
      <c r="AD790" s="41"/>
      <c r="AE790" s="41"/>
      <c r="AR790" s="226" t="s">
        <v>269</v>
      </c>
      <c r="AT790" s="226" t="s">
        <v>167</v>
      </c>
      <c r="AU790" s="226" t="s">
        <v>79</v>
      </c>
      <c r="AY790" s="20" t="s">
        <v>165</v>
      </c>
      <c r="BE790" s="227">
        <f>IF(N790="základní",J790,0)</f>
        <v>0</v>
      </c>
      <c r="BF790" s="227">
        <f>IF(N790="snížená",J790,0)</f>
        <v>0</v>
      </c>
      <c r="BG790" s="227">
        <f>IF(N790="zákl. přenesená",J790,0)</f>
        <v>0</v>
      </c>
      <c r="BH790" s="227">
        <f>IF(N790="sníž. přenesená",J790,0)</f>
        <v>0</v>
      </c>
      <c r="BI790" s="227">
        <f>IF(N790="nulová",J790,0)</f>
        <v>0</v>
      </c>
      <c r="BJ790" s="20" t="s">
        <v>77</v>
      </c>
      <c r="BK790" s="227">
        <f>ROUND(I790*H790,2)</f>
        <v>0</v>
      </c>
      <c r="BL790" s="20" t="s">
        <v>269</v>
      </c>
      <c r="BM790" s="226" t="s">
        <v>1128</v>
      </c>
    </row>
    <row r="791" s="2" customFormat="1">
      <c r="A791" s="41"/>
      <c r="B791" s="42"/>
      <c r="C791" s="43"/>
      <c r="D791" s="228" t="s">
        <v>174</v>
      </c>
      <c r="E791" s="43"/>
      <c r="F791" s="229" t="s">
        <v>1129</v>
      </c>
      <c r="G791" s="43"/>
      <c r="H791" s="43"/>
      <c r="I791" s="230"/>
      <c r="J791" s="43"/>
      <c r="K791" s="43"/>
      <c r="L791" s="47"/>
      <c r="M791" s="231"/>
      <c r="N791" s="232"/>
      <c r="O791" s="87"/>
      <c r="P791" s="87"/>
      <c r="Q791" s="87"/>
      <c r="R791" s="87"/>
      <c r="S791" s="87"/>
      <c r="T791" s="88"/>
      <c r="U791" s="41"/>
      <c r="V791" s="41"/>
      <c r="W791" s="41"/>
      <c r="X791" s="41"/>
      <c r="Y791" s="41"/>
      <c r="Z791" s="41"/>
      <c r="AA791" s="41"/>
      <c r="AB791" s="41"/>
      <c r="AC791" s="41"/>
      <c r="AD791" s="41"/>
      <c r="AE791" s="41"/>
      <c r="AT791" s="20" t="s">
        <v>174</v>
      </c>
      <c r="AU791" s="20" t="s">
        <v>79</v>
      </c>
    </row>
    <row r="792" s="13" customFormat="1">
      <c r="A792" s="13"/>
      <c r="B792" s="233"/>
      <c r="C792" s="234"/>
      <c r="D792" s="235" t="s">
        <v>176</v>
      </c>
      <c r="E792" s="236" t="s">
        <v>19</v>
      </c>
      <c r="F792" s="237" t="s">
        <v>1130</v>
      </c>
      <c r="G792" s="234"/>
      <c r="H792" s="238">
        <v>14</v>
      </c>
      <c r="I792" s="239"/>
      <c r="J792" s="234"/>
      <c r="K792" s="234"/>
      <c r="L792" s="240"/>
      <c r="M792" s="241"/>
      <c r="N792" s="242"/>
      <c r="O792" s="242"/>
      <c r="P792" s="242"/>
      <c r="Q792" s="242"/>
      <c r="R792" s="242"/>
      <c r="S792" s="242"/>
      <c r="T792" s="243"/>
      <c r="U792" s="13"/>
      <c r="V792" s="13"/>
      <c r="W792" s="13"/>
      <c r="X792" s="13"/>
      <c r="Y792" s="13"/>
      <c r="Z792" s="13"/>
      <c r="AA792" s="13"/>
      <c r="AB792" s="13"/>
      <c r="AC792" s="13"/>
      <c r="AD792" s="13"/>
      <c r="AE792" s="13"/>
      <c r="AT792" s="244" t="s">
        <v>176</v>
      </c>
      <c r="AU792" s="244" t="s">
        <v>79</v>
      </c>
      <c r="AV792" s="13" t="s">
        <v>79</v>
      </c>
      <c r="AW792" s="13" t="s">
        <v>32</v>
      </c>
      <c r="AX792" s="13" t="s">
        <v>70</v>
      </c>
      <c r="AY792" s="244" t="s">
        <v>165</v>
      </c>
    </row>
    <row r="793" s="14" customFormat="1">
      <c r="A793" s="14"/>
      <c r="B793" s="245"/>
      <c r="C793" s="246"/>
      <c r="D793" s="235" t="s">
        <v>176</v>
      </c>
      <c r="E793" s="247" t="s">
        <v>19</v>
      </c>
      <c r="F793" s="248" t="s">
        <v>178</v>
      </c>
      <c r="G793" s="246"/>
      <c r="H793" s="249">
        <v>14</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176</v>
      </c>
      <c r="AU793" s="255" t="s">
        <v>79</v>
      </c>
      <c r="AV793" s="14" t="s">
        <v>172</v>
      </c>
      <c r="AW793" s="14" t="s">
        <v>32</v>
      </c>
      <c r="AX793" s="14" t="s">
        <v>77</v>
      </c>
      <c r="AY793" s="255" t="s">
        <v>165</v>
      </c>
    </row>
    <row r="794" s="2" customFormat="1" ht="24.15" customHeight="1">
      <c r="A794" s="41"/>
      <c r="B794" s="42"/>
      <c r="C794" s="215" t="s">
        <v>1131</v>
      </c>
      <c r="D794" s="215" t="s">
        <v>167</v>
      </c>
      <c r="E794" s="216" t="s">
        <v>1132</v>
      </c>
      <c r="F794" s="217" t="s">
        <v>1133</v>
      </c>
      <c r="G794" s="218" t="s">
        <v>573</v>
      </c>
      <c r="H794" s="219">
        <v>2</v>
      </c>
      <c r="I794" s="220"/>
      <c r="J794" s="221">
        <f>ROUND(I794*H794,2)</f>
        <v>0</v>
      </c>
      <c r="K794" s="217" t="s">
        <v>171</v>
      </c>
      <c r="L794" s="47"/>
      <c r="M794" s="222" t="s">
        <v>19</v>
      </c>
      <c r="N794" s="223" t="s">
        <v>41</v>
      </c>
      <c r="O794" s="87"/>
      <c r="P794" s="224">
        <f>O794*H794</f>
        <v>0</v>
      </c>
      <c r="Q794" s="224">
        <v>0.00044200000000000001</v>
      </c>
      <c r="R794" s="224">
        <f>Q794*H794</f>
        <v>0.00088400000000000002</v>
      </c>
      <c r="S794" s="224">
        <v>0</v>
      </c>
      <c r="T794" s="225">
        <f>S794*H794</f>
        <v>0</v>
      </c>
      <c r="U794" s="41"/>
      <c r="V794" s="41"/>
      <c r="W794" s="41"/>
      <c r="X794" s="41"/>
      <c r="Y794" s="41"/>
      <c r="Z794" s="41"/>
      <c r="AA794" s="41"/>
      <c r="AB794" s="41"/>
      <c r="AC794" s="41"/>
      <c r="AD794" s="41"/>
      <c r="AE794" s="41"/>
      <c r="AR794" s="226" t="s">
        <v>269</v>
      </c>
      <c r="AT794" s="226" t="s">
        <v>167</v>
      </c>
      <c r="AU794" s="226" t="s">
        <v>79</v>
      </c>
      <c r="AY794" s="20" t="s">
        <v>165</v>
      </c>
      <c r="BE794" s="227">
        <f>IF(N794="základní",J794,0)</f>
        <v>0</v>
      </c>
      <c r="BF794" s="227">
        <f>IF(N794="snížená",J794,0)</f>
        <v>0</v>
      </c>
      <c r="BG794" s="227">
        <f>IF(N794="zákl. přenesená",J794,0)</f>
        <v>0</v>
      </c>
      <c r="BH794" s="227">
        <f>IF(N794="sníž. přenesená",J794,0)</f>
        <v>0</v>
      </c>
      <c r="BI794" s="227">
        <f>IF(N794="nulová",J794,0)</f>
        <v>0</v>
      </c>
      <c r="BJ794" s="20" t="s">
        <v>77</v>
      </c>
      <c r="BK794" s="227">
        <f>ROUND(I794*H794,2)</f>
        <v>0</v>
      </c>
      <c r="BL794" s="20" t="s">
        <v>269</v>
      </c>
      <c r="BM794" s="226" t="s">
        <v>1134</v>
      </c>
    </row>
    <row r="795" s="2" customFormat="1">
      <c r="A795" s="41"/>
      <c r="B795" s="42"/>
      <c r="C795" s="43"/>
      <c r="D795" s="228" t="s">
        <v>174</v>
      </c>
      <c r="E795" s="43"/>
      <c r="F795" s="229" t="s">
        <v>1135</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174</v>
      </c>
      <c r="AU795" s="20" t="s">
        <v>79</v>
      </c>
    </row>
    <row r="796" s="13" customFormat="1">
      <c r="A796" s="13"/>
      <c r="B796" s="233"/>
      <c r="C796" s="234"/>
      <c r="D796" s="235" t="s">
        <v>176</v>
      </c>
      <c r="E796" s="236" t="s">
        <v>19</v>
      </c>
      <c r="F796" s="237" t="s">
        <v>1136</v>
      </c>
      <c r="G796" s="234"/>
      <c r="H796" s="238">
        <v>2</v>
      </c>
      <c r="I796" s="239"/>
      <c r="J796" s="234"/>
      <c r="K796" s="234"/>
      <c r="L796" s="240"/>
      <c r="M796" s="241"/>
      <c r="N796" s="242"/>
      <c r="O796" s="242"/>
      <c r="P796" s="242"/>
      <c r="Q796" s="242"/>
      <c r="R796" s="242"/>
      <c r="S796" s="242"/>
      <c r="T796" s="243"/>
      <c r="U796" s="13"/>
      <c r="V796" s="13"/>
      <c r="W796" s="13"/>
      <c r="X796" s="13"/>
      <c r="Y796" s="13"/>
      <c r="Z796" s="13"/>
      <c r="AA796" s="13"/>
      <c r="AB796" s="13"/>
      <c r="AC796" s="13"/>
      <c r="AD796" s="13"/>
      <c r="AE796" s="13"/>
      <c r="AT796" s="244" t="s">
        <v>176</v>
      </c>
      <c r="AU796" s="244" t="s">
        <v>79</v>
      </c>
      <c r="AV796" s="13" t="s">
        <v>79</v>
      </c>
      <c r="AW796" s="13" t="s">
        <v>32</v>
      </c>
      <c r="AX796" s="13" t="s">
        <v>70</v>
      </c>
      <c r="AY796" s="244" t="s">
        <v>165</v>
      </c>
    </row>
    <row r="797" s="14" customFormat="1">
      <c r="A797" s="14"/>
      <c r="B797" s="245"/>
      <c r="C797" s="246"/>
      <c r="D797" s="235" t="s">
        <v>176</v>
      </c>
      <c r="E797" s="247" t="s">
        <v>19</v>
      </c>
      <c r="F797" s="248" t="s">
        <v>178</v>
      </c>
      <c r="G797" s="246"/>
      <c r="H797" s="249">
        <v>2</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176</v>
      </c>
      <c r="AU797" s="255" t="s">
        <v>79</v>
      </c>
      <c r="AV797" s="14" t="s">
        <v>172</v>
      </c>
      <c r="AW797" s="14" t="s">
        <v>32</v>
      </c>
      <c r="AX797" s="14" t="s">
        <v>77</v>
      </c>
      <c r="AY797" s="255" t="s">
        <v>165</v>
      </c>
    </row>
    <row r="798" s="2" customFormat="1" ht="24.15" customHeight="1">
      <c r="A798" s="41"/>
      <c r="B798" s="42"/>
      <c r="C798" s="215" t="s">
        <v>1137</v>
      </c>
      <c r="D798" s="215" t="s">
        <v>167</v>
      </c>
      <c r="E798" s="216" t="s">
        <v>1138</v>
      </c>
      <c r="F798" s="217" t="s">
        <v>1139</v>
      </c>
      <c r="G798" s="218" t="s">
        <v>213</v>
      </c>
      <c r="H798" s="219">
        <v>7</v>
      </c>
      <c r="I798" s="220"/>
      <c r="J798" s="221">
        <f>ROUND(I798*H798,2)</f>
        <v>0</v>
      </c>
      <c r="K798" s="217" t="s">
        <v>171</v>
      </c>
      <c r="L798" s="47"/>
      <c r="M798" s="222" t="s">
        <v>19</v>
      </c>
      <c r="N798" s="223" t="s">
        <v>41</v>
      </c>
      <c r="O798" s="87"/>
      <c r="P798" s="224">
        <f>O798*H798</f>
        <v>0</v>
      </c>
      <c r="Q798" s="224">
        <v>0.0011076</v>
      </c>
      <c r="R798" s="224">
        <f>Q798*H798</f>
        <v>0.0077532</v>
      </c>
      <c r="S798" s="224">
        <v>0</v>
      </c>
      <c r="T798" s="225">
        <f>S798*H798</f>
        <v>0</v>
      </c>
      <c r="U798" s="41"/>
      <c r="V798" s="41"/>
      <c r="W798" s="41"/>
      <c r="X798" s="41"/>
      <c r="Y798" s="41"/>
      <c r="Z798" s="41"/>
      <c r="AA798" s="41"/>
      <c r="AB798" s="41"/>
      <c r="AC798" s="41"/>
      <c r="AD798" s="41"/>
      <c r="AE798" s="41"/>
      <c r="AR798" s="226" t="s">
        <v>269</v>
      </c>
      <c r="AT798" s="226" t="s">
        <v>167</v>
      </c>
      <c r="AU798" s="226" t="s">
        <v>79</v>
      </c>
      <c r="AY798" s="20" t="s">
        <v>165</v>
      </c>
      <c r="BE798" s="227">
        <f>IF(N798="základní",J798,0)</f>
        <v>0</v>
      </c>
      <c r="BF798" s="227">
        <f>IF(N798="snížená",J798,0)</f>
        <v>0</v>
      </c>
      <c r="BG798" s="227">
        <f>IF(N798="zákl. přenesená",J798,0)</f>
        <v>0</v>
      </c>
      <c r="BH798" s="227">
        <f>IF(N798="sníž. přenesená",J798,0)</f>
        <v>0</v>
      </c>
      <c r="BI798" s="227">
        <f>IF(N798="nulová",J798,0)</f>
        <v>0</v>
      </c>
      <c r="BJ798" s="20" t="s">
        <v>77</v>
      </c>
      <c r="BK798" s="227">
        <f>ROUND(I798*H798,2)</f>
        <v>0</v>
      </c>
      <c r="BL798" s="20" t="s">
        <v>269</v>
      </c>
      <c r="BM798" s="226" t="s">
        <v>1140</v>
      </c>
    </row>
    <row r="799" s="2" customFormat="1">
      <c r="A799" s="41"/>
      <c r="B799" s="42"/>
      <c r="C799" s="43"/>
      <c r="D799" s="228" t="s">
        <v>174</v>
      </c>
      <c r="E799" s="43"/>
      <c r="F799" s="229" t="s">
        <v>1141</v>
      </c>
      <c r="G799" s="43"/>
      <c r="H799" s="43"/>
      <c r="I799" s="230"/>
      <c r="J799" s="43"/>
      <c r="K799" s="43"/>
      <c r="L799" s="47"/>
      <c r="M799" s="231"/>
      <c r="N799" s="232"/>
      <c r="O799" s="87"/>
      <c r="P799" s="87"/>
      <c r="Q799" s="87"/>
      <c r="R799" s="87"/>
      <c r="S799" s="87"/>
      <c r="T799" s="88"/>
      <c r="U799" s="41"/>
      <c r="V799" s="41"/>
      <c r="W799" s="41"/>
      <c r="X799" s="41"/>
      <c r="Y799" s="41"/>
      <c r="Z799" s="41"/>
      <c r="AA799" s="41"/>
      <c r="AB799" s="41"/>
      <c r="AC799" s="41"/>
      <c r="AD799" s="41"/>
      <c r="AE799" s="41"/>
      <c r="AT799" s="20" t="s">
        <v>174</v>
      </c>
      <c r="AU799" s="20" t="s">
        <v>79</v>
      </c>
    </row>
    <row r="800" s="13" customFormat="1">
      <c r="A800" s="13"/>
      <c r="B800" s="233"/>
      <c r="C800" s="234"/>
      <c r="D800" s="235" t="s">
        <v>176</v>
      </c>
      <c r="E800" s="236" t="s">
        <v>19</v>
      </c>
      <c r="F800" s="237" t="s">
        <v>1142</v>
      </c>
      <c r="G800" s="234"/>
      <c r="H800" s="238">
        <v>7</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176</v>
      </c>
      <c r="AU800" s="244" t="s">
        <v>79</v>
      </c>
      <c r="AV800" s="13" t="s">
        <v>79</v>
      </c>
      <c r="AW800" s="13" t="s">
        <v>32</v>
      </c>
      <c r="AX800" s="13" t="s">
        <v>70</v>
      </c>
      <c r="AY800" s="244" t="s">
        <v>165</v>
      </c>
    </row>
    <row r="801" s="14" customFormat="1">
      <c r="A801" s="14"/>
      <c r="B801" s="245"/>
      <c r="C801" s="246"/>
      <c r="D801" s="235" t="s">
        <v>176</v>
      </c>
      <c r="E801" s="247" t="s">
        <v>19</v>
      </c>
      <c r="F801" s="248" t="s">
        <v>178</v>
      </c>
      <c r="G801" s="246"/>
      <c r="H801" s="249">
        <v>7</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176</v>
      </c>
      <c r="AU801" s="255" t="s">
        <v>79</v>
      </c>
      <c r="AV801" s="14" t="s">
        <v>172</v>
      </c>
      <c r="AW801" s="14" t="s">
        <v>32</v>
      </c>
      <c r="AX801" s="14" t="s">
        <v>77</v>
      </c>
      <c r="AY801" s="255" t="s">
        <v>165</v>
      </c>
    </row>
    <row r="802" s="2" customFormat="1" ht="24.15" customHeight="1">
      <c r="A802" s="41"/>
      <c r="B802" s="42"/>
      <c r="C802" s="215" t="s">
        <v>1143</v>
      </c>
      <c r="D802" s="215" t="s">
        <v>167</v>
      </c>
      <c r="E802" s="216" t="s">
        <v>1144</v>
      </c>
      <c r="F802" s="217" t="s">
        <v>1145</v>
      </c>
      <c r="G802" s="218" t="s">
        <v>221</v>
      </c>
      <c r="H802" s="219">
        <v>0.46700000000000003</v>
      </c>
      <c r="I802" s="220"/>
      <c r="J802" s="221">
        <f>ROUND(I802*H802,2)</f>
        <v>0</v>
      </c>
      <c r="K802" s="217" t="s">
        <v>171</v>
      </c>
      <c r="L802" s="47"/>
      <c r="M802" s="222" t="s">
        <v>19</v>
      </c>
      <c r="N802" s="223" t="s">
        <v>41</v>
      </c>
      <c r="O802" s="87"/>
      <c r="P802" s="224">
        <f>O802*H802</f>
        <v>0</v>
      </c>
      <c r="Q802" s="224">
        <v>0</v>
      </c>
      <c r="R802" s="224">
        <f>Q802*H802</f>
        <v>0</v>
      </c>
      <c r="S802" s="224">
        <v>0</v>
      </c>
      <c r="T802" s="225">
        <f>S802*H802</f>
        <v>0</v>
      </c>
      <c r="U802" s="41"/>
      <c r="V802" s="41"/>
      <c r="W802" s="41"/>
      <c r="X802" s="41"/>
      <c r="Y802" s="41"/>
      <c r="Z802" s="41"/>
      <c r="AA802" s="41"/>
      <c r="AB802" s="41"/>
      <c r="AC802" s="41"/>
      <c r="AD802" s="41"/>
      <c r="AE802" s="41"/>
      <c r="AR802" s="226" t="s">
        <v>269</v>
      </c>
      <c r="AT802" s="226" t="s">
        <v>167</v>
      </c>
      <c r="AU802" s="226" t="s">
        <v>79</v>
      </c>
      <c r="AY802" s="20" t="s">
        <v>165</v>
      </c>
      <c r="BE802" s="227">
        <f>IF(N802="základní",J802,0)</f>
        <v>0</v>
      </c>
      <c r="BF802" s="227">
        <f>IF(N802="snížená",J802,0)</f>
        <v>0</v>
      </c>
      <c r="BG802" s="227">
        <f>IF(N802="zákl. přenesená",J802,0)</f>
        <v>0</v>
      </c>
      <c r="BH802" s="227">
        <f>IF(N802="sníž. přenesená",J802,0)</f>
        <v>0</v>
      </c>
      <c r="BI802" s="227">
        <f>IF(N802="nulová",J802,0)</f>
        <v>0</v>
      </c>
      <c r="BJ802" s="20" t="s">
        <v>77</v>
      </c>
      <c r="BK802" s="227">
        <f>ROUND(I802*H802,2)</f>
        <v>0</v>
      </c>
      <c r="BL802" s="20" t="s">
        <v>269</v>
      </c>
      <c r="BM802" s="226" t="s">
        <v>1146</v>
      </c>
    </row>
    <row r="803" s="2" customFormat="1">
      <c r="A803" s="41"/>
      <c r="B803" s="42"/>
      <c r="C803" s="43"/>
      <c r="D803" s="228" t="s">
        <v>174</v>
      </c>
      <c r="E803" s="43"/>
      <c r="F803" s="229" t="s">
        <v>1147</v>
      </c>
      <c r="G803" s="43"/>
      <c r="H803" s="43"/>
      <c r="I803" s="230"/>
      <c r="J803" s="43"/>
      <c r="K803" s="43"/>
      <c r="L803" s="47"/>
      <c r="M803" s="231"/>
      <c r="N803" s="232"/>
      <c r="O803" s="87"/>
      <c r="P803" s="87"/>
      <c r="Q803" s="87"/>
      <c r="R803" s="87"/>
      <c r="S803" s="87"/>
      <c r="T803" s="88"/>
      <c r="U803" s="41"/>
      <c r="V803" s="41"/>
      <c r="W803" s="41"/>
      <c r="X803" s="41"/>
      <c r="Y803" s="41"/>
      <c r="Z803" s="41"/>
      <c r="AA803" s="41"/>
      <c r="AB803" s="41"/>
      <c r="AC803" s="41"/>
      <c r="AD803" s="41"/>
      <c r="AE803" s="41"/>
      <c r="AT803" s="20" t="s">
        <v>174</v>
      </c>
      <c r="AU803" s="20" t="s">
        <v>79</v>
      </c>
    </row>
    <row r="804" s="12" customFormat="1" ht="22.8" customHeight="1">
      <c r="A804" s="12"/>
      <c r="B804" s="199"/>
      <c r="C804" s="200"/>
      <c r="D804" s="201" t="s">
        <v>69</v>
      </c>
      <c r="E804" s="213" t="s">
        <v>1148</v>
      </c>
      <c r="F804" s="213" t="s">
        <v>1149</v>
      </c>
      <c r="G804" s="200"/>
      <c r="H804" s="200"/>
      <c r="I804" s="203"/>
      <c r="J804" s="214">
        <f>BK804</f>
        <v>0</v>
      </c>
      <c r="K804" s="200"/>
      <c r="L804" s="205"/>
      <c r="M804" s="206"/>
      <c r="N804" s="207"/>
      <c r="O804" s="207"/>
      <c r="P804" s="208">
        <f>SUM(P805:P823)</f>
        <v>0</v>
      </c>
      <c r="Q804" s="207"/>
      <c r="R804" s="208">
        <f>SUM(R805:R823)</f>
        <v>0.01033765</v>
      </c>
      <c r="S804" s="207"/>
      <c r="T804" s="209">
        <f>SUM(T805:T823)</f>
        <v>0</v>
      </c>
      <c r="U804" s="12"/>
      <c r="V804" s="12"/>
      <c r="W804" s="12"/>
      <c r="X804" s="12"/>
      <c r="Y804" s="12"/>
      <c r="Z804" s="12"/>
      <c r="AA804" s="12"/>
      <c r="AB804" s="12"/>
      <c r="AC804" s="12"/>
      <c r="AD804" s="12"/>
      <c r="AE804" s="12"/>
      <c r="AR804" s="210" t="s">
        <v>79</v>
      </c>
      <c r="AT804" s="211" t="s">
        <v>69</v>
      </c>
      <c r="AU804" s="211" t="s">
        <v>77</v>
      </c>
      <c r="AY804" s="210" t="s">
        <v>165</v>
      </c>
      <c r="BK804" s="212">
        <f>SUM(BK805:BK823)</f>
        <v>0</v>
      </c>
    </row>
    <row r="805" s="2" customFormat="1" ht="16.5" customHeight="1">
      <c r="A805" s="41"/>
      <c r="B805" s="42"/>
      <c r="C805" s="215" t="s">
        <v>1150</v>
      </c>
      <c r="D805" s="215" t="s">
        <v>167</v>
      </c>
      <c r="E805" s="216" t="s">
        <v>1151</v>
      </c>
      <c r="F805" s="217" t="s">
        <v>1152</v>
      </c>
      <c r="G805" s="218" t="s">
        <v>213</v>
      </c>
      <c r="H805" s="219">
        <v>14</v>
      </c>
      <c r="I805" s="220"/>
      <c r="J805" s="221">
        <f>ROUND(I805*H805,2)</f>
        <v>0</v>
      </c>
      <c r="K805" s="217" t="s">
        <v>171</v>
      </c>
      <c r="L805" s="47"/>
      <c r="M805" s="222" t="s">
        <v>19</v>
      </c>
      <c r="N805" s="223" t="s">
        <v>41</v>
      </c>
      <c r="O805" s="87"/>
      <c r="P805" s="224">
        <f>O805*H805</f>
        <v>0</v>
      </c>
      <c r="Q805" s="224">
        <v>0.000204</v>
      </c>
      <c r="R805" s="224">
        <f>Q805*H805</f>
        <v>0.002856</v>
      </c>
      <c r="S805" s="224">
        <v>0</v>
      </c>
      <c r="T805" s="225">
        <f>S805*H805</f>
        <v>0</v>
      </c>
      <c r="U805" s="41"/>
      <c r="V805" s="41"/>
      <c r="W805" s="41"/>
      <c r="X805" s="41"/>
      <c r="Y805" s="41"/>
      <c r="Z805" s="41"/>
      <c r="AA805" s="41"/>
      <c r="AB805" s="41"/>
      <c r="AC805" s="41"/>
      <c r="AD805" s="41"/>
      <c r="AE805" s="41"/>
      <c r="AR805" s="226" t="s">
        <v>269</v>
      </c>
      <c r="AT805" s="226" t="s">
        <v>167</v>
      </c>
      <c r="AU805" s="226" t="s">
        <v>79</v>
      </c>
      <c r="AY805" s="20" t="s">
        <v>165</v>
      </c>
      <c r="BE805" s="227">
        <f>IF(N805="základní",J805,0)</f>
        <v>0</v>
      </c>
      <c r="BF805" s="227">
        <f>IF(N805="snížená",J805,0)</f>
        <v>0</v>
      </c>
      <c r="BG805" s="227">
        <f>IF(N805="zákl. přenesená",J805,0)</f>
        <v>0</v>
      </c>
      <c r="BH805" s="227">
        <f>IF(N805="sníž. přenesená",J805,0)</f>
        <v>0</v>
      </c>
      <c r="BI805" s="227">
        <f>IF(N805="nulová",J805,0)</f>
        <v>0</v>
      </c>
      <c r="BJ805" s="20" t="s">
        <v>77</v>
      </c>
      <c r="BK805" s="227">
        <f>ROUND(I805*H805,2)</f>
        <v>0</v>
      </c>
      <c r="BL805" s="20" t="s">
        <v>269</v>
      </c>
      <c r="BM805" s="226" t="s">
        <v>1153</v>
      </c>
    </row>
    <row r="806" s="2" customFormat="1">
      <c r="A806" s="41"/>
      <c r="B806" s="42"/>
      <c r="C806" s="43"/>
      <c r="D806" s="228" t="s">
        <v>174</v>
      </c>
      <c r="E806" s="43"/>
      <c r="F806" s="229" t="s">
        <v>1154</v>
      </c>
      <c r="G806" s="43"/>
      <c r="H806" s="43"/>
      <c r="I806" s="230"/>
      <c r="J806" s="43"/>
      <c r="K806" s="43"/>
      <c r="L806" s="47"/>
      <c r="M806" s="231"/>
      <c r="N806" s="232"/>
      <c r="O806" s="87"/>
      <c r="P806" s="87"/>
      <c r="Q806" s="87"/>
      <c r="R806" s="87"/>
      <c r="S806" s="87"/>
      <c r="T806" s="88"/>
      <c r="U806" s="41"/>
      <c r="V806" s="41"/>
      <c r="W806" s="41"/>
      <c r="X806" s="41"/>
      <c r="Y806" s="41"/>
      <c r="Z806" s="41"/>
      <c r="AA806" s="41"/>
      <c r="AB806" s="41"/>
      <c r="AC806" s="41"/>
      <c r="AD806" s="41"/>
      <c r="AE806" s="41"/>
      <c r="AT806" s="20" t="s">
        <v>174</v>
      </c>
      <c r="AU806" s="20" t="s">
        <v>79</v>
      </c>
    </row>
    <row r="807" s="13" customFormat="1">
      <c r="A807" s="13"/>
      <c r="B807" s="233"/>
      <c r="C807" s="234"/>
      <c r="D807" s="235" t="s">
        <v>176</v>
      </c>
      <c r="E807" s="236" t="s">
        <v>19</v>
      </c>
      <c r="F807" s="237" t="s">
        <v>1155</v>
      </c>
      <c r="G807" s="234"/>
      <c r="H807" s="238">
        <v>14</v>
      </c>
      <c r="I807" s="239"/>
      <c r="J807" s="234"/>
      <c r="K807" s="234"/>
      <c r="L807" s="240"/>
      <c r="M807" s="241"/>
      <c r="N807" s="242"/>
      <c r="O807" s="242"/>
      <c r="P807" s="242"/>
      <c r="Q807" s="242"/>
      <c r="R807" s="242"/>
      <c r="S807" s="242"/>
      <c r="T807" s="243"/>
      <c r="U807" s="13"/>
      <c r="V807" s="13"/>
      <c r="W807" s="13"/>
      <c r="X807" s="13"/>
      <c r="Y807" s="13"/>
      <c r="Z807" s="13"/>
      <c r="AA807" s="13"/>
      <c r="AB807" s="13"/>
      <c r="AC807" s="13"/>
      <c r="AD807" s="13"/>
      <c r="AE807" s="13"/>
      <c r="AT807" s="244" t="s">
        <v>176</v>
      </c>
      <c r="AU807" s="244" t="s">
        <v>79</v>
      </c>
      <c r="AV807" s="13" t="s">
        <v>79</v>
      </c>
      <c r="AW807" s="13" t="s">
        <v>32</v>
      </c>
      <c r="AX807" s="13" t="s">
        <v>70</v>
      </c>
      <c r="AY807" s="244" t="s">
        <v>165</v>
      </c>
    </row>
    <row r="808" s="14" customFormat="1">
      <c r="A808" s="14"/>
      <c r="B808" s="245"/>
      <c r="C808" s="246"/>
      <c r="D808" s="235" t="s">
        <v>176</v>
      </c>
      <c r="E808" s="247" t="s">
        <v>19</v>
      </c>
      <c r="F808" s="248" t="s">
        <v>178</v>
      </c>
      <c r="G808" s="246"/>
      <c r="H808" s="249">
        <v>14</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176</v>
      </c>
      <c r="AU808" s="255" t="s">
        <v>79</v>
      </c>
      <c r="AV808" s="14" t="s">
        <v>172</v>
      </c>
      <c r="AW808" s="14" t="s">
        <v>32</v>
      </c>
      <c r="AX808" s="14" t="s">
        <v>77</v>
      </c>
      <c r="AY808" s="255" t="s">
        <v>165</v>
      </c>
    </row>
    <row r="809" s="2" customFormat="1" ht="21.75" customHeight="1">
      <c r="A809" s="41"/>
      <c r="B809" s="42"/>
      <c r="C809" s="215" t="s">
        <v>1156</v>
      </c>
      <c r="D809" s="215" t="s">
        <v>167</v>
      </c>
      <c r="E809" s="216" t="s">
        <v>1157</v>
      </c>
      <c r="F809" s="217" t="s">
        <v>1158</v>
      </c>
      <c r="G809" s="218" t="s">
        <v>188</v>
      </c>
      <c r="H809" s="219">
        <v>42.090000000000003</v>
      </c>
      <c r="I809" s="220"/>
      <c r="J809" s="221">
        <f>ROUND(I809*H809,2)</f>
        <v>0</v>
      </c>
      <c r="K809" s="217" t="s">
        <v>171</v>
      </c>
      <c r="L809" s="47"/>
      <c r="M809" s="222" t="s">
        <v>19</v>
      </c>
      <c r="N809" s="223" t="s">
        <v>41</v>
      </c>
      <c r="O809" s="87"/>
      <c r="P809" s="224">
        <f>O809*H809</f>
        <v>0</v>
      </c>
      <c r="Q809" s="224">
        <v>0</v>
      </c>
      <c r="R809" s="224">
        <f>Q809*H809</f>
        <v>0</v>
      </c>
      <c r="S809" s="224">
        <v>0</v>
      </c>
      <c r="T809" s="225">
        <f>S809*H809</f>
        <v>0</v>
      </c>
      <c r="U809" s="41"/>
      <c r="V809" s="41"/>
      <c r="W809" s="41"/>
      <c r="X809" s="41"/>
      <c r="Y809" s="41"/>
      <c r="Z809" s="41"/>
      <c r="AA809" s="41"/>
      <c r="AB809" s="41"/>
      <c r="AC809" s="41"/>
      <c r="AD809" s="41"/>
      <c r="AE809" s="41"/>
      <c r="AR809" s="226" t="s">
        <v>269</v>
      </c>
      <c r="AT809" s="226" t="s">
        <v>167</v>
      </c>
      <c r="AU809" s="226" t="s">
        <v>79</v>
      </c>
      <c r="AY809" s="20" t="s">
        <v>165</v>
      </c>
      <c r="BE809" s="227">
        <f>IF(N809="základní",J809,0)</f>
        <v>0</v>
      </c>
      <c r="BF809" s="227">
        <f>IF(N809="snížená",J809,0)</f>
        <v>0</v>
      </c>
      <c r="BG809" s="227">
        <f>IF(N809="zákl. přenesená",J809,0)</f>
        <v>0</v>
      </c>
      <c r="BH809" s="227">
        <f>IF(N809="sníž. přenesená",J809,0)</f>
        <v>0</v>
      </c>
      <c r="BI809" s="227">
        <f>IF(N809="nulová",J809,0)</f>
        <v>0</v>
      </c>
      <c r="BJ809" s="20" t="s">
        <v>77</v>
      </c>
      <c r="BK809" s="227">
        <f>ROUND(I809*H809,2)</f>
        <v>0</v>
      </c>
      <c r="BL809" s="20" t="s">
        <v>269</v>
      </c>
      <c r="BM809" s="226" t="s">
        <v>1159</v>
      </c>
    </row>
    <row r="810" s="2" customFormat="1">
      <c r="A810" s="41"/>
      <c r="B810" s="42"/>
      <c r="C810" s="43"/>
      <c r="D810" s="228" t="s">
        <v>174</v>
      </c>
      <c r="E810" s="43"/>
      <c r="F810" s="229" t="s">
        <v>1160</v>
      </c>
      <c r="G810" s="43"/>
      <c r="H810" s="43"/>
      <c r="I810" s="230"/>
      <c r="J810" s="43"/>
      <c r="K810" s="43"/>
      <c r="L810" s="47"/>
      <c r="M810" s="231"/>
      <c r="N810" s="232"/>
      <c r="O810" s="87"/>
      <c r="P810" s="87"/>
      <c r="Q810" s="87"/>
      <c r="R810" s="87"/>
      <c r="S810" s="87"/>
      <c r="T810" s="88"/>
      <c r="U810" s="41"/>
      <c r="V810" s="41"/>
      <c r="W810" s="41"/>
      <c r="X810" s="41"/>
      <c r="Y810" s="41"/>
      <c r="Z810" s="41"/>
      <c r="AA810" s="41"/>
      <c r="AB810" s="41"/>
      <c r="AC810" s="41"/>
      <c r="AD810" s="41"/>
      <c r="AE810" s="41"/>
      <c r="AT810" s="20" t="s">
        <v>174</v>
      </c>
      <c r="AU810" s="20" t="s">
        <v>79</v>
      </c>
    </row>
    <row r="811" s="13" customFormat="1">
      <c r="A811" s="13"/>
      <c r="B811" s="233"/>
      <c r="C811" s="234"/>
      <c r="D811" s="235" t="s">
        <v>176</v>
      </c>
      <c r="E811" s="236" t="s">
        <v>19</v>
      </c>
      <c r="F811" s="237" t="s">
        <v>1001</v>
      </c>
      <c r="G811" s="234"/>
      <c r="H811" s="238">
        <v>42.090000000000003</v>
      </c>
      <c r="I811" s="239"/>
      <c r="J811" s="234"/>
      <c r="K811" s="234"/>
      <c r="L811" s="240"/>
      <c r="M811" s="241"/>
      <c r="N811" s="242"/>
      <c r="O811" s="242"/>
      <c r="P811" s="242"/>
      <c r="Q811" s="242"/>
      <c r="R811" s="242"/>
      <c r="S811" s="242"/>
      <c r="T811" s="243"/>
      <c r="U811" s="13"/>
      <c r="V811" s="13"/>
      <c r="W811" s="13"/>
      <c r="X811" s="13"/>
      <c r="Y811" s="13"/>
      <c r="Z811" s="13"/>
      <c r="AA811" s="13"/>
      <c r="AB811" s="13"/>
      <c r="AC811" s="13"/>
      <c r="AD811" s="13"/>
      <c r="AE811" s="13"/>
      <c r="AT811" s="244" t="s">
        <v>176</v>
      </c>
      <c r="AU811" s="244" t="s">
        <v>79</v>
      </c>
      <c r="AV811" s="13" t="s">
        <v>79</v>
      </c>
      <c r="AW811" s="13" t="s">
        <v>32</v>
      </c>
      <c r="AX811" s="13" t="s">
        <v>70</v>
      </c>
      <c r="AY811" s="244" t="s">
        <v>165</v>
      </c>
    </row>
    <row r="812" s="14" customFormat="1">
      <c r="A812" s="14"/>
      <c r="B812" s="245"/>
      <c r="C812" s="246"/>
      <c r="D812" s="235" t="s">
        <v>176</v>
      </c>
      <c r="E812" s="247" t="s">
        <v>19</v>
      </c>
      <c r="F812" s="248" t="s">
        <v>178</v>
      </c>
      <c r="G812" s="246"/>
      <c r="H812" s="249">
        <v>42.090000000000003</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176</v>
      </c>
      <c r="AU812" s="255" t="s">
        <v>79</v>
      </c>
      <c r="AV812" s="14" t="s">
        <v>172</v>
      </c>
      <c r="AW812" s="14" t="s">
        <v>32</v>
      </c>
      <c r="AX812" s="14" t="s">
        <v>77</v>
      </c>
      <c r="AY812" s="255" t="s">
        <v>165</v>
      </c>
    </row>
    <row r="813" s="2" customFormat="1" ht="24.15" customHeight="1">
      <c r="A813" s="41"/>
      <c r="B813" s="42"/>
      <c r="C813" s="256" t="s">
        <v>1161</v>
      </c>
      <c r="D813" s="256" t="s">
        <v>218</v>
      </c>
      <c r="E813" s="257" t="s">
        <v>1162</v>
      </c>
      <c r="F813" s="258" t="s">
        <v>1163</v>
      </c>
      <c r="G813" s="259" t="s">
        <v>188</v>
      </c>
      <c r="H813" s="260">
        <v>46.298999999999999</v>
      </c>
      <c r="I813" s="261"/>
      <c r="J813" s="262">
        <f>ROUND(I813*H813,2)</f>
        <v>0</v>
      </c>
      <c r="K813" s="258" t="s">
        <v>171</v>
      </c>
      <c r="L813" s="263"/>
      <c r="M813" s="264" t="s">
        <v>19</v>
      </c>
      <c r="N813" s="265" t="s">
        <v>41</v>
      </c>
      <c r="O813" s="87"/>
      <c r="P813" s="224">
        <f>O813*H813</f>
        <v>0</v>
      </c>
      <c r="Q813" s="224">
        <v>0.00014999999999999999</v>
      </c>
      <c r="R813" s="224">
        <f>Q813*H813</f>
        <v>0.0069448499999999989</v>
      </c>
      <c r="S813" s="224">
        <v>0</v>
      </c>
      <c r="T813" s="225">
        <f>S813*H813</f>
        <v>0</v>
      </c>
      <c r="U813" s="41"/>
      <c r="V813" s="41"/>
      <c r="W813" s="41"/>
      <c r="X813" s="41"/>
      <c r="Y813" s="41"/>
      <c r="Z813" s="41"/>
      <c r="AA813" s="41"/>
      <c r="AB813" s="41"/>
      <c r="AC813" s="41"/>
      <c r="AD813" s="41"/>
      <c r="AE813" s="41"/>
      <c r="AR813" s="226" t="s">
        <v>365</v>
      </c>
      <c r="AT813" s="226" t="s">
        <v>218</v>
      </c>
      <c r="AU813" s="226" t="s">
        <v>79</v>
      </c>
      <c r="AY813" s="20" t="s">
        <v>165</v>
      </c>
      <c r="BE813" s="227">
        <f>IF(N813="základní",J813,0)</f>
        <v>0</v>
      </c>
      <c r="BF813" s="227">
        <f>IF(N813="snížená",J813,0)</f>
        <v>0</v>
      </c>
      <c r="BG813" s="227">
        <f>IF(N813="zákl. přenesená",J813,0)</f>
        <v>0</v>
      </c>
      <c r="BH813" s="227">
        <f>IF(N813="sníž. přenesená",J813,0)</f>
        <v>0</v>
      </c>
      <c r="BI813" s="227">
        <f>IF(N813="nulová",J813,0)</f>
        <v>0</v>
      </c>
      <c r="BJ813" s="20" t="s">
        <v>77</v>
      </c>
      <c r="BK813" s="227">
        <f>ROUND(I813*H813,2)</f>
        <v>0</v>
      </c>
      <c r="BL813" s="20" t="s">
        <v>269</v>
      </c>
      <c r="BM813" s="226" t="s">
        <v>1164</v>
      </c>
    </row>
    <row r="814" s="13" customFormat="1">
      <c r="A814" s="13"/>
      <c r="B814" s="233"/>
      <c r="C814" s="234"/>
      <c r="D814" s="235" t="s">
        <v>176</v>
      </c>
      <c r="E814" s="234"/>
      <c r="F814" s="237" t="s">
        <v>1165</v>
      </c>
      <c r="G814" s="234"/>
      <c r="H814" s="238">
        <v>46.298999999999999</v>
      </c>
      <c r="I814" s="239"/>
      <c r="J814" s="234"/>
      <c r="K814" s="234"/>
      <c r="L814" s="240"/>
      <c r="M814" s="241"/>
      <c r="N814" s="242"/>
      <c r="O814" s="242"/>
      <c r="P814" s="242"/>
      <c r="Q814" s="242"/>
      <c r="R814" s="242"/>
      <c r="S814" s="242"/>
      <c r="T814" s="243"/>
      <c r="U814" s="13"/>
      <c r="V814" s="13"/>
      <c r="W814" s="13"/>
      <c r="X814" s="13"/>
      <c r="Y814" s="13"/>
      <c r="Z814" s="13"/>
      <c r="AA814" s="13"/>
      <c r="AB814" s="13"/>
      <c r="AC814" s="13"/>
      <c r="AD814" s="13"/>
      <c r="AE814" s="13"/>
      <c r="AT814" s="244" t="s">
        <v>176</v>
      </c>
      <c r="AU814" s="244" t="s">
        <v>79</v>
      </c>
      <c r="AV814" s="13" t="s">
        <v>79</v>
      </c>
      <c r="AW814" s="13" t="s">
        <v>4</v>
      </c>
      <c r="AX814" s="13" t="s">
        <v>77</v>
      </c>
      <c r="AY814" s="244" t="s">
        <v>165</v>
      </c>
    </row>
    <row r="815" s="2" customFormat="1" ht="16.5" customHeight="1">
      <c r="A815" s="41"/>
      <c r="B815" s="42"/>
      <c r="C815" s="215" t="s">
        <v>1166</v>
      </c>
      <c r="D815" s="215" t="s">
        <v>167</v>
      </c>
      <c r="E815" s="216" t="s">
        <v>1167</v>
      </c>
      <c r="F815" s="217" t="s">
        <v>1168</v>
      </c>
      <c r="G815" s="218" t="s">
        <v>213</v>
      </c>
      <c r="H815" s="219">
        <v>48.799999999999997</v>
      </c>
      <c r="I815" s="220"/>
      <c r="J815" s="221">
        <f>ROUND(I815*H815,2)</f>
        <v>0</v>
      </c>
      <c r="K815" s="217" t="s">
        <v>171</v>
      </c>
      <c r="L815" s="47"/>
      <c r="M815" s="222" t="s">
        <v>19</v>
      </c>
      <c r="N815" s="223" t="s">
        <v>41</v>
      </c>
      <c r="O815" s="87"/>
      <c r="P815" s="224">
        <f>O815*H815</f>
        <v>0</v>
      </c>
      <c r="Q815" s="224">
        <v>0</v>
      </c>
      <c r="R815" s="224">
        <f>Q815*H815</f>
        <v>0</v>
      </c>
      <c r="S815" s="224">
        <v>0</v>
      </c>
      <c r="T815" s="225">
        <f>S815*H815</f>
        <v>0</v>
      </c>
      <c r="U815" s="41"/>
      <c r="V815" s="41"/>
      <c r="W815" s="41"/>
      <c r="X815" s="41"/>
      <c r="Y815" s="41"/>
      <c r="Z815" s="41"/>
      <c r="AA815" s="41"/>
      <c r="AB815" s="41"/>
      <c r="AC815" s="41"/>
      <c r="AD815" s="41"/>
      <c r="AE815" s="41"/>
      <c r="AR815" s="226" t="s">
        <v>269</v>
      </c>
      <c r="AT815" s="226" t="s">
        <v>167</v>
      </c>
      <c r="AU815" s="226" t="s">
        <v>79</v>
      </c>
      <c r="AY815" s="20" t="s">
        <v>165</v>
      </c>
      <c r="BE815" s="227">
        <f>IF(N815="základní",J815,0)</f>
        <v>0</v>
      </c>
      <c r="BF815" s="227">
        <f>IF(N815="snížená",J815,0)</f>
        <v>0</v>
      </c>
      <c r="BG815" s="227">
        <f>IF(N815="zákl. přenesená",J815,0)</f>
        <v>0</v>
      </c>
      <c r="BH815" s="227">
        <f>IF(N815="sníž. přenesená",J815,0)</f>
        <v>0</v>
      </c>
      <c r="BI815" s="227">
        <f>IF(N815="nulová",J815,0)</f>
        <v>0</v>
      </c>
      <c r="BJ815" s="20" t="s">
        <v>77</v>
      </c>
      <c r="BK815" s="227">
        <f>ROUND(I815*H815,2)</f>
        <v>0</v>
      </c>
      <c r="BL815" s="20" t="s">
        <v>269</v>
      </c>
      <c r="BM815" s="226" t="s">
        <v>1169</v>
      </c>
    </row>
    <row r="816" s="2" customFormat="1">
      <c r="A816" s="41"/>
      <c r="B816" s="42"/>
      <c r="C816" s="43"/>
      <c r="D816" s="228" t="s">
        <v>174</v>
      </c>
      <c r="E816" s="43"/>
      <c r="F816" s="229" t="s">
        <v>1170</v>
      </c>
      <c r="G816" s="43"/>
      <c r="H816" s="43"/>
      <c r="I816" s="230"/>
      <c r="J816" s="43"/>
      <c r="K816" s="43"/>
      <c r="L816" s="47"/>
      <c r="M816" s="231"/>
      <c r="N816" s="232"/>
      <c r="O816" s="87"/>
      <c r="P816" s="87"/>
      <c r="Q816" s="87"/>
      <c r="R816" s="87"/>
      <c r="S816" s="87"/>
      <c r="T816" s="88"/>
      <c r="U816" s="41"/>
      <c r="V816" s="41"/>
      <c r="W816" s="41"/>
      <c r="X816" s="41"/>
      <c r="Y816" s="41"/>
      <c r="Z816" s="41"/>
      <c r="AA816" s="41"/>
      <c r="AB816" s="41"/>
      <c r="AC816" s="41"/>
      <c r="AD816" s="41"/>
      <c r="AE816" s="41"/>
      <c r="AT816" s="20" t="s">
        <v>174</v>
      </c>
      <c r="AU816" s="20" t="s">
        <v>79</v>
      </c>
    </row>
    <row r="817" s="13" customFormat="1">
      <c r="A817" s="13"/>
      <c r="B817" s="233"/>
      <c r="C817" s="234"/>
      <c r="D817" s="235" t="s">
        <v>176</v>
      </c>
      <c r="E817" s="236" t="s">
        <v>19</v>
      </c>
      <c r="F817" s="237" t="s">
        <v>989</v>
      </c>
      <c r="G817" s="234"/>
      <c r="H817" s="238">
        <v>30</v>
      </c>
      <c r="I817" s="239"/>
      <c r="J817" s="234"/>
      <c r="K817" s="234"/>
      <c r="L817" s="240"/>
      <c r="M817" s="241"/>
      <c r="N817" s="242"/>
      <c r="O817" s="242"/>
      <c r="P817" s="242"/>
      <c r="Q817" s="242"/>
      <c r="R817" s="242"/>
      <c r="S817" s="242"/>
      <c r="T817" s="243"/>
      <c r="U817" s="13"/>
      <c r="V817" s="13"/>
      <c r="W817" s="13"/>
      <c r="X817" s="13"/>
      <c r="Y817" s="13"/>
      <c r="Z817" s="13"/>
      <c r="AA817" s="13"/>
      <c r="AB817" s="13"/>
      <c r="AC817" s="13"/>
      <c r="AD817" s="13"/>
      <c r="AE817" s="13"/>
      <c r="AT817" s="244" t="s">
        <v>176</v>
      </c>
      <c r="AU817" s="244" t="s">
        <v>79</v>
      </c>
      <c r="AV817" s="13" t="s">
        <v>79</v>
      </c>
      <c r="AW817" s="13" t="s">
        <v>32</v>
      </c>
      <c r="AX817" s="13" t="s">
        <v>70</v>
      </c>
      <c r="AY817" s="244" t="s">
        <v>165</v>
      </c>
    </row>
    <row r="818" s="13" customFormat="1">
      <c r="A818" s="13"/>
      <c r="B818" s="233"/>
      <c r="C818" s="234"/>
      <c r="D818" s="235" t="s">
        <v>176</v>
      </c>
      <c r="E818" s="236" t="s">
        <v>19</v>
      </c>
      <c r="F818" s="237" t="s">
        <v>990</v>
      </c>
      <c r="G818" s="234"/>
      <c r="H818" s="238">
        <v>18.800000000000001</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176</v>
      </c>
      <c r="AU818" s="244" t="s">
        <v>79</v>
      </c>
      <c r="AV818" s="13" t="s">
        <v>79</v>
      </c>
      <c r="AW818" s="13" t="s">
        <v>32</v>
      </c>
      <c r="AX818" s="13" t="s">
        <v>70</v>
      </c>
      <c r="AY818" s="244" t="s">
        <v>165</v>
      </c>
    </row>
    <row r="819" s="14" customFormat="1">
      <c r="A819" s="14"/>
      <c r="B819" s="245"/>
      <c r="C819" s="246"/>
      <c r="D819" s="235" t="s">
        <v>176</v>
      </c>
      <c r="E819" s="247" t="s">
        <v>19</v>
      </c>
      <c r="F819" s="248" t="s">
        <v>178</v>
      </c>
      <c r="G819" s="246"/>
      <c r="H819" s="249">
        <v>48.799999999999997</v>
      </c>
      <c r="I819" s="250"/>
      <c r="J819" s="246"/>
      <c r="K819" s="246"/>
      <c r="L819" s="251"/>
      <c r="M819" s="252"/>
      <c r="N819" s="253"/>
      <c r="O819" s="253"/>
      <c r="P819" s="253"/>
      <c r="Q819" s="253"/>
      <c r="R819" s="253"/>
      <c r="S819" s="253"/>
      <c r="T819" s="254"/>
      <c r="U819" s="14"/>
      <c r="V819" s="14"/>
      <c r="W819" s="14"/>
      <c r="X819" s="14"/>
      <c r="Y819" s="14"/>
      <c r="Z819" s="14"/>
      <c r="AA819" s="14"/>
      <c r="AB819" s="14"/>
      <c r="AC819" s="14"/>
      <c r="AD819" s="14"/>
      <c r="AE819" s="14"/>
      <c r="AT819" s="255" t="s">
        <v>176</v>
      </c>
      <c r="AU819" s="255" t="s">
        <v>79</v>
      </c>
      <c r="AV819" s="14" t="s">
        <v>172</v>
      </c>
      <c r="AW819" s="14" t="s">
        <v>32</v>
      </c>
      <c r="AX819" s="14" t="s">
        <v>77</v>
      </c>
      <c r="AY819" s="255" t="s">
        <v>165</v>
      </c>
    </row>
    <row r="820" s="2" customFormat="1" ht="16.5" customHeight="1">
      <c r="A820" s="41"/>
      <c r="B820" s="42"/>
      <c r="C820" s="256" t="s">
        <v>1171</v>
      </c>
      <c r="D820" s="256" t="s">
        <v>218</v>
      </c>
      <c r="E820" s="257" t="s">
        <v>1172</v>
      </c>
      <c r="F820" s="258" t="s">
        <v>1173</v>
      </c>
      <c r="G820" s="259" t="s">
        <v>213</v>
      </c>
      <c r="H820" s="260">
        <v>53.68</v>
      </c>
      <c r="I820" s="261"/>
      <c r="J820" s="262">
        <f>ROUND(I820*H820,2)</f>
        <v>0</v>
      </c>
      <c r="K820" s="258" t="s">
        <v>171</v>
      </c>
      <c r="L820" s="263"/>
      <c r="M820" s="264" t="s">
        <v>19</v>
      </c>
      <c r="N820" s="265" t="s">
        <v>41</v>
      </c>
      <c r="O820" s="87"/>
      <c r="P820" s="224">
        <f>O820*H820</f>
        <v>0</v>
      </c>
      <c r="Q820" s="224">
        <v>1.0000000000000001E-05</v>
      </c>
      <c r="R820" s="224">
        <f>Q820*H820</f>
        <v>0.00053680000000000004</v>
      </c>
      <c r="S820" s="224">
        <v>0</v>
      </c>
      <c r="T820" s="225">
        <f>S820*H820</f>
        <v>0</v>
      </c>
      <c r="U820" s="41"/>
      <c r="V820" s="41"/>
      <c r="W820" s="41"/>
      <c r="X820" s="41"/>
      <c r="Y820" s="41"/>
      <c r="Z820" s="41"/>
      <c r="AA820" s="41"/>
      <c r="AB820" s="41"/>
      <c r="AC820" s="41"/>
      <c r="AD820" s="41"/>
      <c r="AE820" s="41"/>
      <c r="AR820" s="226" t="s">
        <v>365</v>
      </c>
      <c r="AT820" s="226" t="s">
        <v>218</v>
      </c>
      <c r="AU820" s="226" t="s">
        <v>79</v>
      </c>
      <c r="AY820" s="20" t="s">
        <v>165</v>
      </c>
      <c r="BE820" s="227">
        <f>IF(N820="základní",J820,0)</f>
        <v>0</v>
      </c>
      <c r="BF820" s="227">
        <f>IF(N820="snížená",J820,0)</f>
        <v>0</v>
      </c>
      <c r="BG820" s="227">
        <f>IF(N820="zákl. přenesená",J820,0)</f>
        <v>0</v>
      </c>
      <c r="BH820" s="227">
        <f>IF(N820="sníž. přenesená",J820,0)</f>
        <v>0</v>
      </c>
      <c r="BI820" s="227">
        <f>IF(N820="nulová",J820,0)</f>
        <v>0</v>
      </c>
      <c r="BJ820" s="20" t="s">
        <v>77</v>
      </c>
      <c r="BK820" s="227">
        <f>ROUND(I820*H820,2)</f>
        <v>0</v>
      </c>
      <c r="BL820" s="20" t="s">
        <v>269</v>
      </c>
      <c r="BM820" s="226" t="s">
        <v>1174</v>
      </c>
    </row>
    <row r="821" s="13" customFormat="1">
      <c r="A821" s="13"/>
      <c r="B821" s="233"/>
      <c r="C821" s="234"/>
      <c r="D821" s="235" t="s">
        <v>176</v>
      </c>
      <c r="E821" s="234"/>
      <c r="F821" s="237" t="s">
        <v>1175</v>
      </c>
      <c r="G821" s="234"/>
      <c r="H821" s="238">
        <v>53.68</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176</v>
      </c>
      <c r="AU821" s="244" t="s">
        <v>79</v>
      </c>
      <c r="AV821" s="13" t="s">
        <v>79</v>
      </c>
      <c r="AW821" s="13" t="s">
        <v>4</v>
      </c>
      <c r="AX821" s="13" t="s">
        <v>77</v>
      </c>
      <c r="AY821" s="244" t="s">
        <v>165</v>
      </c>
    </row>
    <row r="822" s="2" customFormat="1" ht="24.15" customHeight="1">
      <c r="A822" s="41"/>
      <c r="B822" s="42"/>
      <c r="C822" s="215" t="s">
        <v>1176</v>
      </c>
      <c r="D822" s="215" t="s">
        <v>167</v>
      </c>
      <c r="E822" s="216" t="s">
        <v>1177</v>
      </c>
      <c r="F822" s="217" t="s">
        <v>1178</v>
      </c>
      <c r="G822" s="218" t="s">
        <v>221</v>
      </c>
      <c r="H822" s="219">
        <v>0.01</v>
      </c>
      <c r="I822" s="220"/>
      <c r="J822" s="221">
        <f>ROUND(I822*H822,2)</f>
        <v>0</v>
      </c>
      <c r="K822" s="217" t="s">
        <v>171</v>
      </c>
      <c r="L822" s="47"/>
      <c r="M822" s="222" t="s">
        <v>19</v>
      </c>
      <c r="N822" s="223" t="s">
        <v>41</v>
      </c>
      <c r="O822" s="87"/>
      <c r="P822" s="224">
        <f>O822*H822</f>
        <v>0</v>
      </c>
      <c r="Q822" s="224">
        <v>0</v>
      </c>
      <c r="R822" s="224">
        <f>Q822*H822</f>
        <v>0</v>
      </c>
      <c r="S822" s="224">
        <v>0</v>
      </c>
      <c r="T822" s="225">
        <f>S822*H822</f>
        <v>0</v>
      </c>
      <c r="U822" s="41"/>
      <c r="V822" s="41"/>
      <c r="W822" s="41"/>
      <c r="X822" s="41"/>
      <c r="Y822" s="41"/>
      <c r="Z822" s="41"/>
      <c r="AA822" s="41"/>
      <c r="AB822" s="41"/>
      <c r="AC822" s="41"/>
      <c r="AD822" s="41"/>
      <c r="AE822" s="41"/>
      <c r="AR822" s="226" t="s">
        <v>269</v>
      </c>
      <c r="AT822" s="226" t="s">
        <v>167</v>
      </c>
      <c r="AU822" s="226" t="s">
        <v>79</v>
      </c>
      <c r="AY822" s="20" t="s">
        <v>165</v>
      </c>
      <c r="BE822" s="227">
        <f>IF(N822="základní",J822,0)</f>
        <v>0</v>
      </c>
      <c r="BF822" s="227">
        <f>IF(N822="snížená",J822,0)</f>
        <v>0</v>
      </c>
      <c r="BG822" s="227">
        <f>IF(N822="zákl. přenesená",J822,0)</f>
        <v>0</v>
      </c>
      <c r="BH822" s="227">
        <f>IF(N822="sníž. přenesená",J822,0)</f>
        <v>0</v>
      </c>
      <c r="BI822" s="227">
        <f>IF(N822="nulová",J822,0)</f>
        <v>0</v>
      </c>
      <c r="BJ822" s="20" t="s">
        <v>77</v>
      </c>
      <c r="BK822" s="227">
        <f>ROUND(I822*H822,2)</f>
        <v>0</v>
      </c>
      <c r="BL822" s="20" t="s">
        <v>269</v>
      </c>
      <c r="BM822" s="226" t="s">
        <v>1179</v>
      </c>
    </row>
    <row r="823" s="2" customFormat="1">
      <c r="A823" s="41"/>
      <c r="B823" s="42"/>
      <c r="C823" s="43"/>
      <c r="D823" s="228" t="s">
        <v>174</v>
      </c>
      <c r="E823" s="43"/>
      <c r="F823" s="229" t="s">
        <v>1180</v>
      </c>
      <c r="G823" s="43"/>
      <c r="H823" s="43"/>
      <c r="I823" s="230"/>
      <c r="J823" s="43"/>
      <c r="K823" s="43"/>
      <c r="L823" s="47"/>
      <c r="M823" s="231"/>
      <c r="N823" s="232"/>
      <c r="O823" s="87"/>
      <c r="P823" s="87"/>
      <c r="Q823" s="87"/>
      <c r="R823" s="87"/>
      <c r="S823" s="87"/>
      <c r="T823" s="88"/>
      <c r="U823" s="41"/>
      <c r="V823" s="41"/>
      <c r="W823" s="41"/>
      <c r="X823" s="41"/>
      <c r="Y823" s="41"/>
      <c r="Z823" s="41"/>
      <c r="AA823" s="41"/>
      <c r="AB823" s="41"/>
      <c r="AC823" s="41"/>
      <c r="AD823" s="41"/>
      <c r="AE823" s="41"/>
      <c r="AT823" s="20" t="s">
        <v>174</v>
      </c>
      <c r="AU823" s="20" t="s">
        <v>79</v>
      </c>
    </row>
    <row r="824" s="12" customFormat="1" ht="22.8" customHeight="1">
      <c r="A824" s="12"/>
      <c r="B824" s="199"/>
      <c r="C824" s="200"/>
      <c r="D824" s="201" t="s">
        <v>69</v>
      </c>
      <c r="E824" s="213" t="s">
        <v>1181</v>
      </c>
      <c r="F824" s="213" t="s">
        <v>1182</v>
      </c>
      <c r="G824" s="200"/>
      <c r="H824" s="200"/>
      <c r="I824" s="203"/>
      <c r="J824" s="214">
        <f>BK824</f>
        <v>0</v>
      </c>
      <c r="K824" s="200"/>
      <c r="L824" s="205"/>
      <c r="M824" s="206"/>
      <c r="N824" s="207"/>
      <c r="O824" s="207"/>
      <c r="P824" s="208">
        <f>SUM(P825:P852)</f>
        <v>0</v>
      </c>
      <c r="Q824" s="207"/>
      <c r="R824" s="208">
        <f>SUM(R825:R852)</f>
        <v>0</v>
      </c>
      <c r="S824" s="207"/>
      <c r="T824" s="209">
        <f>SUM(T825:T852)</f>
        <v>0</v>
      </c>
      <c r="U824" s="12"/>
      <c r="V824" s="12"/>
      <c r="W824" s="12"/>
      <c r="X824" s="12"/>
      <c r="Y824" s="12"/>
      <c r="Z824" s="12"/>
      <c r="AA824" s="12"/>
      <c r="AB824" s="12"/>
      <c r="AC824" s="12"/>
      <c r="AD824" s="12"/>
      <c r="AE824" s="12"/>
      <c r="AR824" s="210" t="s">
        <v>79</v>
      </c>
      <c r="AT824" s="211" t="s">
        <v>69</v>
      </c>
      <c r="AU824" s="211" t="s">
        <v>77</v>
      </c>
      <c r="AY824" s="210" t="s">
        <v>165</v>
      </c>
      <c r="BK824" s="212">
        <f>SUM(BK825:BK852)</f>
        <v>0</v>
      </c>
    </row>
    <row r="825" s="2" customFormat="1" ht="37.8" customHeight="1">
      <c r="A825" s="41"/>
      <c r="B825" s="42"/>
      <c r="C825" s="215" t="s">
        <v>1183</v>
      </c>
      <c r="D825" s="215" t="s">
        <v>167</v>
      </c>
      <c r="E825" s="216" t="s">
        <v>1184</v>
      </c>
      <c r="F825" s="217" t="s">
        <v>1185</v>
      </c>
      <c r="G825" s="218" t="s">
        <v>691</v>
      </c>
      <c r="H825" s="219">
        <v>1</v>
      </c>
      <c r="I825" s="220"/>
      <c r="J825" s="221">
        <f>ROUND(I825*H825,2)</f>
        <v>0</v>
      </c>
      <c r="K825" s="217" t="s">
        <v>19</v>
      </c>
      <c r="L825" s="47"/>
      <c r="M825" s="222" t="s">
        <v>19</v>
      </c>
      <c r="N825" s="223" t="s">
        <v>41</v>
      </c>
      <c r="O825" s="87"/>
      <c r="P825" s="224">
        <f>O825*H825</f>
        <v>0</v>
      </c>
      <c r="Q825" s="224">
        <v>0</v>
      </c>
      <c r="R825" s="224">
        <f>Q825*H825</f>
        <v>0</v>
      </c>
      <c r="S825" s="224">
        <v>0</v>
      </c>
      <c r="T825" s="225">
        <f>S825*H825</f>
        <v>0</v>
      </c>
      <c r="U825" s="41"/>
      <c r="V825" s="41"/>
      <c r="W825" s="41"/>
      <c r="X825" s="41"/>
      <c r="Y825" s="41"/>
      <c r="Z825" s="41"/>
      <c r="AA825" s="41"/>
      <c r="AB825" s="41"/>
      <c r="AC825" s="41"/>
      <c r="AD825" s="41"/>
      <c r="AE825" s="41"/>
      <c r="AR825" s="226" t="s">
        <v>269</v>
      </c>
      <c r="AT825" s="226" t="s">
        <v>167</v>
      </c>
      <c r="AU825" s="226" t="s">
        <v>79</v>
      </c>
      <c r="AY825" s="20" t="s">
        <v>165</v>
      </c>
      <c r="BE825" s="227">
        <f>IF(N825="základní",J825,0)</f>
        <v>0</v>
      </c>
      <c r="BF825" s="227">
        <f>IF(N825="snížená",J825,0)</f>
        <v>0</v>
      </c>
      <c r="BG825" s="227">
        <f>IF(N825="zákl. přenesená",J825,0)</f>
        <v>0</v>
      </c>
      <c r="BH825" s="227">
        <f>IF(N825="sníž. přenesená",J825,0)</f>
        <v>0</v>
      </c>
      <c r="BI825" s="227">
        <f>IF(N825="nulová",J825,0)</f>
        <v>0</v>
      </c>
      <c r="BJ825" s="20" t="s">
        <v>77</v>
      </c>
      <c r="BK825" s="227">
        <f>ROUND(I825*H825,2)</f>
        <v>0</v>
      </c>
      <c r="BL825" s="20" t="s">
        <v>269</v>
      </c>
      <c r="BM825" s="226" t="s">
        <v>1186</v>
      </c>
    </row>
    <row r="826" s="2" customFormat="1">
      <c r="A826" s="41"/>
      <c r="B826" s="42"/>
      <c r="C826" s="43"/>
      <c r="D826" s="235" t="s">
        <v>667</v>
      </c>
      <c r="E826" s="43"/>
      <c r="F826" s="287" t="s">
        <v>1187</v>
      </c>
      <c r="G826" s="43"/>
      <c r="H826" s="43"/>
      <c r="I826" s="230"/>
      <c r="J826" s="43"/>
      <c r="K826" s="43"/>
      <c r="L826" s="47"/>
      <c r="M826" s="231"/>
      <c r="N826" s="232"/>
      <c r="O826" s="87"/>
      <c r="P826" s="87"/>
      <c r="Q826" s="87"/>
      <c r="R826" s="87"/>
      <c r="S826" s="87"/>
      <c r="T826" s="88"/>
      <c r="U826" s="41"/>
      <c r="V826" s="41"/>
      <c r="W826" s="41"/>
      <c r="X826" s="41"/>
      <c r="Y826" s="41"/>
      <c r="Z826" s="41"/>
      <c r="AA826" s="41"/>
      <c r="AB826" s="41"/>
      <c r="AC826" s="41"/>
      <c r="AD826" s="41"/>
      <c r="AE826" s="41"/>
      <c r="AT826" s="20" t="s">
        <v>667</v>
      </c>
      <c r="AU826" s="20" t="s">
        <v>79</v>
      </c>
    </row>
    <row r="827" s="2" customFormat="1" ht="37.8" customHeight="1">
      <c r="A827" s="41"/>
      <c r="B827" s="42"/>
      <c r="C827" s="215" t="s">
        <v>1188</v>
      </c>
      <c r="D827" s="215" t="s">
        <v>167</v>
      </c>
      <c r="E827" s="216" t="s">
        <v>1189</v>
      </c>
      <c r="F827" s="217" t="s">
        <v>1190</v>
      </c>
      <c r="G827" s="218" t="s">
        <v>691</v>
      </c>
      <c r="H827" s="219">
        <v>1</v>
      </c>
      <c r="I827" s="220"/>
      <c r="J827" s="221">
        <f>ROUND(I827*H827,2)</f>
        <v>0</v>
      </c>
      <c r="K827" s="217" t="s">
        <v>19</v>
      </c>
      <c r="L827" s="47"/>
      <c r="M827" s="222" t="s">
        <v>19</v>
      </c>
      <c r="N827" s="223" t="s">
        <v>41</v>
      </c>
      <c r="O827" s="87"/>
      <c r="P827" s="224">
        <f>O827*H827</f>
        <v>0</v>
      </c>
      <c r="Q827" s="224">
        <v>0</v>
      </c>
      <c r="R827" s="224">
        <f>Q827*H827</f>
        <v>0</v>
      </c>
      <c r="S827" s="224">
        <v>0</v>
      </c>
      <c r="T827" s="225">
        <f>S827*H827</f>
        <v>0</v>
      </c>
      <c r="U827" s="41"/>
      <c r="V827" s="41"/>
      <c r="W827" s="41"/>
      <c r="X827" s="41"/>
      <c r="Y827" s="41"/>
      <c r="Z827" s="41"/>
      <c r="AA827" s="41"/>
      <c r="AB827" s="41"/>
      <c r="AC827" s="41"/>
      <c r="AD827" s="41"/>
      <c r="AE827" s="41"/>
      <c r="AR827" s="226" t="s">
        <v>269</v>
      </c>
      <c r="AT827" s="226" t="s">
        <v>167</v>
      </c>
      <c r="AU827" s="226" t="s">
        <v>79</v>
      </c>
      <c r="AY827" s="20" t="s">
        <v>165</v>
      </c>
      <c r="BE827" s="227">
        <f>IF(N827="základní",J827,0)</f>
        <v>0</v>
      </c>
      <c r="BF827" s="227">
        <f>IF(N827="snížená",J827,0)</f>
        <v>0</v>
      </c>
      <c r="BG827" s="227">
        <f>IF(N827="zákl. přenesená",J827,0)</f>
        <v>0</v>
      </c>
      <c r="BH827" s="227">
        <f>IF(N827="sníž. přenesená",J827,0)</f>
        <v>0</v>
      </c>
      <c r="BI827" s="227">
        <f>IF(N827="nulová",J827,0)</f>
        <v>0</v>
      </c>
      <c r="BJ827" s="20" t="s">
        <v>77</v>
      </c>
      <c r="BK827" s="227">
        <f>ROUND(I827*H827,2)</f>
        <v>0</v>
      </c>
      <c r="BL827" s="20" t="s">
        <v>269</v>
      </c>
      <c r="BM827" s="226" t="s">
        <v>1191</v>
      </c>
    </row>
    <row r="828" s="2" customFormat="1">
      <c r="A828" s="41"/>
      <c r="B828" s="42"/>
      <c r="C828" s="43"/>
      <c r="D828" s="235" t="s">
        <v>667</v>
      </c>
      <c r="E828" s="43"/>
      <c r="F828" s="287" t="s">
        <v>1192</v>
      </c>
      <c r="G828" s="43"/>
      <c r="H828" s="43"/>
      <c r="I828" s="230"/>
      <c r="J828" s="43"/>
      <c r="K828" s="43"/>
      <c r="L828" s="47"/>
      <c r="M828" s="231"/>
      <c r="N828" s="232"/>
      <c r="O828" s="87"/>
      <c r="P828" s="87"/>
      <c r="Q828" s="87"/>
      <c r="R828" s="87"/>
      <c r="S828" s="87"/>
      <c r="T828" s="88"/>
      <c r="U828" s="41"/>
      <c r="V828" s="41"/>
      <c r="W828" s="41"/>
      <c r="X828" s="41"/>
      <c r="Y828" s="41"/>
      <c r="Z828" s="41"/>
      <c r="AA828" s="41"/>
      <c r="AB828" s="41"/>
      <c r="AC828" s="41"/>
      <c r="AD828" s="41"/>
      <c r="AE828" s="41"/>
      <c r="AT828" s="20" t="s">
        <v>667</v>
      </c>
      <c r="AU828" s="20" t="s">
        <v>79</v>
      </c>
    </row>
    <row r="829" s="2" customFormat="1" ht="37.8" customHeight="1">
      <c r="A829" s="41"/>
      <c r="B829" s="42"/>
      <c r="C829" s="215" t="s">
        <v>1193</v>
      </c>
      <c r="D829" s="215" t="s">
        <v>167</v>
      </c>
      <c r="E829" s="216" t="s">
        <v>1194</v>
      </c>
      <c r="F829" s="217" t="s">
        <v>1195</v>
      </c>
      <c r="G829" s="218" t="s">
        <v>691</v>
      </c>
      <c r="H829" s="219">
        <v>1</v>
      </c>
      <c r="I829" s="220"/>
      <c r="J829" s="221">
        <f>ROUND(I829*H829,2)</f>
        <v>0</v>
      </c>
      <c r="K829" s="217" t="s">
        <v>19</v>
      </c>
      <c r="L829" s="47"/>
      <c r="M829" s="222" t="s">
        <v>19</v>
      </c>
      <c r="N829" s="223" t="s">
        <v>41</v>
      </c>
      <c r="O829" s="87"/>
      <c r="P829" s="224">
        <f>O829*H829</f>
        <v>0</v>
      </c>
      <c r="Q829" s="224">
        <v>0</v>
      </c>
      <c r="R829" s="224">
        <f>Q829*H829</f>
        <v>0</v>
      </c>
      <c r="S829" s="224">
        <v>0</v>
      </c>
      <c r="T829" s="225">
        <f>S829*H829</f>
        <v>0</v>
      </c>
      <c r="U829" s="41"/>
      <c r="V829" s="41"/>
      <c r="W829" s="41"/>
      <c r="X829" s="41"/>
      <c r="Y829" s="41"/>
      <c r="Z829" s="41"/>
      <c r="AA829" s="41"/>
      <c r="AB829" s="41"/>
      <c r="AC829" s="41"/>
      <c r="AD829" s="41"/>
      <c r="AE829" s="41"/>
      <c r="AR829" s="226" t="s">
        <v>269</v>
      </c>
      <c r="AT829" s="226" t="s">
        <v>167</v>
      </c>
      <c r="AU829" s="226" t="s">
        <v>79</v>
      </c>
      <c r="AY829" s="20" t="s">
        <v>165</v>
      </c>
      <c r="BE829" s="227">
        <f>IF(N829="základní",J829,0)</f>
        <v>0</v>
      </c>
      <c r="BF829" s="227">
        <f>IF(N829="snížená",J829,0)</f>
        <v>0</v>
      </c>
      <c r="BG829" s="227">
        <f>IF(N829="zákl. přenesená",J829,0)</f>
        <v>0</v>
      </c>
      <c r="BH829" s="227">
        <f>IF(N829="sníž. přenesená",J829,0)</f>
        <v>0</v>
      </c>
      <c r="BI829" s="227">
        <f>IF(N829="nulová",J829,0)</f>
        <v>0</v>
      </c>
      <c r="BJ829" s="20" t="s">
        <v>77</v>
      </c>
      <c r="BK829" s="227">
        <f>ROUND(I829*H829,2)</f>
        <v>0</v>
      </c>
      <c r="BL829" s="20" t="s">
        <v>269</v>
      </c>
      <c r="BM829" s="226" t="s">
        <v>1196</v>
      </c>
    </row>
    <row r="830" s="2" customFormat="1">
      <c r="A830" s="41"/>
      <c r="B830" s="42"/>
      <c r="C830" s="43"/>
      <c r="D830" s="235" t="s">
        <v>667</v>
      </c>
      <c r="E830" s="43"/>
      <c r="F830" s="287" t="s">
        <v>1197</v>
      </c>
      <c r="G830" s="43"/>
      <c r="H830" s="43"/>
      <c r="I830" s="230"/>
      <c r="J830" s="43"/>
      <c r="K830" s="43"/>
      <c r="L830" s="47"/>
      <c r="M830" s="231"/>
      <c r="N830" s="232"/>
      <c r="O830" s="87"/>
      <c r="P830" s="87"/>
      <c r="Q830" s="87"/>
      <c r="R830" s="87"/>
      <c r="S830" s="87"/>
      <c r="T830" s="88"/>
      <c r="U830" s="41"/>
      <c r="V830" s="41"/>
      <c r="W830" s="41"/>
      <c r="X830" s="41"/>
      <c r="Y830" s="41"/>
      <c r="Z830" s="41"/>
      <c r="AA830" s="41"/>
      <c r="AB830" s="41"/>
      <c r="AC830" s="41"/>
      <c r="AD830" s="41"/>
      <c r="AE830" s="41"/>
      <c r="AT830" s="20" t="s">
        <v>667</v>
      </c>
      <c r="AU830" s="20" t="s">
        <v>79</v>
      </c>
    </row>
    <row r="831" s="2" customFormat="1" ht="37.8" customHeight="1">
      <c r="A831" s="41"/>
      <c r="B831" s="42"/>
      <c r="C831" s="215" t="s">
        <v>1198</v>
      </c>
      <c r="D831" s="215" t="s">
        <v>167</v>
      </c>
      <c r="E831" s="216" t="s">
        <v>1199</v>
      </c>
      <c r="F831" s="217" t="s">
        <v>1200</v>
      </c>
      <c r="G831" s="218" t="s">
        <v>691</v>
      </c>
      <c r="H831" s="219">
        <v>2</v>
      </c>
      <c r="I831" s="220"/>
      <c r="J831" s="221">
        <f>ROUND(I831*H831,2)</f>
        <v>0</v>
      </c>
      <c r="K831" s="217" t="s">
        <v>19</v>
      </c>
      <c r="L831" s="47"/>
      <c r="M831" s="222" t="s">
        <v>19</v>
      </c>
      <c r="N831" s="223" t="s">
        <v>41</v>
      </c>
      <c r="O831" s="87"/>
      <c r="P831" s="224">
        <f>O831*H831</f>
        <v>0</v>
      </c>
      <c r="Q831" s="224">
        <v>0</v>
      </c>
      <c r="R831" s="224">
        <f>Q831*H831</f>
        <v>0</v>
      </c>
      <c r="S831" s="224">
        <v>0</v>
      </c>
      <c r="T831" s="225">
        <f>S831*H831</f>
        <v>0</v>
      </c>
      <c r="U831" s="41"/>
      <c r="V831" s="41"/>
      <c r="W831" s="41"/>
      <c r="X831" s="41"/>
      <c r="Y831" s="41"/>
      <c r="Z831" s="41"/>
      <c r="AA831" s="41"/>
      <c r="AB831" s="41"/>
      <c r="AC831" s="41"/>
      <c r="AD831" s="41"/>
      <c r="AE831" s="41"/>
      <c r="AR831" s="226" t="s">
        <v>269</v>
      </c>
      <c r="AT831" s="226" t="s">
        <v>167</v>
      </c>
      <c r="AU831" s="226" t="s">
        <v>79</v>
      </c>
      <c r="AY831" s="20" t="s">
        <v>165</v>
      </c>
      <c r="BE831" s="227">
        <f>IF(N831="základní",J831,0)</f>
        <v>0</v>
      </c>
      <c r="BF831" s="227">
        <f>IF(N831="snížená",J831,0)</f>
        <v>0</v>
      </c>
      <c r="BG831" s="227">
        <f>IF(N831="zákl. přenesená",J831,0)</f>
        <v>0</v>
      </c>
      <c r="BH831" s="227">
        <f>IF(N831="sníž. přenesená",J831,0)</f>
        <v>0</v>
      </c>
      <c r="BI831" s="227">
        <f>IF(N831="nulová",J831,0)</f>
        <v>0</v>
      </c>
      <c r="BJ831" s="20" t="s">
        <v>77</v>
      </c>
      <c r="BK831" s="227">
        <f>ROUND(I831*H831,2)</f>
        <v>0</v>
      </c>
      <c r="BL831" s="20" t="s">
        <v>269</v>
      </c>
      <c r="BM831" s="226" t="s">
        <v>1201</v>
      </c>
    </row>
    <row r="832" s="2" customFormat="1">
      <c r="A832" s="41"/>
      <c r="B832" s="42"/>
      <c r="C832" s="43"/>
      <c r="D832" s="235" t="s">
        <v>667</v>
      </c>
      <c r="E832" s="43"/>
      <c r="F832" s="287" t="s">
        <v>1202</v>
      </c>
      <c r="G832" s="43"/>
      <c r="H832" s="43"/>
      <c r="I832" s="230"/>
      <c r="J832" s="43"/>
      <c r="K832" s="43"/>
      <c r="L832" s="47"/>
      <c r="M832" s="231"/>
      <c r="N832" s="232"/>
      <c r="O832" s="87"/>
      <c r="P832" s="87"/>
      <c r="Q832" s="87"/>
      <c r="R832" s="87"/>
      <c r="S832" s="87"/>
      <c r="T832" s="88"/>
      <c r="U832" s="41"/>
      <c r="V832" s="41"/>
      <c r="W832" s="41"/>
      <c r="X832" s="41"/>
      <c r="Y832" s="41"/>
      <c r="Z832" s="41"/>
      <c r="AA832" s="41"/>
      <c r="AB832" s="41"/>
      <c r="AC832" s="41"/>
      <c r="AD832" s="41"/>
      <c r="AE832" s="41"/>
      <c r="AT832" s="20" t="s">
        <v>667</v>
      </c>
      <c r="AU832" s="20" t="s">
        <v>79</v>
      </c>
    </row>
    <row r="833" s="2" customFormat="1" ht="37.8" customHeight="1">
      <c r="A833" s="41"/>
      <c r="B833" s="42"/>
      <c r="C833" s="215" t="s">
        <v>1203</v>
      </c>
      <c r="D833" s="215" t="s">
        <v>167</v>
      </c>
      <c r="E833" s="216" t="s">
        <v>1204</v>
      </c>
      <c r="F833" s="217" t="s">
        <v>1205</v>
      </c>
      <c r="G833" s="218" t="s">
        <v>691</v>
      </c>
      <c r="H833" s="219">
        <v>1</v>
      </c>
      <c r="I833" s="220"/>
      <c r="J833" s="221">
        <f>ROUND(I833*H833,2)</f>
        <v>0</v>
      </c>
      <c r="K833" s="217" t="s">
        <v>19</v>
      </c>
      <c r="L833" s="47"/>
      <c r="M833" s="222" t="s">
        <v>19</v>
      </c>
      <c r="N833" s="223" t="s">
        <v>41</v>
      </c>
      <c r="O833" s="87"/>
      <c r="P833" s="224">
        <f>O833*H833</f>
        <v>0</v>
      </c>
      <c r="Q833" s="224">
        <v>0</v>
      </c>
      <c r="R833" s="224">
        <f>Q833*H833</f>
        <v>0</v>
      </c>
      <c r="S833" s="224">
        <v>0</v>
      </c>
      <c r="T833" s="225">
        <f>S833*H833</f>
        <v>0</v>
      </c>
      <c r="U833" s="41"/>
      <c r="V833" s="41"/>
      <c r="W833" s="41"/>
      <c r="X833" s="41"/>
      <c r="Y833" s="41"/>
      <c r="Z833" s="41"/>
      <c r="AA833" s="41"/>
      <c r="AB833" s="41"/>
      <c r="AC833" s="41"/>
      <c r="AD833" s="41"/>
      <c r="AE833" s="41"/>
      <c r="AR833" s="226" t="s">
        <v>269</v>
      </c>
      <c r="AT833" s="226" t="s">
        <v>167</v>
      </c>
      <c r="AU833" s="226" t="s">
        <v>79</v>
      </c>
      <c r="AY833" s="20" t="s">
        <v>165</v>
      </c>
      <c r="BE833" s="227">
        <f>IF(N833="základní",J833,0)</f>
        <v>0</v>
      </c>
      <c r="BF833" s="227">
        <f>IF(N833="snížená",J833,0)</f>
        <v>0</v>
      </c>
      <c r="BG833" s="227">
        <f>IF(N833="zákl. přenesená",J833,0)</f>
        <v>0</v>
      </c>
      <c r="BH833" s="227">
        <f>IF(N833="sníž. přenesená",J833,0)</f>
        <v>0</v>
      </c>
      <c r="BI833" s="227">
        <f>IF(N833="nulová",J833,0)</f>
        <v>0</v>
      </c>
      <c r="BJ833" s="20" t="s">
        <v>77</v>
      </c>
      <c r="BK833" s="227">
        <f>ROUND(I833*H833,2)</f>
        <v>0</v>
      </c>
      <c r="BL833" s="20" t="s">
        <v>269</v>
      </c>
      <c r="BM833" s="226" t="s">
        <v>1206</v>
      </c>
    </row>
    <row r="834" s="2" customFormat="1">
      <c r="A834" s="41"/>
      <c r="B834" s="42"/>
      <c r="C834" s="43"/>
      <c r="D834" s="235" t="s">
        <v>667</v>
      </c>
      <c r="E834" s="43"/>
      <c r="F834" s="287" t="s">
        <v>1207</v>
      </c>
      <c r="G834" s="43"/>
      <c r="H834" s="43"/>
      <c r="I834" s="230"/>
      <c r="J834" s="43"/>
      <c r="K834" s="43"/>
      <c r="L834" s="47"/>
      <c r="M834" s="231"/>
      <c r="N834" s="232"/>
      <c r="O834" s="87"/>
      <c r="P834" s="87"/>
      <c r="Q834" s="87"/>
      <c r="R834" s="87"/>
      <c r="S834" s="87"/>
      <c r="T834" s="88"/>
      <c r="U834" s="41"/>
      <c r="V834" s="41"/>
      <c r="W834" s="41"/>
      <c r="X834" s="41"/>
      <c r="Y834" s="41"/>
      <c r="Z834" s="41"/>
      <c r="AA834" s="41"/>
      <c r="AB834" s="41"/>
      <c r="AC834" s="41"/>
      <c r="AD834" s="41"/>
      <c r="AE834" s="41"/>
      <c r="AT834" s="20" t="s">
        <v>667</v>
      </c>
      <c r="AU834" s="20" t="s">
        <v>79</v>
      </c>
    </row>
    <row r="835" s="2" customFormat="1" ht="44.25" customHeight="1">
      <c r="A835" s="41"/>
      <c r="B835" s="42"/>
      <c r="C835" s="215" t="s">
        <v>1208</v>
      </c>
      <c r="D835" s="215" t="s">
        <v>167</v>
      </c>
      <c r="E835" s="216" t="s">
        <v>1209</v>
      </c>
      <c r="F835" s="217" t="s">
        <v>1210</v>
      </c>
      <c r="G835" s="218" t="s">
        <v>691</v>
      </c>
      <c r="H835" s="219">
        <v>1</v>
      </c>
      <c r="I835" s="220"/>
      <c r="J835" s="221">
        <f>ROUND(I835*H835,2)</f>
        <v>0</v>
      </c>
      <c r="K835" s="217" t="s">
        <v>19</v>
      </c>
      <c r="L835" s="47"/>
      <c r="M835" s="222" t="s">
        <v>19</v>
      </c>
      <c r="N835" s="223" t="s">
        <v>41</v>
      </c>
      <c r="O835" s="87"/>
      <c r="P835" s="224">
        <f>O835*H835</f>
        <v>0</v>
      </c>
      <c r="Q835" s="224">
        <v>0</v>
      </c>
      <c r="R835" s="224">
        <f>Q835*H835</f>
        <v>0</v>
      </c>
      <c r="S835" s="224">
        <v>0</v>
      </c>
      <c r="T835" s="225">
        <f>S835*H835</f>
        <v>0</v>
      </c>
      <c r="U835" s="41"/>
      <c r="V835" s="41"/>
      <c r="W835" s="41"/>
      <c r="X835" s="41"/>
      <c r="Y835" s="41"/>
      <c r="Z835" s="41"/>
      <c r="AA835" s="41"/>
      <c r="AB835" s="41"/>
      <c r="AC835" s="41"/>
      <c r="AD835" s="41"/>
      <c r="AE835" s="41"/>
      <c r="AR835" s="226" t="s">
        <v>269</v>
      </c>
      <c r="AT835" s="226" t="s">
        <v>167</v>
      </c>
      <c r="AU835" s="226" t="s">
        <v>79</v>
      </c>
      <c r="AY835" s="20" t="s">
        <v>165</v>
      </c>
      <c r="BE835" s="227">
        <f>IF(N835="základní",J835,0)</f>
        <v>0</v>
      </c>
      <c r="BF835" s="227">
        <f>IF(N835="snížená",J835,0)</f>
        <v>0</v>
      </c>
      <c r="BG835" s="227">
        <f>IF(N835="zákl. přenesená",J835,0)</f>
        <v>0</v>
      </c>
      <c r="BH835" s="227">
        <f>IF(N835="sníž. přenesená",J835,0)</f>
        <v>0</v>
      </c>
      <c r="BI835" s="227">
        <f>IF(N835="nulová",J835,0)</f>
        <v>0</v>
      </c>
      <c r="BJ835" s="20" t="s">
        <v>77</v>
      </c>
      <c r="BK835" s="227">
        <f>ROUND(I835*H835,2)</f>
        <v>0</v>
      </c>
      <c r="BL835" s="20" t="s">
        <v>269</v>
      </c>
      <c r="BM835" s="226" t="s">
        <v>1211</v>
      </c>
    </row>
    <row r="836" s="2" customFormat="1">
      <c r="A836" s="41"/>
      <c r="B836" s="42"/>
      <c r="C836" s="43"/>
      <c r="D836" s="235" t="s">
        <v>667</v>
      </c>
      <c r="E836" s="43"/>
      <c r="F836" s="287" t="s">
        <v>1212</v>
      </c>
      <c r="G836" s="43"/>
      <c r="H836" s="43"/>
      <c r="I836" s="230"/>
      <c r="J836" s="43"/>
      <c r="K836" s="43"/>
      <c r="L836" s="47"/>
      <c r="M836" s="231"/>
      <c r="N836" s="232"/>
      <c r="O836" s="87"/>
      <c r="P836" s="87"/>
      <c r="Q836" s="87"/>
      <c r="R836" s="87"/>
      <c r="S836" s="87"/>
      <c r="T836" s="88"/>
      <c r="U836" s="41"/>
      <c r="V836" s="41"/>
      <c r="W836" s="41"/>
      <c r="X836" s="41"/>
      <c r="Y836" s="41"/>
      <c r="Z836" s="41"/>
      <c r="AA836" s="41"/>
      <c r="AB836" s="41"/>
      <c r="AC836" s="41"/>
      <c r="AD836" s="41"/>
      <c r="AE836" s="41"/>
      <c r="AT836" s="20" t="s">
        <v>667</v>
      </c>
      <c r="AU836" s="20" t="s">
        <v>79</v>
      </c>
    </row>
    <row r="837" s="2" customFormat="1" ht="24.15" customHeight="1">
      <c r="A837" s="41"/>
      <c r="B837" s="42"/>
      <c r="C837" s="215" t="s">
        <v>1213</v>
      </c>
      <c r="D837" s="215" t="s">
        <v>167</v>
      </c>
      <c r="E837" s="216" t="s">
        <v>1214</v>
      </c>
      <c r="F837" s="217" t="s">
        <v>1215</v>
      </c>
      <c r="G837" s="218" t="s">
        <v>691</v>
      </c>
      <c r="H837" s="219">
        <v>1</v>
      </c>
      <c r="I837" s="220"/>
      <c r="J837" s="221">
        <f>ROUND(I837*H837,2)</f>
        <v>0</v>
      </c>
      <c r="K837" s="217" t="s">
        <v>19</v>
      </c>
      <c r="L837" s="47"/>
      <c r="M837" s="222" t="s">
        <v>19</v>
      </c>
      <c r="N837" s="223" t="s">
        <v>41</v>
      </c>
      <c r="O837" s="87"/>
      <c r="P837" s="224">
        <f>O837*H837</f>
        <v>0</v>
      </c>
      <c r="Q837" s="224">
        <v>0</v>
      </c>
      <c r="R837" s="224">
        <f>Q837*H837</f>
        <v>0</v>
      </c>
      <c r="S837" s="224">
        <v>0</v>
      </c>
      <c r="T837" s="225">
        <f>S837*H837</f>
        <v>0</v>
      </c>
      <c r="U837" s="41"/>
      <c r="V837" s="41"/>
      <c r="W837" s="41"/>
      <c r="X837" s="41"/>
      <c r="Y837" s="41"/>
      <c r="Z837" s="41"/>
      <c r="AA837" s="41"/>
      <c r="AB837" s="41"/>
      <c r="AC837" s="41"/>
      <c r="AD837" s="41"/>
      <c r="AE837" s="41"/>
      <c r="AR837" s="226" t="s">
        <v>269</v>
      </c>
      <c r="AT837" s="226" t="s">
        <v>167</v>
      </c>
      <c r="AU837" s="226" t="s">
        <v>79</v>
      </c>
      <c r="AY837" s="20" t="s">
        <v>165</v>
      </c>
      <c r="BE837" s="227">
        <f>IF(N837="základní",J837,0)</f>
        <v>0</v>
      </c>
      <c r="BF837" s="227">
        <f>IF(N837="snížená",J837,0)</f>
        <v>0</v>
      </c>
      <c r="BG837" s="227">
        <f>IF(N837="zákl. přenesená",J837,0)</f>
        <v>0</v>
      </c>
      <c r="BH837" s="227">
        <f>IF(N837="sníž. přenesená",J837,0)</f>
        <v>0</v>
      </c>
      <c r="BI837" s="227">
        <f>IF(N837="nulová",J837,0)</f>
        <v>0</v>
      </c>
      <c r="BJ837" s="20" t="s">
        <v>77</v>
      </c>
      <c r="BK837" s="227">
        <f>ROUND(I837*H837,2)</f>
        <v>0</v>
      </c>
      <c r="BL837" s="20" t="s">
        <v>269</v>
      </c>
      <c r="BM837" s="226" t="s">
        <v>1216</v>
      </c>
    </row>
    <row r="838" s="2" customFormat="1">
      <c r="A838" s="41"/>
      <c r="B838" s="42"/>
      <c r="C838" s="43"/>
      <c r="D838" s="235" t="s">
        <v>667</v>
      </c>
      <c r="E838" s="43"/>
      <c r="F838" s="287" t="s">
        <v>1217</v>
      </c>
      <c r="G838" s="43"/>
      <c r="H838" s="43"/>
      <c r="I838" s="230"/>
      <c r="J838" s="43"/>
      <c r="K838" s="43"/>
      <c r="L838" s="47"/>
      <c r="M838" s="231"/>
      <c r="N838" s="232"/>
      <c r="O838" s="87"/>
      <c r="P838" s="87"/>
      <c r="Q838" s="87"/>
      <c r="R838" s="87"/>
      <c r="S838" s="87"/>
      <c r="T838" s="88"/>
      <c r="U838" s="41"/>
      <c r="V838" s="41"/>
      <c r="W838" s="41"/>
      <c r="X838" s="41"/>
      <c r="Y838" s="41"/>
      <c r="Z838" s="41"/>
      <c r="AA838" s="41"/>
      <c r="AB838" s="41"/>
      <c r="AC838" s="41"/>
      <c r="AD838" s="41"/>
      <c r="AE838" s="41"/>
      <c r="AT838" s="20" t="s">
        <v>667</v>
      </c>
      <c r="AU838" s="20" t="s">
        <v>79</v>
      </c>
    </row>
    <row r="839" s="2" customFormat="1" ht="37.8" customHeight="1">
      <c r="A839" s="41"/>
      <c r="B839" s="42"/>
      <c r="C839" s="215" t="s">
        <v>1218</v>
      </c>
      <c r="D839" s="215" t="s">
        <v>167</v>
      </c>
      <c r="E839" s="216" t="s">
        <v>1219</v>
      </c>
      <c r="F839" s="217" t="s">
        <v>1220</v>
      </c>
      <c r="G839" s="218" t="s">
        <v>691</v>
      </c>
      <c r="H839" s="219">
        <v>2</v>
      </c>
      <c r="I839" s="220"/>
      <c r="J839" s="221">
        <f>ROUND(I839*H839,2)</f>
        <v>0</v>
      </c>
      <c r="K839" s="217" t="s">
        <v>19</v>
      </c>
      <c r="L839" s="47"/>
      <c r="M839" s="222" t="s">
        <v>19</v>
      </c>
      <c r="N839" s="223" t="s">
        <v>41</v>
      </c>
      <c r="O839" s="87"/>
      <c r="P839" s="224">
        <f>O839*H839</f>
        <v>0</v>
      </c>
      <c r="Q839" s="224">
        <v>0</v>
      </c>
      <c r="R839" s="224">
        <f>Q839*H839</f>
        <v>0</v>
      </c>
      <c r="S839" s="224">
        <v>0</v>
      </c>
      <c r="T839" s="225">
        <f>S839*H839</f>
        <v>0</v>
      </c>
      <c r="U839" s="41"/>
      <c r="V839" s="41"/>
      <c r="W839" s="41"/>
      <c r="X839" s="41"/>
      <c r="Y839" s="41"/>
      <c r="Z839" s="41"/>
      <c r="AA839" s="41"/>
      <c r="AB839" s="41"/>
      <c r="AC839" s="41"/>
      <c r="AD839" s="41"/>
      <c r="AE839" s="41"/>
      <c r="AR839" s="226" t="s">
        <v>269</v>
      </c>
      <c r="AT839" s="226" t="s">
        <v>167</v>
      </c>
      <c r="AU839" s="226" t="s">
        <v>79</v>
      </c>
      <c r="AY839" s="20" t="s">
        <v>165</v>
      </c>
      <c r="BE839" s="227">
        <f>IF(N839="základní",J839,0)</f>
        <v>0</v>
      </c>
      <c r="BF839" s="227">
        <f>IF(N839="snížená",J839,0)</f>
        <v>0</v>
      </c>
      <c r="BG839" s="227">
        <f>IF(N839="zákl. přenesená",J839,0)</f>
        <v>0</v>
      </c>
      <c r="BH839" s="227">
        <f>IF(N839="sníž. přenesená",J839,0)</f>
        <v>0</v>
      </c>
      <c r="BI839" s="227">
        <f>IF(N839="nulová",J839,0)</f>
        <v>0</v>
      </c>
      <c r="BJ839" s="20" t="s">
        <v>77</v>
      </c>
      <c r="BK839" s="227">
        <f>ROUND(I839*H839,2)</f>
        <v>0</v>
      </c>
      <c r="BL839" s="20" t="s">
        <v>269</v>
      </c>
      <c r="BM839" s="226" t="s">
        <v>1221</v>
      </c>
    </row>
    <row r="840" s="2" customFormat="1">
      <c r="A840" s="41"/>
      <c r="B840" s="42"/>
      <c r="C840" s="43"/>
      <c r="D840" s="235" t="s">
        <v>667</v>
      </c>
      <c r="E840" s="43"/>
      <c r="F840" s="287" t="s">
        <v>1222</v>
      </c>
      <c r="G840" s="43"/>
      <c r="H840" s="43"/>
      <c r="I840" s="230"/>
      <c r="J840" s="43"/>
      <c r="K840" s="43"/>
      <c r="L840" s="47"/>
      <c r="M840" s="231"/>
      <c r="N840" s="232"/>
      <c r="O840" s="87"/>
      <c r="P840" s="87"/>
      <c r="Q840" s="87"/>
      <c r="R840" s="87"/>
      <c r="S840" s="87"/>
      <c r="T840" s="88"/>
      <c r="U840" s="41"/>
      <c r="V840" s="41"/>
      <c r="W840" s="41"/>
      <c r="X840" s="41"/>
      <c r="Y840" s="41"/>
      <c r="Z840" s="41"/>
      <c r="AA840" s="41"/>
      <c r="AB840" s="41"/>
      <c r="AC840" s="41"/>
      <c r="AD840" s="41"/>
      <c r="AE840" s="41"/>
      <c r="AT840" s="20" t="s">
        <v>667</v>
      </c>
      <c r="AU840" s="20" t="s">
        <v>79</v>
      </c>
    </row>
    <row r="841" s="2" customFormat="1" ht="37.8" customHeight="1">
      <c r="A841" s="41"/>
      <c r="B841" s="42"/>
      <c r="C841" s="215" t="s">
        <v>1223</v>
      </c>
      <c r="D841" s="215" t="s">
        <v>167</v>
      </c>
      <c r="E841" s="216" t="s">
        <v>1224</v>
      </c>
      <c r="F841" s="217" t="s">
        <v>1225</v>
      </c>
      <c r="G841" s="218" t="s">
        <v>573</v>
      </c>
      <c r="H841" s="219">
        <v>1</v>
      </c>
      <c r="I841" s="220"/>
      <c r="J841" s="221">
        <f>ROUND(I841*H841,2)</f>
        <v>0</v>
      </c>
      <c r="K841" s="217" t="s">
        <v>19</v>
      </c>
      <c r="L841" s="47"/>
      <c r="M841" s="222" t="s">
        <v>19</v>
      </c>
      <c r="N841" s="223" t="s">
        <v>41</v>
      </c>
      <c r="O841" s="87"/>
      <c r="P841" s="224">
        <f>O841*H841</f>
        <v>0</v>
      </c>
      <c r="Q841" s="224">
        <v>0</v>
      </c>
      <c r="R841" s="224">
        <f>Q841*H841</f>
        <v>0</v>
      </c>
      <c r="S841" s="224">
        <v>0</v>
      </c>
      <c r="T841" s="225">
        <f>S841*H841</f>
        <v>0</v>
      </c>
      <c r="U841" s="41"/>
      <c r="V841" s="41"/>
      <c r="W841" s="41"/>
      <c r="X841" s="41"/>
      <c r="Y841" s="41"/>
      <c r="Z841" s="41"/>
      <c r="AA841" s="41"/>
      <c r="AB841" s="41"/>
      <c r="AC841" s="41"/>
      <c r="AD841" s="41"/>
      <c r="AE841" s="41"/>
      <c r="AR841" s="226" t="s">
        <v>269</v>
      </c>
      <c r="AT841" s="226" t="s">
        <v>167</v>
      </c>
      <c r="AU841" s="226" t="s">
        <v>79</v>
      </c>
      <c r="AY841" s="20" t="s">
        <v>165</v>
      </c>
      <c r="BE841" s="227">
        <f>IF(N841="základní",J841,0)</f>
        <v>0</v>
      </c>
      <c r="BF841" s="227">
        <f>IF(N841="snížená",J841,0)</f>
        <v>0</v>
      </c>
      <c r="BG841" s="227">
        <f>IF(N841="zákl. přenesená",J841,0)</f>
        <v>0</v>
      </c>
      <c r="BH841" s="227">
        <f>IF(N841="sníž. přenesená",J841,0)</f>
        <v>0</v>
      </c>
      <c r="BI841" s="227">
        <f>IF(N841="nulová",J841,0)</f>
        <v>0</v>
      </c>
      <c r="BJ841" s="20" t="s">
        <v>77</v>
      </c>
      <c r="BK841" s="227">
        <f>ROUND(I841*H841,2)</f>
        <v>0</v>
      </c>
      <c r="BL841" s="20" t="s">
        <v>269</v>
      </c>
      <c r="BM841" s="226" t="s">
        <v>1226</v>
      </c>
    </row>
    <row r="842" s="2" customFormat="1">
      <c r="A842" s="41"/>
      <c r="B842" s="42"/>
      <c r="C842" s="43"/>
      <c r="D842" s="235" t="s">
        <v>667</v>
      </c>
      <c r="E842" s="43"/>
      <c r="F842" s="287" t="s">
        <v>1227</v>
      </c>
      <c r="G842" s="43"/>
      <c r="H842" s="43"/>
      <c r="I842" s="230"/>
      <c r="J842" s="43"/>
      <c r="K842" s="43"/>
      <c r="L842" s="47"/>
      <c r="M842" s="231"/>
      <c r="N842" s="232"/>
      <c r="O842" s="87"/>
      <c r="P842" s="87"/>
      <c r="Q842" s="87"/>
      <c r="R842" s="87"/>
      <c r="S842" s="87"/>
      <c r="T842" s="88"/>
      <c r="U842" s="41"/>
      <c r="V842" s="41"/>
      <c r="W842" s="41"/>
      <c r="X842" s="41"/>
      <c r="Y842" s="41"/>
      <c r="Z842" s="41"/>
      <c r="AA842" s="41"/>
      <c r="AB842" s="41"/>
      <c r="AC842" s="41"/>
      <c r="AD842" s="41"/>
      <c r="AE842" s="41"/>
      <c r="AT842" s="20" t="s">
        <v>667</v>
      </c>
      <c r="AU842" s="20" t="s">
        <v>79</v>
      </c>
    </row>
    <row r="843" s="2" customFormat="1" ht="24.15" customHeight="1">
      <c r="A843" s="41"/>
      <c r="B843" s="42"/>
      <c r="C843" s="215" t="s">
        <v>1228</v>
      </c>
      <c r="D843" s="215" t="s">
        <v>167</v>
      </c>
      <c r="E843" s="216" t="s">
        <v>1229</v>
      </c>
      <c r="F843" s="217" t="s">
        <v>1230</v>
      </c>
      <c r="G843" s="218" t="s">
        <v>691</v>
      </c>
      <c r="H843" s="219">
        <v>1</v>
      </c>
      <c r="I843" s="220"/>
      <c r="J843" s="221">
        <f>ROUND(I843*H843,2)</f>
        <v>0</v>
      </c>
      <c r="K843" s="217" t="s">
        <v>19</v>
      </c>
      <c r="L843" s="47"/>
      <c r="M843" s="222" t="s">
        <v>19</v>
      </c>
      <c r="N843" s="223" t="s">
        <v>41</v>
      </c>
      <c r="O843" s="87"/>
      <c r="P843" s="224">
        <f>O843*H843</f>
        <v>0</v>
      </c>
      <c r="Q843" s="224">
        <v>0</v>
      </c>
      <c r="R843" s="224">
        <f>Q843*H843</f>
        <v>0</v>
      </c>
      <c r="S843" s="224">
        <v>0</v>
      </c>
      <c r="T843" s="225">
        <f>S843*H843</f>
        <v>0</v>
      </c>
      <c r="U843" s="41"/>
      <c r="V843" s="41"/>
      <c r="W843" s="41"/>
      <c r="X843" s="41"/>
      <c r="Y843" s="41"/>
      <c r="Z843" s="41"/>
      <c r="AA843" s="41"/>
      <c r="AB843" s="41"/>
      <c r="AC843" s="41"/>
      <c r="AD843" s="41"/>
      <c r="AE843" s="41"/>
      <c r="AR843" s="226" t="s">
        <v>269</v>
      </c>
      <c r="AT843" s="226" t="s">
        <v>167</v>
      </c>
      <c r="AU843" s="226" t="s">
        <v>79</v>
      </c>
      <c r="AY843" s="20" t="s">
        <v>165</v>
      </c>
      <c r="BE843" s="227">
        <f>IF(N843="základní",J843,0)</f>
        <v>0</v>
      </c>
      <c r="BF843" s="227">
        <f>IF(N843="snížená",J843,0)</f>
        <v>0</v>
      </c>
      <c r="BG843" s="227">
        <f>IF(N843="zákl. přenesená",J843,0)</f>
        <v>0</v>
      </c>
      <c r="BH843" s="227">
        <f>IF(N843="sníž. přenesená",J843,0)</f>
        <v>0</v>
      </c>
      <c r="BI843" s="227">
        <f>IF(N843="nulová",J843,0)</f>
        <v>0</v>
      </c>
      <c r="BJ843" s="20" t="s">
        <v>77</v>
      </c>
      <c r="BK843" s="227">
        <f>ROUND(I843*H843,2)</f>
        <v>0</v>
      </c>
      <c r="BL843" s="20" t="s">
        <v>269</v>
      </c>
      <c r="BM843" s="226" t="s">
        <v>1231</v>
      </c>
    </row>
    <row r="844" s="2" customFormat="1">
      <c r="A844" s="41"/>
      <c r="B844" s="42"/>
      <c r="C844" s="43"/>
      <c r="D844" s="235" t="s">
        <v>667</v>
      </c>
      <c r="E844" s="43"/>
      <c r="F844" s="287" t="s">
        <v>1232</v>
      </c>
      <c r="G844" s="43"/>
      <c r="H844" s="43"/>
      <c r="I844" s="230"/>
      <c r="J844" s="43"/>
      <c r="K844" s="43"/>
      <c r="L844" s="47"/>
      <c r="M844" s="231"/>
      <c r="N844" s="232"/>
      <c r="O844" s="87"/>
      <c r="P844" s="87"/>
      <c r="Q844" s="87"/>
      <c r="R844" s="87"/>
      <c r="S844" s="87"/>
      <c r="T844" s="88"/>
      <c r="U844" s="41"/>
      <c r="V844" s="41"/>
      <c r="W844" s="41"/>
      <c r="X844" s="41"/>
      <c r="Y844" s="41"/>
      <c r="Z844" s="41"/>
      <c r="AA844" s="41"/>
      <c r="AB844" s="41"/>
      <c r="AC844" s="41"/>
      <c r="AD844" s="41"/>
      <c r="AE844" s="41"/>
      <c r="AT844" s="20" t="s">
        <v>667</v>
      </c>
      <c r="AU844" s="20" t="s">
        <v>79</v>
      </c>
    </row>
    <row r="845" s="2" customFormat="1" ht="24.15" customHeight="1">
      <c r="A845" s="41"/>
      <c r="B845" s="42"/>
      <c r="C845" s="215" t="s">
        <v>1233</v>
      </c>
      <c r="D845" s="215" t="s">
        <v>167</v>
      </c>
      <c r="E845" s="216" t="s">
        <v>1234</v>
      </c>
      <c r="F845" s="217" t="s">
        <v>1235</v>
      </c>
      <c r="G845" s="218" t="s">
        <v>691</v>
      </c>
      <c r="H845" s="219">
        <v>1</v>
      </c>
      <c r="I845" s="220"/>
      <c r="J845" s="221">
        <f>ROUND(I845*H845,2)</f>
        <v>0</v>
      </c>
      <c r="K845" s="217" t="s">
        <v>19</v>
      </c>
      <c r="L845" s="47"/>
      <c r="M845" s="222" t="s">
        <v>19</v>
      </c>
      <c r="N845" s="223" t="s">
        <v>41</v>
      </c>
      <c r="O845" s="87"/>
      <c r="P845" s="224">
        <f>O845*H845</f>
        <v>0</v>
      </c>
      <c r="Q845" s="224">
        <v>0</v>
      </c>
      <c r="R845" s="224">
        <f>Q845*H845</f>
        <v>0</v>
      </c>
      <c r="S845" s="224">
        <v>0</v>
      </c>
      <c r="T845" s="225">
        <f>S845*H845</f>
        <v>0</v>
      </c>
      <c r="U845" s="41"/>
      <c r="V845" s="41"/>
      <c r="W845" s="41"/>
      <c r="X845" s="41"/>
      <c r="Y845" s="41"/>
      <c r="Z845" s="41"/>
      <c r="AA845" s="41"/>
      <c r="AB845" s="41"/>
      <c r="AC845" s="41"/>
      <c r="AD845" s="41"/>
      <c r="AE845" s="41"/>
      <c r="AR845" s="226" t="s">
        <v>269</v>
      </c>
      <c r="AT845" s="226" t="s">
        <v>167</v>
      </c>
      <c r="AU845" s="226" t="s">
        <v>79</v>
      </c>
      <c r="AY845" s="20" t="s">
        <v>165</v>
      </c>
      <c r="BE845" s="227">
        <f>IF(N845="základní",J845,0)</f>
        <v>0</v>
      </c>
      <c r="BF845" s="227">
        <f>IF(N845="snížená",J845,0)</f>
        <v>0</v>
      </c>
      <c r="BG845" s="227">
        <f>IF(N845="zákl. přenesená",J845,0)</f>
        <v>0</v>
      </c>
      <c r="BH845" s="227">
        <f>IF(N845="sníž. přenesená",J845,0)</f>
        <v>0</v>
      </c>
      <c r="BI845" s="227">
        <f>IF(N845="nulová",J845,0)</f>
        <v>0</v>
      </c>
      <c r="BJ845" s="20" t="s">
        <v>77</v>
      </c>
      <c r="BK845" s="227">
        <f>ROUND(I845*H845,2)</f>
        <v>0</v>
      </c>
      <c r="BL845" s="20" t="s">
        <v>269</v>
      </c>
      <c r="BM845" s="226" t="s">
        <v>1236</v>
      </c>
    </row>
    <row r="846" s="2" customFormat="1">
      <c r="A846" s="41"/>
      <c r="B846" s="42"/>
      <c r="C846" s="43"/>
      <c r="D846" s="235" t="s">
        <v>667</v>
      </c>
      <c r="E846" s="43"/>
      <c r="F846" s="287" t="s">
        <v>1237</v>
      </c>
      <c r="G846" s="43"/>
      <c r="H846" s="43"/>
      <c r="I846" s="230"/>
      <c r="J846" s="43"/>
      <c r="K846" s="43"/>
      <c r="L846" s="47"/>
      <c r="M846" s="231"/>
      <c r="N846" s="232"/>
      <c r="O846" s="87"/>
      <c r="P846" s="87"/>
      <c r="Q846" s="87"/>
      <c r="R846" s="87"/>
      <c r="S846" s="87"/>
      <c r="T846" s="88"/>
      <c r="U846" s="41"/>
      <c r="V846" s="41"/>
      <c r="W846" s="41"/>
      <c r="X846" s="41"/>
      <c r="Y846" s="41"/>
      <c r="Z846" s="41"/>
      <c r="AA846" s="41"/>
      <c r="AB846" s="41"/>
      <c r="AC846" s="41"/>
      <c r="AD846" s="41"/>
      <c r="AE846" s="41"/>
      <c r="AT846" s="20" t="s">
        <v>667</v>
      </c>
      <c r="AU846" s="20" t="s">
        <v>79</v>
      </c>
    </row>
    <row r="847" s="2" customFormat="1" ht="37.8" customHeight="1">
      <c r="A847" s="41"/>
      <c r="B847" s="42"/>
      <c r="C847" s="215" t="s">
        <v>1238</v>
      </c>
      <c r="D847" s="215" t="s">
        <v>167</v>
      </c>
      <c r="E847" s="216" t="s">
        <v>1239</v>
      </c>
      <c r="F847" s="217" t="s">
        <v>1240</v>
      </c>
      <c r="G847" s="218" t="s">
        <v>691</v>
      </c>
      <c r="H847" s="219">
        <v>2</v>
      </c>
      <c r="I847" s="220"/>
      <c r="J847" s="221">
        <f>ROUND(I847*H847,2)</f>
        <v>0</v>
      </c>
      <c r="K847" s="217" t="s">
        <v>19</v>
      </c>
      <c r="L847" s="47"/>
      <c r="M847" s="222" t="s">
        <v>19</v>
      </c>
      <c r="N847" s="223" t="s">
        <v>41</v>
      </c>
      <c r="O847" s="87"/>
      <c r="P847" s="224">
        <f>O847*H847</f>
        <v>0</v>
      </c>
      <c r="Q847" s="224">
        <v>0</v>
      </c>
      <c r="R847" s="224">
        <f>Q847*H847</f>
        <v>0</v>
      </c>
      <c r="S847" s="224">
        <v>0</v>
      </c>
      <c r="T847" s="225">
        <f>S847*H847</f>
        <v>0</v>
      </c>
      <c r="U847" s="41"/>
      <c r="V847" s="41"/>
      <c r="W847" s="41"/>
      <c r="X847" s="41"/>
      <c r="Y847" s="41"/>
      <c r="Z847" s="41"/>
      <c r="AA847" s="41"/>
      <c r="AB847" s="41"/>
      <c r="AC847" s="41"/>
      <c r="AD847" s="41"/>
      <c r="AE847" s="41"/>
      <c r="AR847" s="226" t="s">
        <v>269</v>
      </c>
      <c r="AT847" s="226" t="s">
        <v>167</v>
      </c>
      <c r="AU847" s="226" t="s">
        <v>79</v>
      </c>
      <c r="AY847" s="20" t="s">
        <v>165</v>
      </c>
      <c r="BE847" s="227">
        <f>IF(N847="základní",J847,0)</f>
        <v>0</v>
      </c>
      <c r="BF847" s="227">
        <f>IF(N847="snížená",J847,0)</f>
        <v>0</v>
      </c>
      <c r="BG847" s="227">
        <f>IF(N847="zákl. přenesená",J847,0)</f>
        <v>0</v>
      </c>
      <c r="BH847" s="227">
        <f>IF(N847="sníž. přenesená",J847,0)</f>
        <v>0</v>
      </c>
      <c r="BI847" s="227">
        <f>IF(N847="nulová",J847,0)</f>
        <v>0</v>
      </c>
      <c r="BJ847" s="20" t="s">
        <v>77</v>
      </c>
      <c r="BK847" s="227">
        <f>ROUND(I847*H847,2)</f>
        <v>0</v>
      </c>
      <c r="BL847" s="20" t="s">
        <v>269</v>
      </c>
      <c r="BM847" s="226" t="s">
        <v>1241</v>
      </c>
    </row>
    <row r="848" s="2" customFormat="1">
      <c r="A848" s="41"/>
      <c r="B848" s="42"/>
      <c r="C848" s="43"/>
      <c r="D848" s="235" t="s">
        <v>667</v>
      </c>
      <c r="E848" s="43"/>
      <c r="F848" s="287" t="s">
        <v>1242</v>
      </c>
      <c r="G848" s="43"/>
      <c r="H848" s="43"/>
      <c r="I848" s="230"/>
      <c r="J848" s="43"/>
      <c r="K848" s="43"/>
      <c r="L848" s="47"/>
      <c r="M848" s="231"/>
      <c r="N848" s="232"/>
      <c r="O848" s="87"/>
      <c r="P848" s="87"/>
      <c r="Q848" s="87"/>
      <c r="R848" s="87"/>
      <c r="S848" s="87"/>
      <c r="T848" s="88"/>
      <c r="U848" s="41"/>
      <c r="V848" s="41"/>
      <c r="W848" s="41"/>
      <c r="X848" s="41"/>
      <c r="Y848" s="41"/>
      <c r="Z848" s="41"/>
      <c r="AA848" s="41"/>
      <c r="AB848" s="41"/>
      <c r="AC848" s="41"/>
      <c r="AD848" s="41"/>
      <c r="AE848" s="41"/>
      <c r="AT848" s="20" t="s">
        <v>667</v>
      </c>
      <c r="AU848" s="20" t="s">
        <v>79</v>
      </c>
    </row>
    <row r="849" s="2" customFormat="1" ht="37.8" customHeight="1">
      <c r="A849" s="41"/>
      <c r="B849" s="42"/>
      <c r="C849" s="215" t="s">
        <v>1243</v>
      </c>
      <c r="D849" s="215" t="s">
        <v>167</v>
      </c>
      <c r="E849" s="216" t="s">
        <v>1244</v>
      </c>
      <c r="F849" s="217" t="s">
        <v>1245</v>
      </c>
      <c r="G849" s="218" t="s">
        <v>691</v>
      </c>
      <c r="H849" s="219">
        <v>1</v>
      </c>
      <c r="I849" s="220"/>
      <c r="J849" s="221">
        <f>ROUND(I849*H849,2)</f>
        <v>0</v>
      </c>
      <c r="K849" s="217" t="s">
        <v>19</v>
      </c>
      <c r="L849" s="47"/>
      <c r="M849" s="222" t="s">
        <v>19</v>
      </c>
      <c r="N849" s="223" t="s">
        <v>41</v>
      </c>
      <c r="O849" s="87"/>
      <c r="P849" s="224">
        <f>O849*H849</f>
        <v>0</v>
      </c>
      <c r="Q849" s="224">
        <v>0</v>
      </c>
      <c r="R849" s="224">
        <f>Q849*H849</f>
        <v>0</v>
      </c>
      <c r="S849" s="224">
        <v>0</v>
      </c>
      <c r="T849" s="225">
        <f>S849*H849</f>
        <v>0</v>
      </c>
      <c r="U849" s="41"/>
      <c r="V849" s="41"/>
      <c r="W849" s="41"/>
      <c r="X849" s="41"/>
      <c r="Y849" s="41"/>
      <c r="Z849" s="41"/>
      <c r="AA849" s="41"/>
      <c r="AB849" s="41"/>
      <c r="AC849" s="41"/>
      <c r="AD849" s="41"/>
      <c r="AE849" s="41"/>
      <c r="AR849" s="226" t="s">
        <v>269</v>
      </c>
      <c r="AT849" s="226" t="s">
        <v>167</v>
      </c>
      <c r="AU849" s="226" t="s">
        <v>79</v>
      </c>
      <c r="AY849" s="20" t="s">
        <v>165</v>
      </c>
      <c r="BE849" s="227">
        <f>IF(N849="základní",J849,0)</f>
        <v>0</v>
      </c>
      <c r="BF849" s="227">
        <f>IF(N849="snížená",J849,0)</f>
        <v>0</v>
      </c>
      <c r="BG849" s="227">
        <f>IF(N849="zákl. přenesená",J849,0)</f>
        <v>0</v>
      </c>
      <c r="BH849" s="227">
        <f>IF(N849="sníž. přenesená",J849,0)</f>
        <v>0</v>
      </c>
      <c r="BI849" s="227">
        <f>IF(N849="nulová",J849,0)</f>
        <v>0</v>
      </c>
      <c r="BJ849" s="20" t="s">
        <v>77</v>
      </c>
      <c r="BK849" s="227">
        <f>ROUND(I849*H849,2)</f>
        <v>0</v>
      </c>
      <c r="BL849" s="20" t="s">
        <v>269</v>
      </c>
      <c r="BM849" s="226" t="s">
        <v>1246</v>
      </c>
    </row>
    <row r="850" s="2" customFormat="1">
      <c r="A850" s="41"/>
      <c r="B850" s="42"/>
      <c r="C850" s="43"/>
      <c r="D850" s="235" t="s">
        <v>667</v>
      </c>
      <c r="E850" s="43"/>
      <c r="F850" s="287" t="s">
        <v>1247</v>
      </c>
      <c r="G850" s="43"/>
      <c r="H850" s="43"/>
      <c r="I850" s="230"/>
      <c r="J850" s="43"/>
      <c r="K850" s="43"/>
      <c r="L850" s="47"/>
      <c r="M850" s="231"/>
      <c r="N850" s="232"/>
      <c r="O850" s="87"/>
      <c r="P850" s="87"/>
      <c r="Q850" s="87"/>
      <c r="R850" s="87"/>
      <c r="S850" s="87"/>
      <c r="T850" s="88"/>
      <c r="U850" s="41"/>
      <c r="V850" s="41"/>
      <c r="W850" s="41"/>
      <c r="X850" s="41"/>
      <c r="Y850" s="41"/>
      <c r="Z850" s="41"/>
      <c r="AA850" s="41"/>
      <c r="AB850" s="41"/>
      <c r="AC850" s="41"/>
      <c r="AD850" s="41"/>
      <c r="AE850" s="41"/>
      <c r="AT850" s="20" t="s">
        <v>667</v>
      </c>
      <c r="AU850" s="20" t="s">
        <v>79</v>
      </c>
    </row>
    <row r="851" s="2" customFormat="1" ht="24.15" customHeight="1">
      <c r="A851" s="41"/>
      <c r="B851" s="42"/>
      <c r="C851" s="215" t="s">
        <v>1248</v>
      </c>
      <c r="D851" s="215" t="s">
        <v>167</v>
      </c>
      <c r="E851" s="216" t="s">
        <v>1249</v>
      </c>
      <c r="F851" s="217" t="s">
        <v>1250</v>
      </c>
      <c r="G851" s="218" t="s">
        <v>691</v>
      </c>
      <c r="H851" s="219">
        <v>1</v>
      </c>
      <c r="I851" s="220"/>
      <c r="J851" s="221">
        <f>ROUND(I851*H851,2)</f>
        <v>0</v>
      </c>
      <c r="K851" s="217" t="s">
        <v>19</v>
      </c>
      <c r="L851" s="47"/>
      <c r="M851" s="222" t="s">
        <v>19</v>
      </c>
      <c r="N851" s="223" t="s">
        <v>41</v>
      </c>
      <c r="O851" s="87"/>
      <c r="P851" s="224">
        <f>O851*H851</f>
        <v>0</v>
      </c>
      <c r="Q851" s="224">
        <v>0</v>
      </c>
      <c r="R851" s="224">
        <f>Q851*H851</f>
        <v>0</v>
      </c>
      <c r="S851" s="224">
        <v>0</v>
      </c>
      <c r="T851" s="225">
        <f>S851*H851</f>
        <v>0</v>
      </c>
      <c r="U851" s="41"/>
      <c r="V851" s="41"/>
      <c r="W851" s="41"/>
      <c r="X851" s="41"/>
      <c r="Y851" s="41"/>
      <c r="Z851" s="41"/>
      <c r="AA851" s="41"/>
      <c r="AB851" s="41"/>
      <c r="AC851" s="41"/>
      <c r="AD851" s="41"/>
      <c r="AE851" s="41"/>
      <c r="AR851" s="226" t="s">
        <v>269</v>
      </c>
      <c r="AT851" s="226" t="s">
        <v>167</v>
      </c>
      <c r="AU851" s="226" t="s">
        <v>79</v>
      </c>
      <c r="AY851" s="20" t="s">
        <v>165</v>
      </c>
      <c r="BE851" s="227">
        <f>IF(N851="základní",J851,0)</f>
        <v>0</v>
      </c>
      <c r="BF851" s="227">
        <f>IF(N851="snížená",J851,0)</f>
        <v>0</v>
      </c>
      <c r="BG851" s="227">
        <f>IF(N851="zákl. přenesená",J851,0)</f>
        <v>0</v>
      </c>
      <c r="BH851" s="227">
        <f>IF(N851="sníž. přenesená",J851,0)</f>
        <v>0</v>
      </c>
      <c r="BI851" s="227">
        <f>IF(N851="nulová",J851,0)</f>
        <v>0</v>
      </c>
      <c r="BJ851" s="20" t="s">
        <v>77</v>
      </c>
      <c r="BK851" s="227">
        <f>ROUND(I851*H851,2)</f>
        <v>0</v>
      </c>
      <c r="BL851" s="20" t="s">
        <v>269</v>
      </c>
      <c r="BM851" s="226" t="s">
        <v>1251</v>
      </c>
    </row>
    <row r="852" s="2" customFormat="1">
      <c r="A852" s="41"/>
      <c r="B852" s="42"/>
      <c r="C852" s="43"/>
      <c r="D852" s="235" t="s">
        <v>667</v>
      </c>
      <c r="E852" s="43"/>
      <c r="F852" s="287" t="s">
        <v>1252</v>
      </c>
      <c r="G852" s="43"/>
      <c r="H852" s="43"/>
      <c r="I852" s="230"/>
      <c r="J852" s="43"/>
      <c r="K852" s="43"/>
      <c r="L852" s="47"/>
      <c r="M852" s="231"/>
      <c r="N852" s="232"/>
      <c r="O852" s="87"/>
      <c r="P852" s="87"/>
      <c r="Q852" s="87"/>
      <c r="R852" s="87"/>
      <c r="S852" s="87"/>
      <c r="T852" s="88"/>
      <c r="U852" s="41"/>
      <c r="V852" s="41"/>
      <c r="W852" s="41"/>
      <c r="X852" s="41"/>
      <c r="Y852" s="41"/>
      <c r="Z852" s="41"/>
      <c r="AA852" s="41"/>
      <c r="AB852" s="41"/>
      <c r="AC852" s="41"/>
      <c r="AD852" s="41"/>
      <c r="AE852" s="41"/>
      <c r="AT852" s="20" t="s">
        <v>667</v>
      </c>
      <c r="AU852" s="20" t="s">
        <v>79</v>
      </c>
    </row>
    <row r="853" s="12" customFormat="1" ht="22.8" customHeight="1">
      <c r="A853" s="12"/>
      <c r="B853" s="199"/>
      <c r="C853" s="200"/>
      <c r="D853" s="201" t="s">
        <v>69</v>
      </c>
      <c r="E853" s="213" t="s">
        <v>1253</v>
      </c>
      <c r="F853" s="213" t="s">
        <v>1254</v>
      </c>
      <c r="G853" s="200"/>
      <c r="H853" s="200"/>
      <c r="I853" s="203"/>
      <c r="J853" s="214">
        <f>BK853</f>
        <v>0</v>
      </c>
      <c r="K853" s="200"/>
      <c r="L853" s="205"/>
      <c r="M853" s="206"/>
      <c r="N853" s="207"/>
      <c r="O853" s="207"/>
      <c r="P853" s="208">
        <f>SUM(P854:P890)</f>
        <v>0</v>
      </c>
      <c r="Q853" s="207"/>
      <c r="R853" s="208">
        <f>SUM(R854:R890)</f>
        <v>0.4752499</v>
      </c>
      <c r="S853" s="207"/>
      <c r="T853" s="209">
        <f>SUM(T854:T890)</f>
        <v>0</v>
      </c>
      <c r="U853" s="12"/>
      <c r="V853" s="12"/>
      <c r="W853" s="12"/>
      <c r="X853" s="12"/>
      <c r="Y853" s="12"/>
      <c r="Z853" s="12"/>
      <c r="AA853" s="12"/>
      <c r="AB853" s="12"/>
      <c r="AC853" s="12"/>
      <c r="AD853" s="12"/>
      <c r="AE853" s="12"/>
      <c r="AR853" s="210" t="s">
        <v>79</v>
      </c>
      <c r="AT853" s="211" t="s">
        <v>69</v>
      </c>
      <c r="AU853" s="211" t="s">
        <v>77</v>
      </c>
      <c r="AY853" s="210" t="s">
        <v>165</v>
      </c>
      <c r="BK853" s="212">
        <f>SUM(BK854:BK890)</f>
        <v>0</v>
      </c>
    </row>
    <row r="854" s="2" customFormat="1" ht="16.5" customHeight="1">
      <c r="A854" s="41"/>
      <c r="B854" s="42"/>
      <c r="C854" s="215" t="s">
        <v>1255</v>
      </c>
      <c r="D854" s="215" t="s">
        <v>167</v>
      </c>
      <c r="E854" s="216" t="s">
        <v>1256</v>
      </c>
      <c r="F854" s="217" t="s">
        <v>1257</v>
      </c>
      <c r="G854" s="218" t="s">
        <v>188</v>
      </c>
      <c r="H854" s="219">
        <v>13.26</v>
      </c>
      <c r="I854" s="220"/>
      <c r="J854" s="221">
        <f>ROUND(I854*H854,2)</f>
        <v>0</v>
      </c>
      <c r="K854" s="217" t="s">
        <v>171</v>
      </c>
      <c r="L854" s="47"/>
      <c r="M854" s="222" t="s">
        <v>19</v>
      </c>
      <c r="N854" s="223" t="s">
        <v>41</v>
      </c>
      <c r="O854" s="87"/>
      <c r="P854" s="224">
        <f>O854*H854</f>
        <v>0</v>
      </c>
      <c r="Q854" s="224">
        <v>0</v>
      </c>
      <c r="R854" s="224">
        <f>Q854*H854</f>
        <v>0</v>
      </c>
      <c r="S854" s="224">
        <v>0</v>
      </c>
      <c r="T854" s="225">
        <f>S854*H854</f>
        <v>0</v>
      </c>
      <c r="U854" s="41"/>
      <c r="V854" s="41"/>
      <c r="W854" s="41"/>
      <c r="X854" s="41"/>
      <c r="Y854" s="41"/>
      <c r="Z854" s="41"/>
      <c r="AA854" s="41"/>
      <c r="AB854" s="41"/>
      <c r="AC854" s="41"/>
      <c r="AD854" s="41"/>
      <c r="AE854" s="41"/>
      <c r="AR854" s="226" t="s">
        <v>269</v>
      </c>
      <c r="AT854" s="226" t="s">
        <v>167</v>
      </c>
      <c r="AU854" s="226" t="s">
        <v>79</v>
      </c>
      <c r="AY854" s="20" t="s">
        <v>165</v>
      </c>
      <c r="BE854" s="227">
        <f>IF(N854="základní",J854,0)</f>
        <v>0</v>
      </c>
      <c r="BF854" s="227">
        <f>IF(N854="snížená",J854,0)</f>
        <v>0</v>
      </c>
      <c r="BG854" s="227">
        <f>IF(N854="zákl. přenesená",J854,0)</f>
        <v>0</v>
      </c>
      <c r="BH854" s="227">
        <f>IF(N854="sníž. přenesená",J854,0)</f>
        <v>0</v>
      </c>
      <c r="BI854" s="227">
        <f>IF(N854="nulová",J854,0)</f>
        <v>0</v>
      </c>
      <c r="BJ854" s="20" t="s">
        <v>77</v>
      </c>
      <c r="BK854" s="227">
        <f>ROUND(I854*H854,2)</f>
        <v>0</v>
      </c>
      <c r="BL854" s="20" t="s">
        <v>269</v>
      </c>
      <c r="BM854" s="226" t="s">
        <v>1258</v>
      </c>
    </row>
    <row r="855" s="2" customFormat="1">
      <c r="A855" s="41"/>
      <c r="B855" s="42"/>
      <c r="C855" s="43"/>
      <c r="D855" s="228" t="s">
        <v>174</v>
      </c>
      <c r="E855" s="43"/>
      <c r="F855" s="229" t="s">
        <v>1259</v>
      </c>
      <c r="G855" s="43"/>
      <c r="H855" s="43"/>
      <c r="I855" s="230"/>
      <c r="J855" s="43"/>
      <c r="K855" s="43"/>
      <c r="L855" s="47"/>
      <c r="M855" s="231"/>
      <c r="N855" s="232"/>
      <c r="O855" s="87"/>
      <c r="P855" s="87"/>
      <c r="Q855" s="87"/>
      <c r="R855" s="87"/>
      <c r="S855" s="87"/>
      <c r="T855" s="88"/>
      <c r="U855" s="41"/>
      <c r="V855" s="41"/>
      <c r="W855" s="41"/>
      <c r="X855" s="41"/>
      <c r="Y855" s="41"/>
      <c r="Z855" s="41"/>
      <c r="AA855" s="41"/>
      <c r="AB855" s="41"/>
      <c r="AC855" s="41"/>
      <c r="AD855" s="41"/>
      <c r="AE855" s="41"/>
      <c r="AT855" s="20" t="s">
        <v>174</v>
      </c>
      <c r="AU855" s="20" t="s">
        <v>79</v>
      </c>
    </row>
    <row r="856" s="13" customFormat="1">
      <c r="A856" s="13"/>
      <c r="B856" s="233"/>
      <c r="C856" s="234"/>
      <c r="D856" s="235" t="s">
        <v>176</v>
      </c>
      <c r="E856" s="236" t="s">
        <v>19</v>
      </c>
      <c r="F856" s="237" t="s">
        <v>1260</v>
      </c>
      <c r="G856" s="234"/>
      <c r="H856" s="238">
        <v>13.26</v>
      </c>
      <c r="I856" s="239"/>
      <c r="J856" s="234"/>
      <c r="K856" s="234"/>
      <c r="L856" s="240"/>
      <c r="M856" s="241"/>
      <c r="N856" s="242"/>
      <c r="O856" s="242"/>
      <c r="P856" s="242"/>
      <c r="Q856" s="242"/>
      <c r="R856" s="242"/>
      <c r="S856" s="242"/>
      <c r="T856" s="243"/>
      <c r="U856" s="13"/>
      <c r="V856" s="13"/>
      <c r="W856" s="13"/>
      <c r="X856" s="13"/>
      <c r="Y856" s="13"/>
      <c r="Z856" s="13"/>
      <c r="AA856" s="13"/>
      <c r="AB856" s="13"/>
      <c r="AC856" s="13"/>
      <c r="AD856" s="13"/>
      <c r="AE856" s="13"/>
      <c r="AT856" s="244" t="s">
        <v>176</v>
      </c>
      <c r="AU856" s="244" t="s">
        <v>79</v>
      </c>
      <c r="AV856" s="13" t="s">
        <v>79</v>
      </c>
      <c r="AW856" s="13" t="s">
        <v>32</v>
      </c>
      <c r="AX856" s="13" t="s">
        <v>70</v>
      </c>
      <c r="AY856" s="244" t="s">
        <v>165</v>
      </c>
    </row>
    <row r="857" s="14" customFormat="1">
      <c r="A857" s="14"/>
      <c r="B857" s="245"/>
      <c r="C857" s="246"/>
      <c r="D857" s="235" t="s">
        <v>176</v>
      </c>
      <c r="E857" s="247" t="s">
        <v>19</v>
      </c>
      <c r="F857" s="248" t="s">
        <v>178</v>
      </c>
      <c r="G857" s="246"/>
      <c r="H857" s="249">
        <v>13.26</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176</v>
      </c>
      <c r="AU857" s="255" t="s">
        <v>79</v>
      </c>
      <c r="AV857" s="14" t="s">
        <v>172</v>
      </c>
      <c r="AW857" s="14" t="s">
        <v>32</v>
      </c>
      <c r="AX857" s="14" t="s">
        <v>77</v>
      </c>
      <c r="AY857" s="255" t="s">
        <v>165</v>
      </c>
    </row>
    <row r="858" s="2" customFormat="1" ht="16.5" customHeight="1">
      <c r="A858" s="41"/>
      <c r="B858" s="42"/>
      <c r="C858" s="215" t="s">
        <v>1261</v>
      </c>
      <c r="D858" s="215" t="s">
        <v>167</v>
      </c>
      <c r="E858" s="216" t="s">
        <v>1262</v>
      </c>
      <c r="F858" s="217" t="s">
        <v>1263</v>
      </c>
      <c r="G858" s="218" t="s">
        <v>188</v>
      </c>
      <c r="H858" s="219">
        <v>13.26</v>
      </c>
      <c r="I858" s="220"/>
      <c r="J858" s="221">
        <f>ROUND(I858*H858,2)</f>
        <v>0</v>
      </c>
      <c r="K858" s="217" t="s">
        <v>171</v>
      </c>
      <c r="L858" s="47"/>
      <c r="M858" s="222" t="s">
        <v>19</v>
      </c>
      <c r="N858" s="223" t="s">
        <v>41</v>
      </c>
      <c r="O858" s="87"/>
      <c r="P858" s="224">
        <f>O858*H858</f>
        <v>0</v>
      </c>
      <c r="Q858" s="224">
        <v>0.00029999999999999997</v>
      </c>
      <c r="R858" s="224">
        <f>Q858*H858</f>
        <v>0.0039779999999999998</v>
      </c>
      <c r="S858" s="224">
        <v>0</v>
      </c>
      <c r="T858" s="225">
        <f>S858*H858</f>
        <v>0</v>
      </c>
      <c r="U858" s="41"/>
      <c r="V858" s="41"/>
      <c r="W858" s="41"/>
      <c r="X858" s="41"/>
      <c r="Y858" s="41"/>
      <c r="Z858" s="41"/>
      <c r="AA858" s="41"/>
      <c r="AB858" s="41"/>
      <c r="AC858" s="41"/>
      <c r="AD858" s="41"/>
      <c r="AE858" s="41"/>
      <c r="AR858" s="226" t="s">
        <v>269</v>
      </c>
      <c r="AT858" s="226" t="s">
        <v>167</v>
      </c>
      <c r="AU858" s="226" t="s">
        <v>79</v>
      </c>
      <c r="AY858" s="20" t="s">
        <v>165</v>
      </c>
      <c r="BE858" s="227">
        <f>IF(N858="základní",J858,0)</f>
        <v>0</v>
      </c>
      <c r="BF858" s="227">
        <f>IF(N858="snížená",J858,0)</f>
        <v>0</v>
      </c>
      <c r="BG858" s="227">
        <f>IF(N858="zákl. přenesená",J858,0)</f>
        <v>0</v>
      </c>
      <c r="BH858" s="227">
        <f>IF(N858="sníž. přenesená",J858,0)</f>
        <v>0</v>
      </c>
      <c r="BI858" s="227">
        <f>IF(N858="nulová",J858,0)</f>
        <v>0</v>
      </c>
      <c r="BJ858" s="20" t="s">
        <v>77</v>
      </c>
      <c r="BK858" s="227">
        <f>ROUND(I858*H858,2)</f>
        <v>0</v>
      </c>
      <c r="BL858" s="20" t="s">
        <v>269</v>
      </c>
      <c r="BM858" s="226" t="s">
        <v>1264</v>
      </c>
    </row>
    <row r="859" s="2" customFormat="1">
      <c r="A859" s="41"/>
      <c r="B859" s="42"/>
      <c r="C859" s="43"/>
      <c r="D859" s="228" t="s">
        <v>174</v>
      </c>
      <c r="E859" s="43"/>
      <c r="F859" s="229" t="s">
        <v>1265</v>
      </c>
      <c r="G859" s="43"/>
      <c r="H859" s="43"/>
      <c r="I859" s="230"/>
      <c r="J859" s="43"/>
      <c r="K859" s="43"/>
      <c r="L859" s="47"/>
      <c r="M859" s="231"/>
      <c r="N859" s="232"/>
      <c r="O859" s="87"/>
      <c r="P859" s="87"/>
      <c r="Q859" s="87"/>
      <c r="R859" s="87"/>
      <c r="S859" s="87"/>
      <c r="T859" s="88"/>
      <c r="U859" s="41"/>
      <c r="V859" s="41"/>
      <c r="W859" s="41"/>
      <c r="X859" s="41"/>
      <c r="Y859" s="41"/>
      <c r="Z859" s="41"/>
      <c r="AA859" s="41"/>
      <c r="AB859" s="41"/>
      <c r="AC859" s="41"/>
      <c r="AD859" s="41"/>
      <c r="AE859" s="41"/>
      <c r="AT859" s="20" t="s">
        <v>174</v>
      </c>
      <c r="AU859" s="20" t="s">
        <v>79</v>
      </c>
    </row>
    <row r="860" s="2" customFormat="1" ht="24.15" customHeight="1">
      <c r="A860" s="41"/>
      <c r="B860" s="42"/>
      <c r="C860" s="215" t="s">
        <v>1266</v>
      </c>
      <c r="D860" s="215" t="s">
        <v>167</v>
      </c>
      <c r="E860" s="216" t="s">
        <v>1267</v>
      </c>
      <c r="F860" s="217" t="s">
        <v>1268</v>
      </c>
      <c r="G860" s="218" t="s">
        <v>213</v>
      </c>
      <c r="H860" s="219">
        <v>15.6</v>
      </c>
      <c r="I860" s="220"/>
      <c r="J860" s="221">
        <f>ROUND(I860*H860,2)</f>
        <v>0</v>
      </c>
      <c r="K860" s="217" t="s">
        <v>171</v>
      </c>
      <c r="L860" s="47"/>
      <c r="M860" s="222" t="s">
        <v>19</v>
      </c>
      <c r="N860" s="223" t="s">
        <v>41</v>
      </c>
      <c r="O860" s="87"/>
      <c r="P860" s="224">
        <f>O860*H860</f>
        <v>0</v>
      </c>
      <c r="Q860" s="224">
        <v>0.000428</v>
      </c>
      <c r="R860" s="224">
        <f>Q860*H860</f>
        <v>0.0066768000000000001</v>
      </c>
      <c r="S860" s="224">
        <v>0</v>
      </c>
      <c r="T860" s="225">
        <f>S860*H860</f>
        <v>0</v>
      </c>
      <c r="U860" s="41"/>
      <c r="V860" s="41"/>
      <c r="W860" s="41"/>
      <c r="X860" s="41"/>
      <c r="Y860" s="41"/>
      <c r="Z860" s="41"/>
      <c r="AA860" s="41"/>
      <c r="AB860" s="41"/>
      <c r="AC860" s="41"/>
      <c r="AD860" s="41"/>
      <c r="AE860" s="41"/>
      <c r="AR860" s="226" t="s">
        <v>269</v>
      </c>
      <c r="AT860" s="226" t="s">
        <v>167</v>
      </c>
      <c r="AU860" s="226" t="s">
        <v>79</v>
      </c>
      <c r="AY860" s="20" t="s">
        <v>165</v>
      </c>
      <c r="BE860" s="227">
        <f>IF(N860="základní",J860,0)</f>
        <v>0</v>
      </c>
      <c r="BF860" s="227">
        <f>IF(N860="snížená",J860,0)</f>
        <v>0</v>
      </c>
      <c r="BG860" s="227">
        <f>IF(N860="zákl. přenesená",J860,0)</f>
        <v>0</v>
      </c>
      <c r="BH860" s="227">
        <f>IF(N860="sníž. přenesená",J860,0)</f>
        <v>0</v>
      </c>
      <c r="BI860" s="227">
        <f>IF(N860="nulová",J860,0)</f>
        <v>0</v>
      </c>
      <c r="BJ860" s="20" t="s">
        <v>77</v>
      </c>
      <c r="BK860" s="227">
        <f>ROUND(I860*H860,2)</f>
        <v>0</v>
      </c>
      <c r="BL860" s="20" t="s">
        <v>269</v>
      </c>
      <c r="BM860" s="226" t="s">
        <v>1269</v>
      </c>
    </row>
    <row r="861" s="2" customFormat="1">
      <c r="A861" s="41"/>
      <c r="B861" s="42"/>
      <c r="C861" s="43"/>
      <c r="D861" s="228" t="s">
        <v>174</v>
      </c>
      <c r="E861" s="43"/>
      <c r="F861" s="229" t="s">
        <v>1270</v>
      </c>
      <c r="G861" s="43"/>
      <c r="H861" s="43"/>
      <c r="I861" s="230"/>
      <c r="J861" s="43"/>
      <c r="K861" s="43"/>
      <c r="L861" s="47"/>
      <c r="M861" s="231"/>
      <c r="N861" s="232"/>
      <c r="O861" s="87"/>
      <c r="P861" s="87"/>
      <c r="Q861" s="87"/>
      <c r="R861" s="87"/>
      <c r="S861" s="87"/>
      <c r="T861" s="88"/>
      <c r="U861" s="41"/>
      <c r="V861" s="41"/>
      <c r="W861" s="41"/>
      <c r="X861" s="41"/>
      <c r="Y861" s="41"/>
      <c r="Z861" s="41"/>
      <c r="AA861" s="41"/>
      <c r="AB861" s="41"/>
      <c r="AC861" s="41"/>
      <c r="AD861" s="41"/>
      <c r="AE861" s="41"/>
      <c r="AT861" s="20" t="s">
        <v>174</v>
      </c>
      <c r="AU861" s="20" t="s">
        <v>79</v>
      </c>
    </row>
    <row r="862" s="13" customFormat="1">
      <c r="A862" s="13"/>
      <c r="B862" s="233"/>
      <c r="C862" s="234"/>
      <c r="D862" s="235" t="s">
        <v>176</v>
      </c>
      <c r="E862" s="236" t="s">
        <v>19</v>
      </c>
      <c r="F862" s="237" t="s">
        <v>1271</v>
      </c>
      <c r="G862" s="234"/>
      <c r="H862" s="238">
        <v>15.6</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176</v>
      </c>
      <c r="AU862" s="244" t="s">
        <v>79</v>
      </c>
      <c r="AV862" s="13" t="s">
        <v>79</v>
      </c>
      <c r="AW862" s="13" t="s">
        <v>32</v>
      </c>
      <c r="AX862" s="13" t="s">
        <v>70</v>
      </c>
      <c r="AY862" s="244" t="s">
        <v>165</v>
      </c>
    </row>
    <row r="863" s="14" customFormat="1">
      <c r="A863" s="14"/>
      <c r="B863" s="245"/>
      <c r="C863" s="246"/>
      <c r="D863" s="235" t="s">
        <v>176</v>
      </c>
      <c r="E863" s="247" t="s">
        <v>19</v>
      </c>
      <c r="F863" s="248" t="s">
        <v>178</v>
      </c>
      <c r="G863" s="246"/>
      <c r="H863" s="249">
        <v>15.6</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176</v>
      </c>
      <c r="AU863" s="255" t="s">
        <v>79</v>
      </c>
      <c r="AV863" s="14" t="s">
        <v>172</v>
      </c>
      <c r="AW863" s="14" t="s">
        <v>32</v>
      </c>
      <c r="AX863" s="14" t="s">
        <v>77</v>
      </c>
      <c r="AY863" s="255" t="s">
        <v>165</v>
      </c>
    </row>
    <row r="864" s="2" customFormat="1" ht="24.15" customHeight="1">
      <c r="A864" s="41"/>
      <c r="B864" s="42"/>
      <c r="C864" s="256" t="s">
        <v>1272</v>
      </c>
      <c r="D864" s="256" t="s">
        <v>218</v>
      </c>
      <c r="E864" s="257" t="s">
        <v>1273</v>
      </c>
      <c r="F864" s="258" t="s">
        <v>1274</v>
      </c>
      <c r="G864" s="259" t="s">
        <v>188</v>
      </c>
      <c r="H864" s="260">
        <v>1.716</v>
      </c>
      <c r="I864" s="261"/>
      <c r="J864" s="262">
        <f>ROUND(I864*H864,2)</f>
        <v>0</v>
      </c>
      <c r="K864" s="258" t="s">
        <v>1275</v>
      </c>
      <c r="L864" s="263"/>
      <c r="M864" s="264" t="s">
        <v>19</v>
      </c>
      <c r="N864" s="265" t="s">
        <v>41</v>
      </c>
      <c r="O864" s="87"/>
      <c r="P864" s="224">
        <f>O864*H864</f>
        <v>0</v>
      </c>
      <c r="Q864" s="224">
        <v>0.019199999999999998</v>
      </c>
      <c r="R864" s="224">
        <f>Q864*H864</f>
        <v>0.032947199999999996</v>
      </c>
      <c r="S864" s="224">
        <v>0</v>
      </c>
      <c r="T864" s="225">
        <f>S864*H864</f>
        <v>0</v>
      </c>
      <c r="U864" s="41"/>
      <c r="V864" s="41"/>
      <c r="W864" s="41"/>
      <c r="X864" s="41"/>
      <c r="Y864" s="41"/>
      <c r="Z864" s="41"/>
      <c r="AA864" s="41"/>
      <c r="AB864" s="41"/>
      <c r="AC864" s="41"/>
      <c r="AD864" s="41"/>
      <c r="AE864" s="41"/>
      <c r="AR864" s="226" t="s">
        <v>365</v>
      </c>
      <c r="AT864" s="226" t="s">
        <v>218</v>
      </c>
      <c r="AU864" s="226" t="s">
        <v>79</v>
      </c>
      <c r="AY864" s="20" t="s">
        <v>165</v>
      </c>
      <c r="BE864" s="227">
        <f>IF(N864="základní",J864,0)</f>
        <v>0</v>
      </c>
      <c r="BF864" s="227">
        <f>IF(N864="snížená",J864,0)</f>
        <v>0</v>
      </c>
      <c r="BG864" s="227">
        <f>IF(N864="zákl. přenesená",J864,0)</f>
        <v>0</v>
      </c>
      <c r="BH864" s="227">
        <f>IF(N864="sníž. přenesená",J864,0)</f>
        <v>0</v>
      </c>
      <c r="BI864" s="227">
        <f>IF(N864="nulová",J864,0)</f>
        <v>0</v>
      </c>
      <c r="BJ864" s="20" t="s">
        <v>77</v>
      </c>
      <c r="BK864" s="227">
        <f>ROUND(I864*H864,2)</f>
        <v>0</v>
      </c>
      <c r="BL864" s="20" t="s">
        <v>269</v>
      </c>
      <c r="BM864" s="226" t="s">
        <v>1276</v>
      </c>
    </row>
    <row r="865" s="13" customFormat="1">
      <c r="A865" s="13"/>
      <c r="B865" s="233"/>
      <c r="C865" s="234"/>
      <c r="D865" s="235" t="s">
        <v>176</v>
      </c>
      <c r="E865" s="236" t="s">
        <v>19</v>
      </c>
      <c r="F865" s="237" t="s">
        <v>1271</v>
      </c>
      <c r="G865" s="234"/>
      <c r="H865" s="238">
        <v>15.6</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176</v>
      </c>
      <c r="AU865" s="244" t="s">
        <v>79</v>
      </c>
      <c r="AV865" s="13" t="s">
        <v>79</v>
      </c>
      <c r="AW865" s="13" t="s">
        <v>32</v>
      </c>
      <c r="AX865" s="13" t="s">
        <v>70</v>
      </c>
      <c r="AY865" s="244" t="s">
        <v>165</v>
      </c>
    </row>
    <row r="866" s="14" customFormat="1">
      <c r="A866" s="14"/>
      <c r="B866" s="245"/>
      <c r="C866" s="246"/>
      <c r="D866" s="235" t="s">
        <v>176</v>
      </c>
      <c r="E866" s="247" t="s">
        <v>19</v>
      </c>
      <c r="F866" s="248" t="s">
        <v>178</v>
      </c>
      <c r="G866" s="246"/>
      <c r="H866" s="249">
        <v>15.6</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176</v>
      </c>
      <c r="AU866" s="255" t="s">
        <v>79</v>
      </c>
      <c r="AV866" s="14" t="s">
        <v>172</v>
      </c>
      <c r="AW866" s="14" t="s">
        <v>32</v>
      </c>
      <c r="AX866" s="14" t="s">
        <v>77</v>
      </c>
      <c r="AY866" s="255" t="s">
        <v>165</v>
      </c>
    </row>
    <row r="867" s="13" customFormat="1">
      <c r="A867" s="13"/>
      <c r="B867" s="233"/>
      <c r="C867" s="234"/>
      <c r="D867" s="235" t="s">
        <v>176</v>
      </c>
      <c r="E867" s="234"/>
      <c r="F867" s="237" t="s">
        <v>1277</v>
      </c>
      <c r="G867" s="234"/>
      <c r="H867" s="238">
        <v>1.716</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176</v>
      </c>
      <c r="AU867" s="244" t="s">
        <v>79</v>
      </c>
      <c r="AV867" s="13" t="s">
        <v>79</v>
      </c>
      <c r="AW867" s="13" t="s">
        <v>4</v>
      </c>
      <c r="AX867" s="13" t="s">
        <v>77</v>
      </c>
      <c r="AY867" s="244" t="s">
        <v>165</v>
      </c>
    </row>
    <row r="868" s="2" customFormat="1" ht="24.15" customHeight="1">
      <c r="A868" s="41"/>
      <c r="B868" s="42"/>
      <c r="C868" s="215" t="s">
        <v>1278</v>
      </c>
      <c r="D868" s="215" t="s">
        <v>167</v>
      </c>
      <c r="E868" s="216" t="s">
        <v>1279</v>
      </c>
      <c r="F868" s="217" t="s">
        <v>1280</v>
      </c>
      <c r="G868" s="218" t="s">
        <v>188</v>
      </c>
      <c r="H868" s="219">
        <v>13.26</v>
      </c>
      <c r="I868" s="220"/>
      <c r="J868" s="221">
        <f>ROUND(I868*H868,2)</f>
        <v>0</v>
      </c>
      <c r="K868" s="217" t="s">
        <v>1275</v>
      </c>
      <c r="L868" s="47"/>
      <c r="M868" s="222" t="s">
        <v>19</v>
      </c>
      <c r="N868" s="223" t="s">
        <v>41</v>
      </c>
      <c r="O868" s="87"/>
      <c r="P868" s="224">
        <f>O868*H868</f>
        <v>0</v>
      </c>
      <c r="Q868" s="224">
        <v>0.0068900000000000003</v>
      </c>
      <c r="R868" s="224">
        <f>Q868*H868</f>
        <v>0.091361400000000009</v>
      </c>
      <c r="S868" s="224">
        <v>0</v>
      </c>
      <c r="T868" s="225">
        <f>S868*H868</f>
        <v>0</v>
      </c>
      <c r="U868" s="41"/>
      <c r="V868" s="41"/>
      <c r="W868" s="41"/>
      <c r="X868" s="41"/>
      <c r="Y868" s="41"/>
      <c r="Z868" s="41"/>
      <c r="AA868" s="41"/>
      <c r="AB868" s="41"/>
      <c r="AC868" s="41"/>
      <c r="AD868" s="41"/>
      <c r="AE868" s="41"/>
      <c r="AR868" s="226" t="s">
        <v>269</v>
      </c>
      <c r="AT868" s="226" t="s">
        <v>167</v>
      </c>
      <c r="AU868" s="226" t="s">
        <v>79</v>
      </c>
      <c r="AY868" s="20" t="s">
        <v>165</v>
      </c>
      <c r="BE868" s="227">
        <f>IF(N868="základní",J868,0)</f>
        <v>0</v>
      </c>
      <c r="BF868" s="227">
        <f>IF(N868="snížená",J868,0)</f>
        <v>0</v>
      </c>
      <c r="BG868" s="227">
        <f>IF(N868="zákl. přenesená",J868,0)</f>
        <v>0</v>
      </c>
      <c r="BH868" s="227">
        <f>IF(N868="sníž. přenesená",J868,0)</f>
        <v>0</v>
      </c>
      <c r="BI868" s="227">
        <f>IF(N868="nulová",J868,0)</f>
        <v>0</v>
      </c>
      <c r="BJ868" s="20" t="s">
        <v>77</v>
      </c>
      <c r="BK868" s="227">
        <f>ROUND(I868*H868,2)</f>
        <v>0</v>
      </c>
      <c r="BL868" s="20" t="s">
        <v>269</v>
      </c>
      <c r="BM868" s="226" t="s">
        <v>1281</v>
      </c>
    </row>
    <row r="869" s="2" customFormat="1">
      <c r="A869" s="41"/>
      <c r="B869" s="42"/>
      <c r="C869" s="43"/>
      <c r="D869" s="228" t="s">
        <v>174</v>
      </c>
      <c r="E869" s="43"/>
      <c r="F869" s="229" t="s">
        <v>1282</v>
      </c>
      <c r="G869" s="43"/>
      <c r="H869" s="43"/>
      <c r="I869" s="230"/>
      <c r="J869" s="43"/>
      <c r="K869" s="43"/>
      <c r="L869" s="47"/>
      <c r="M869" s="231"/>
      <c r="N869" s="232"/>
      <c r="O869" s="87"/>
      <c r="P869" s="87"/>
      <c r="Q869" s="87"/>
      <c r="R869" s="87"/>
      <c r="S869" s="87"/>
      <c r="T869" s="88"/>
      <c r="U869" s="41"/>
      <c r="V869" s="41"/>
      <c r="W869" s="41"/>
      <c r="X869" s="41"/>
      <c r="Y869" s="41"/>
      <c r="Z869" s="41"/>
      <c r="AA869" s="41"/>
      <c r="AB869" s="41"/>
      <c r="AC869" s="41"/>
      <c r="AD869" s="41"/>
      <c r="AE869" s="41"/>
      <c r="AT869" s="20" t="s">
        <v>174</v>
      </c>
      <c r="AU869" s="20" t="s">
        <v>79</v>
      </c>
    </row>
    <row r="870" s="2" customFormat="1" ht="24.15" customHeight="1">
      <c r="A870" s="41"/>
      <c r="B870" s="42"/>
      <c r="C870" s="256" t="s">
        <v>1283</v>
      </c>
      <c r="D870" s="256" t="s">
        <v>218</v>
      </c>
      <c r="E870" s="257" t="s">
        <v>1273</v>
      </c>
      <c r="F870" s="258" t="s">
        <v>1274</v>
      </c>
      <c r="G870" s="259" t="s">
        <v>188</v>
      </c>
      <c r="H870" s="260">
        <v>15.238</v>
      </c>
      <c r="I870" s="261"/>
      <c r="J870" s="262">
        <f>ROUND(I870*H870,2)</f>
        <v>0</v>
      </c>
      <c r="K870" s="258" t="s">
        <v>1275</v>
      </c>
      <c r="L870" s="263"/>
      <c r="M870" s="264" t="s">
        <v>19</v>
      </c>
      <c r="N870" s="265" t="s">
        <v>41</v>
      </c>
      <c r="O870" s="87"/>
      <c r="P870" s="224">
        <f>O870*H870</f>
        <v>0</v>
      </c>
      <c r="Q870" s="224">
        <v>0.019199999999999998</v>
      </c>
      <c r="R870" s="224">
        <f>Q870*H870</f>
        <v>0.29256959999999999</v>
      </c>
      <c r="S870" s="224">
        <v>0</v>
      </c>
      <c r="T870" s="225">
        <f>S870*H870</f>
        <v>0</v>
      </c>
      <c r="U870" s="41"/>
      <c r="V870" s="41"/>
      <c r="W870" s="41"/>
      <c r="X870" s="41"/>
      <c r="Y870" s="41"/>
      <c r="Z870" s="41"/>
      <c r="AA870" s="41"/>
      <c r="AB870" s="41"/>
      <c r="AC870" s="41"/>
      <c r="AD870" s="41"/>
      <c r="AE870" s="41"/>
      <c r="AR870" s="226" t="s">
        <v>365</v>
      </c>
      <c r="AT870" s="226" t="s">
        <v>218</v>
      </c>
      <c r="AU870" s="226" t="s">
        <v>79</v>
      </c>
      <c r="AY870" s="20" t="s">
        <v>165</v>
      </c>
      <c r="BE870" s="227">
        <f>IF(N870="základní",J870,0)</f>
        <v>0</v>
      </c>
      <c r="BF870" s="227">
        <f>IF(N870="snížená",J870,0)</f>
        <v>0</v>
      </c>
      <c r="BG870" s="227">
        <f>IF(N870="zákl. přenesená",J870,0)</f>
        <v>0</v>
      </c>
      <c r="BH870" s="227">
        <f>IF(N870="sníž. přenesená",J870,0)</f>
        <v>0</v>
      </c>
      <c r="BI870" s="227">
        <f>IF(N870="nulová",J870,0)</f>
        <v>0</v>
      </c>
      <c r="BJ870" s="20" t="s">
        <v>77</v>
      </c>
      <c r="BK870" s="227">
        <f>ROUND(I870*H870,2)</f>
        <v>0</v>
      </c>
      <c r="BL870" s="20" t="s">
        <v>269</v>
      </c>
      <c r="BM870" s="226" t="s">
        <v>1284</v>
      </c>
    </row>
    <row r="871" s="13" customFormat="1">
      <c r="A871" s="13"/>
      <c r="B871" s="233"/>
      <c r="C871" s="234"/>
      <c r="D871" s="235" t="s">
        <v>176</v>
      </c>
      <c r="E871" s="234"/>
      <c r="F871" s="237" t="s">
        <v>1285</v>
      </c>
      <c r="G871" s="234"/>
      <c r="H871" s="238">
        <v>15.238</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176</v>
      </c>
      <c r="AU871" s="244" t="s">
        <v>79</v>
      </c>
      <c r="AV871" s="13" t="s">
        <v>79</v>
      </c>
      <c r="AW871" s="13" t="s">
        <v>4</v>
      </c>
      <c r="AX871" s="13" t="s">
        <v>77</v>
      </c>
      <c r="AY871" s="244" t="s">
        <v>165</v>
      </c>
    </row>
    <row r="872" s="2" customFormat="1" ht="16.5" customHeight="1">
      <c r="A872" s="41"/>
      <c r="B872" s="42"/>
      <c r="C872" s="215" t="s">
        <v>1286</v>
      </c>
      <c r="D872" s="215" t="s">
        <v>167</v>
      </c>
      <c r="E872" s="216" t="s">
        <v>1287</v>
      </c>
      <c r="F872" s="217" t="s">
        <v>1288</v>
      </c>
      <c r="G872" s="218" t="s">
        <v>188</v>
      </c>
      <c r="H872" s="219">
        <v>15.6</v>
      </c>
      <c r="I872" s="220"/>
      <c r="J872" s="221">
        <f>ROUND(I872*H872,2)</f>
        <v>0</v>
      </c>
      <c r="K872" s="217" t="s">
        <v>171</v>
      </c>
      <c r="L872" s="47"/>
      <c r="M872" s="222" t="s">
        <v>19</v>
      </c>
      <c r="N872" s="223" t="s">
        <v>41</v>
      </c>
      <c r="O872" s="87"/>
      <c r="P872" s="224">
        <f>O872*H872</f>
        <v>0</v>
      </c>
      <c r="Q872" s="224">
        <v>0.0015</v>
      </c>
      <c r="R872" s="224">
        <f>Q872*H872</f>
        <v>0.023400000000000001</v>
      </c>
      <c r="S872" s="224">
        <v>0</v>
      </c>
      <c r="T872" s="225">
        <f>S872*H872</f>
        <v>0</v>
      </c>
      <c r="U872" s="41"/>
      <c r="V872" s="41"/>
      <c r="W872" s="41"/>
      <c r="X872" s="41"/>
      <c r="Y872" s="41"/>
      <c r="Z872" s="41"/>
      <c r="AA872" s="41"/>
      <c r="AB872" s="41"/>
      <c r="AC872" s="41"/>
      <c r="AD872" s="41"/>
      <c r="AE872" s="41"/>
      <c r="AR872" s="226" t="s">
        <v>269</v>
      </c>
      <c r="AT872" s="226" t="s">
        <v>167</v>
      </c>
      <c r="AU872" s="226" t="s">
        <v>79</v>
      </c>
      <c r="AY872" s="20" t="s">
        <v>165</v>
      </c>
      <c r="BE872" s="227">
        <f>IF(N872="základní",J872,0)</f>
        <v>0</v>
      </c>
      <c r="BF872" s="227">
        <f>IF(N872="snížená",J872,0)</f>
        <v>0</v>
      </c>
      <c r="BG872" s="227">
        <f>IF(N872="zákl. přenesená",J872,0)</f>
        <v>0</v>
      </c>
      <c r="BH872" s="227">
        <f>IF(N872="sníž. přenesená",J872,0)</f>
        <v>0</v>
      </c>
      <c r="BI872" s="227">
        <f>IF(N872="nulová",J872,0)</f>
        <v>0</v>
      </c>
      <c r="BJ872" s="20" t="s">
        <v>77</v>
      </c>
      <c r="BK872" s="227">
        <f>ROUND(I872*H872,2)</f>
        <v>0</v>
      </c>
      <c r="BL872" s="20" t="s">
        <v>269</v>
      </c>
      <c r="BM872" s="226" t="s">
        <v>1289</v>
      </c>
    </row>
    <row r="873" s="2" customFormat="1">
      <c r="A873" s="41"/>
      <c r="B873" s="42"/>
      <c r="C873" s="43"/>
      <c r="D873" s="228" t="s">
        <v>174</v>
      </c>
      <c r="E873" s="43"/>
      <c r="F873" s="229" t="s">
        <v>1290</v>
      </c>
      <c r="G873" s="43"/>
      <c r="H873" s="43"/>
      <c r="I873" s="230"/>
      <c r="J873" s="43"/>
      <c r="K873" s="43"/>
      <c r="L873" s="47"/>
      <c r="M873" s="231"/>
      <c r="N873" s="232"/>
      <c r="O873" s="87"/>
      <c r="P873" s="87"/>
      <c r="Q873" s="87"/>
      <c r="R873" s="87"/>
      <c r="S873" s="87"/>
      <c r="T873" s="88"/>
      <c r="U873" s="41"/>
      <c r="V873" s="41"/>
      <c r="W873" s="41"/>
      <c r="X873" s="41"/>
      <c r="Y873" s="41"/>
      <c r="Z873" s="41"/>
      <c r="AA873" s="41"/>
      <c r="AB873" s="41"/>
      <c r="AC873" s="41"/>
      <c r="AD873" s="41"/>
      <c r="AE873" s="41"/>
      <c r="AT873" s="20" t="s">
        <v>174</v>
      </c>
      <c r="AU873" s="20" t="s">
        <v>79</v>
      </c>
    </row>
    <row r="874" s="13" customFormat="1">
      <c r="A874" s="13"/>
      <c r="B874" s="233"/>
      <c r="C874" s="234"/>
      <c r="D874" s="235" t="s">
        <v>176</v>
      </c>
      <c r="E874" s="236" t="s">
        <v>19</v>
      </c>
      <c r="F874" s="237" t="s">
        <v>1260</v>
      </c>
      <c r="G874" s="234"/>
      <c r="H874" s="238">
        <v>13.26</v>
      </c>
      <c r="I874" s="239"/>
      <c r="J874" s="234"/>
      <c r="K874" s="234"/>
      <c r="L874" s="240"/>
      <c r="M874" s="241"/>
      <c r="N874" s="242"/>
      <c r="O874" s="242"/>
      <c r="P874" s="242"/>
      <c r="Q874" s="242"/>
      <c r="R874" s="242"/>
      <c r="S874" s="242"/>
      <c r="T874" s="243"/>
      <c r="U874" s="13"/>
      <c r="V874" s="13"/>
      <c r="W874" s="13"/>
      <c r="X874" s="13"/>
      <c r="Y874" s="13"/>
      <c r="Z874" s="13"/>
      <c r="AA874" s="13"/>
      <c r="AB874" s="13"/>
      <c r="AC874" s="13"/>
      <c r="AD874" s="13"/>
      <c r="AE874" s="13"/>
      <c r="AT874" s="244" t="s">
        <v>176</v>
      </c>
      <c r="AU874" s="244" t="s">
        <v>79</v>
      </c>
      <c r="AV874" s="13" t="s">
        <v>79</v>
      </c>
      <c r="AW874" s="13" t="s">
        <v>32</v>
      </c>
      <c r="AX874" s="13" t="s">
        <v>70</v>
      </c>
      <c r="AY874" s="244" t="s">
        <v>165</v>
      </c>
    </row>
    <row r="875" s="13" customFormat="1">
      <c r="A875" s="13"/>
      <c r="B875" s="233"/>
      <c r="C875" s="234"/>
      <c r="D875" s="235" t="s">
        <v>176</v>
      </c>
      <c r="E875" s="236" t="s">
        <v>19</v>
      </c>
      <c r="F875" s="237" t="s">
        <v>1291</v>
      </c>
      <c r="G875" s="234"/>
      <c r="H875" s="238">
        <v>2.3399999999999999</v>
      </c>
      <c r="I875" s="239"/>
      <c r="J875" s="234"/>
      <c r="K875" s="234"/>
      <c r="L875" s="240"/>
      <c r="M875" s="241"/>
      <c r="N875" s="242"/>
      <c r="O875" s="242"/>
      <c r="P875" s="242"/>
      <c r="Q875" s="242"/>
      <c r="R875" s="242"/>
      <c r="S875" s="242"/>
      <c r="T875" s="243"/>
      <c r="U875" s="13"/>
      <c r="V875" s="13"/>
      <c r="W875" s="13"/>
      <c r="X875" s="13"/>
      <c r="Y875" s="13"/>
      <c r="Z875" s="13"/>
      <c r="AA875" s="13"/>
      <c r="AB875" s="13"/>
      <c r="AC875" s="13"/>
      <c r="AD875" s="13"/>
      <c r="AE875" s="13"/>
      <c r="AT875" s="244" t="s">
        <v>176</v>
      </c>
      <c r="AU875" s="244" t="s">
        <v>79</v>
      </c>
      <c r="AV875" s="13" t="s">
        <v>79</v>
      </c>
      <c r="AW875" s="13" t="s">
        <v>32</v>
      </c>
      <c r="AX875" s="13" t="s">
        <v>70</v>
      </c>
      <c r="AY875" s="244" t="s">
        <v>165</v>
      </c>
    </row>
    <row r="876" s="14" customFormat="1">
      <c r="A876" s="14"/>
      <c r="B876" s="245"/>
      <c r="C876" s="246"/>
      <c r="D876" s="235" t="s">
        <v>176</v>
      </c>
      <c r="E876" s="247" t="s">
        <v>19</v>
      </c>
      <c r="F876" s="248" t="s">
        <v>178</v>
      </c>
      <c r="G876" s="246"/>
      <c r="H876" s="249">
        <v>15.6</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176</v>
      </c>
      <c r="AU876" s="255" t="s">
        <v>79</v>
      </c>
      <c r="AV876" s="14" t="s">
        <v>172</v>
      </c>
      <c r="AW876" s="14" t="s">
        <v>32</v>
      </c>
      <c r="AX876" s="14" t="s">
        <v>77</v>
      </c>
      <c r="AY876" s="255" t="s">
        <v>165</v>
      </c>
    </row>
    <row r="877" s="2" customFormat="1" ht="16.5" customHeight="1">
      <c r="A877" s="41"/>
      <c r="B877" s="42"/>
      <c r="C877" s="215" t="s">
        <v>1292</v>
      </c>
      <c r="D877" s="215" t="s">
        <v>167</v>
      </c>
      <c r="E877" s="216" t="s">
        <v>1293</v>
      </c>
      <c r="F877" s="217" t="s">
        <v>1294</v>
      </c>
      <c r="G877" s="218" t="s">
        <v>573</v>
      </c>
      <c r="H877" s="219">
        <v>4</v>
      </c>
      <c r="I877" s="220"/>
      <c r="J877" s="221">
        <f>ROUND(I877*H877,2)</f>
        <v>0</v>
      </c>
      <c r="K877" s="217" t="s">
        <v>171</v>
      </c>
      <c r="L877" s="47"/>
      <c r="M877" s="222" t="s">
        <v>19</v>
      </c>
      <c r="N877" s="223" t="s">
        <v>41</v>
      </c>
      <c r="O877" s="87"/>
      <c r="P877" s="224">
        <f>O877*H877</f>
        <v>0</v>
      </c>
      <c r="Q877" s="224">
        <v>0.00021000000000000001</v>
      </c>
      <c r="R877" s="224">
        <f>Q877*H877</f>
        <v>0.00084000000000000003</v>
      </c>
      <c r="S877" s="224">
        <v>0</v>
      </c>
      <c r="T877" s="225">
        <f>S877*H877</f>
        <v>0</v>
      </c>
      <c r="U877" s="41"/>
      <c r="V877" s="41"/>
      <c r="W877" s="41"/>
      <c r="X877" s="41"/>
      <c r="Y877" s="41"/>
      <c r="Z877" s="41"/>
      <c r="AA877" s="41"/>
      <c r="AB877" s="41"/>
      <c r="AC877" s="41"/>
      <c r="AD877" s="41"/>
      <c r="AE877" s="41"/>
      <c r="AR877" s="226" t="s">
        <v>269</v>
      </c>
      <c r="AT877" s="226" t="s">
        <v>167</v>
      </c>
      <c r="AU877" s="226" t="s">
        <v>79</v>
      </c>
      <c r="AY877" s="20" t="s">
        <v>165</v>
      </c>
      <c r="BE877" s="227">
        <f>IF(N877="základní",J877,0)</f>
        <v>0</v>
      </c>
      <c r="BF877" s="227">
        <f>IF(N877="snížená",J877,0)</f>
        <v>0</v>
      </c>
      <c r="BG877" s="227">
        <f>IF(N877="zákl. přenesená",J877,0)</f>
        <v>0</v>
      </c>
      <c r="BH877" s="227">
        <f>IF(N877="sníž. přenesená",J877,0)</f>
        <v>0</v>
      </c>
      <c r="BI877" s="227">
        <f>IF(N877="nulová",J877,0)</f>
        <v>0</v>
      </c>
      <c r="BJ877" s="20" t="s">
        <v>77</v>
      </c>
      <c r="BK877" s="227">
        <f>ROUND(I877*H877,2)</f>
        <v>0</v>
      </c>
      <c r="BL877" s="20" t="s">
        <v>269</v>
      </c>
      <c r="BM877" s="226" t="s">
        <v>1295</v>
      </c>
    </row>
    <row r="878" s="2" customFormat="1">
      <c r="A878" s="41"/>
      <c r="B878" s="42"/>
      <c r="C878" s="43"/>
      <c r="D878" s="228" t="s">
        <v>174</v>
      </c>
      <c r="E878" s="43"/>
      <c r="F878" s="229" t="s">
        <v>1296</v>
      </c>
      <c r="G878" s="43"/>
      <c r="H878" s="43"/>
      <c r="I878" s="230"/>
      <c r="J878" s="43"/>
      <c r="K878" s="43"/>
      <c r="L878" s="47"/>
      <c r="M878" s="231"/>
      <c r="N878" s="232"/>
      <c r="O878" s="87"/>
      <c r="P878" s="87"/>
      <c r="Q878" s="87"/>
      <c r="R878" s="87"/>
      <c r="S878" s="87"/>
      <c r="T878" s="88"/>
      <c r="U878" s="41"/>
      <c r="V878" s="41"/>
      <c r="W878" s="41"/>
      <c r="X878" s="41"/>
      <c r="Y878" s="41"/>
      <c r="Z878" s="41"/>
      <c r="AA878" s="41"/>
      <c r="AB878" s="41"/>
      <c r="AC878" s="41"/>
      <c r="AD878" s="41"/>
      <c r="AE878" s="41"/>
      <c r="AT878" s="20" t="s">
        <v>174</v>
      </c>
      <c r="AU878" s="20" t="s">
        <v>79</v>
      </c>
    </row>
    <row r="879" s="13" customFormat="1">
      <c r="A879" s="13"/>
      <c r="B879" s="233"/>
      <c r="C879" s="234"/>
      <c r="D879" s="235" t="s">
        <v>176</v>
      </c>
      <c r="E879" s="236" t="s">
        <v>19</v>
      </c>
      <c r="F879" s="237" t="s">
        <v>1297</v>
      </c>
      <c r="G879" s="234"/>
      <c r="H879" s="238">
        <v>4</v>
      </c>
      <c r="I879" s="239"/>
      <c r="J879" s="234"/>
      <c r="K879" s="234"/>
      <c r="L879" s="240"/>
      <c r="M879" s="241"/>
      <c r="N879" s="242"/>
      <c r="O879" s="242"/>
      <c r="P879" s="242"/>
      <c r="Q879" s="242"/>
      <c r="R879" s="242"/>
      <c r="S879" s="242"/>
      <c r="T879" s="243"/>
      <c r="U879" s="13"/>
      <c r="V879" s="13"/>
      <c r="W879" s="13"/>
      <c r="X879" s="13"/>
      <c r="Y879" s="13"/>
      <c r="Z879" s="13"/>
      <c r="AA879" s="13"/>
      <c r="AB879" s="13"/>
      <c r="AC879" s="13"/>
      <c r="AD879" s="13"/>
      <c r="AE879" s="13"/>
      <c r="AT879" s="244" t="s">
        <v>176</v>
      </c>
      <c r="AU879" s="244" t="s">
        <v>79</v>
      </c>
      <c r="AV879" s="13" t="s">
        <v>79</v>
      </c>
      <c r="AW879" s="13" t="s">
        <v>32</v>
      </c>
      <c r="AX879" s="13" t="s">
        <v>70</v>
      </c>
      <c r="AY879" s="244" t="s">
        <v>165</v>
      </c>
    </row>
    <row r="880" s="14" customFormat="1">
      <c r="A880" s="14"/>
      <c r="B880" s="245"/>
      <c r="C880" s="246"/>
      <c r="D880" s="235" t="s">
        <v>176</v>
      </c>
      <c r="E880" s="247" t="s">
        <v>19</v>
      </c>
      <c r="F880" s="248" t="s">
        <v>178</v>
      </c>
      <c r="G880" s="246"/>
      <c r="H880" s="249">
        <v>4</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176</v>
      </c>
      <c r="AU880" s="255" t="s">
        <v>79</v>
      </c>
      <c r="AV880" s="14" t="s">
        <v>172</v>
      </c>
      <c r="AW880" s="14" t="s">
        <v>32</v>
      </c>
      <c r="AX880" s="14" t="s">
        <v>77</v>
      </c>
      <c r="AY880" s="255" t="s">
        <v>165</v>
      </c>
    </row>
    <row r="881" s="2" customFormat="1" ht="16.5" customHeight="1">
      <c r="A881" s="41"/>
      <c r="B881" s="42"/>
      <c r="C881" s="215" t="s">
        <v>1298</v>
      </c>
      <c r="D881" s="215" t="s">
        <v>167</v>
      </c>
      <c r="E881" s="216" t="s">
        <v>1299</v>
      </c>
      <c r="F881" s="217" t="s">
        <v>1300</v>
      </c>
      <c r="G881" s="218" t="s">
        <v>573</v>
      </c>
      <c r="H881" s="219">
        <v>2</v>
      </c>
      <c r="I881" s="220"/>
      <c r="J881" s="221">
        <f>ROUND(I881*H881,2)</f>
        <v>0</v>
      </c>
      <c r="K881" s="217" t="s">
        <v>171</v>
      </c>
      <c r="L881" s="47"/>
      <c r="M881" s="222" t="s">
        <v>19</v>
      </c>
      <c r="N881" s="223" t="s">
        <v>41</v>
      </c>
      <c r="O881" s="87"/>
      <c r="P881" s="224">
        <f>O881*H881</f>
        <v>0</v>
      </c>
      <c r="Q881" s="224">
        <v>0.00020000000000000001</v>
      </c>
      <c r="R881" s="224">
        <f>Q881*H881</f>
        <v>0.00040000000000000002</v>
      </c>
      <c r="S881" s="224">
        <v>0</v>
      </c>
      <c r="T881" s="225">
        <f>S881*H881</f>
        <v>0</v>
      </c>
      <c r="U881" s="41"/>
      <c r="V881" s="41"/>
      <c r="W881" s="41"/>
      <c r="X881" s="41"/>
      <c r="Y881" s="41"/>
      <c r="Z881" s="41"/>
      <c r="AA881" s="41"/>
      <c r="AB881" s="41"/>
      <c r="AC881" s="41"/>
      <c r="AD881" s="41"/>
      <c r="AE881" s="41"/>
      <c r="AR881" s="226" t="s">
        <v>269</v>
      </c>
      <c r="AT881" s="226" t="s">
        <v>167</v>
      </c>
      <c r="AU881" s="226" t="s">
        <v>79</v>
      </c>
      <c r="AY881" s="20" t="s">
        <v>165</v>
      </c>
      <c r="BE881" s="227">
        <f>IF(N881="základní",J881,0)</f>
        <v>0</v>
      </c>
      <c r="BF881" s="227">
        <f>IF(N881="snížená",J881,0)</f>
        <v>0</v>
      </c>
      <c r="BG881" s="227">
        <f>IF(N881="zákl. přenesená",J881,0)</f>
        <v>0</v>
      </c>
      <c r="BH881" s="227">
        <f>IF(N881="sníž. přenesená",J881,0)</f>
        <v>0</v>
      </c>
      <c r="BI881" s="227">
        <f>IF(N881="nulová",J881,0)</f>
        <v>0</v>
      </c>
      <c r="BJ881" s="20" t="s">
        <v>77</v>
      </c>
      <c r="BK881" s="227">
        <f>ROUND(I881*H881,2)</f>
        <v>0</v>
      </c>
      <c r="BL881" s="20" t="s">
        <v>269</v>
      </c>
      <c r="BM881" s="226" t="s">
        <v>1301</v>
      </c>
    </row>
    <row r="882" s="2" customFormat="1">
      <c r="A882" s="41"/>
      <c r="B882" s="42"/>
      <c r="C882" s="43"/>
      <c r="D882" s="228" t="s">
        <v>174</v>
      </c>
      <c r="E882" s="43"/>
      <c r="F882" s="229" t="s">
        <v>1302</v>
      </c>
      <c r="G882" s="43"/>
      <c r="H882" s="43"/>
      <c r="I882" s="230"/>
      <c r="J882" s="43"/>
      <c r="K882" s="43"/>
      <c r="L882" s="47"/>
      <c r="M882" s="231"/>
      <c r="N882" s="232"/>
      <c r="O882" s="87"/>
      <c r="P882" s="87"/>
      <c r="Q882" s="87"/>
      <c r="R882" s="87"/>
      <c r="S882" s="87"/>
      <c r="T882" s="88"/>
      <c r="U882" s="41"/>
      <c r="V882" s="41"/>
      <c r="W882" s="41"/>
      <c r="X882" s="41"/>
      <c r="Y882" s="41"/>
      <c r="Z882" s="41"/>
      <c r="AA882" s="41"/>
      <c r="AB882" s="41"/>
      <c r="AC882" s="41"/>
      <c r="AD882" s="41"/>
      <c r="AE882" s="41"/>
      <c r="AT882" s="20" t="s">
        <v>174</v>
      </c>
      <c r="AU882" s="20" t="s">
        <v>79</v>
      </c>
    </row>
    <row r="883" s="13" customFormat="1">
      <c r="A883" s="13"/>
      <c r="B883" s="233"/>
      <c r="C883" s="234"/>
      <c r="D883" s="235" t="s">
        <v>176</v>
      </c>
      <c r="E883" s="236" t="s">
        <v>19</v>
      </c>
      <c r="F883" s="237" t="s">
        <v>1303</v>
      </c>
      <c r="G883" s="234"/>
      <c r="H883" s="238">
        <v>2</v>
      </c>
      <c r="I883" s="239"/>
      <c r="J883" s="234"/>
      <c r="K883" s="234"/>
      <c r="L883" s="240"/>
      <c r="M883" s="241"/>
      <c r="N883" s="242"/>
      <c r="O883" s="242"/>
      <c r="P883" s="242"/>
      <c r="Q883" s="242"/>
      <c r="R883" s="242"/>
      <c r="S883" s="242"/>
      <c r="T883" s="243"/>
      <c r="U883" s="13"/>
      <c r="V883" s="13"/>
      <c r="W883" s="13"/>
      <c r="X883" s="13"/>
      <c r="Y883" s="13"/>
      <c r="Z883" s="13"/>
      <c r="AA883" s="13"/>
      <c r="AB883" s="13"/>
      <c r="AC883" s="13"/>
      <c r="AD883" s="13"/>
      <c r="AE883" s="13"/>
      <c r="AT883" s="244" t="s">
        <v>176</v>
      </c>
      <c r="AU883" s="244" t="s">
        <v>79</v>
      </c>
      <c r="AV883" s="13" t="s">
        <v>79</v>
      </c>
      <c r="AW883" s="13" t="s">
        <v>32</v>
      </c>
      <c r="AX883" s="13" t="s">
        <v>70</v>
      </c>
      <c r="AY883" s="244" t="s">
        <v>165</v>
      </c>
    </row>
    <row r="884" s="14" customFormat="1">
      <c r="A884" s="14"/>
      <c r="B884" s="245"/>
      <c r="C884" s="246"/>
      <c r="D884" s="235" t="s">
        <v>176</v>
      </c>
      <c r="E884" s="247" t="s">
        <v>19</v>
      </c>
      <c r="F884" s="248" t="s">
        <v>178</v>
      </c>
      <c r="G884" s="246"/>
      <c r="H884" s="249">
        <v>2</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176</v>
      </c>
      <c r="AU884" s="255" t="s">
        <v>79</v>
      </c>
      <c r="AV884" s="14" t="s">
        <v>172</v>
      </c>
      <c r="AW884" s="14" t="s">
        <v>32</v>
      </c>
      <c r="AX884" s="14" t="s">
        <v>77</v>
      </c>
      <c r="AY884" s="255" t="s">
        <v>165</v>
      </c>
    </row>
    <row r="885" s="2" customFormat="1" ht="16.5" customHeight="1">
      <c r="A885" s="41"/>
      <c r="B885" s="42"/>
      <c r="C885" s="215" t="s">
        <v>1304</v>
      </c>
      <c r="D885" s="215" t="s">
        <v>167</v>
      </c>
      <c r="E885" s="216" t="s">
        <v>1305</v>
      </c>
      <c r="F885" s="217" t="s">
        <v>1306</v>
      </c>
      <c r="G885" s="218" t="s">
        <v>213</v>
      </c>
      <c r="H885" s="219">
        <v>16.199999999999999</v>
      </c>
      <c r="I885" s="220"/>
      <c r="J885" s="221">
        <f>ROUND(I885*H885,2)</f>
        <v>0</v>
      </c>
      <c r="K885" s="217" t="s">
        <v>171</v>
      </c>
      <c r="L885" s="47"/>
      <c r="M885" s="222" t="s">
        <v>19</v>
      </c>
      <c r="N885" s="223" t="s">
        <v>41</v>
      </c>
      <c r="O885" s="87"/>
      <c r="P885" s="224">
        <f>O885*H885</f>
        <v>0</v>
      </c>
      <c r="Q885" s="224">
        <v>0.0014245</v>
      </c>
      <c r="R885" s="224">
        <f>Q885*H885</f>
        <v>0.023076899999999997</v>
      </c>
      <c r="S885" s="224">
        <v>0</v>
      </c>
      <c r="T885" s="225">
        <f>S885*H885</f>
        <v>0</v>
      </c>
      <c r="U885" s="41"/>
      <c r="V885" s="41"/>
      <c r="W885" s="41"/>
      <c r="X885" s="41"/>
      <c r="Y885" s="41"/>
      <c r="Z885" s="41"/>
      <c r="AA885" s="41"/>
      <c r="AB885" s="41"/>
      <c r="AC885" s="41"/>
      <c r="AD885" s="41"/>
      <c r="AE885" s="41"/>
      <c r="AR885" s="226" t="s">
        <v>269</v>
      </c>
      <c r="AT885" s="226" t="s">
        <v>167</v>
      </c>
      <c r="AU885" s="226" t="s">
        <v>79</v>
      </c>
      <c r="AY885" s="20" t="s">
        <v>165</v>
      </c>
      <c r="BE885" s="227">
        <f>IF(N885="základní",J885,0)</f>
        <v>0</v>
      </c>
      <c r="BF885" s="227">
        <f>IF(N885="snížená",J885,0)</f>
        <v>0</v>
      </c>
      <c r="BG885" s="227">
        <f>IF(N885="zákl. přenesená",J885,0)</f>
        <v>0</v>
      </c>
      <c r="BH885" s="227">
        <f>IF(N885="sníž. přenesená",J885,0)</f>
        <v>0</v>
      </c>
      <c r="BI885" s="227">
        <f>IF(N885="nulová",J885,0)</f>
        <v>0</v>
      </c>
      <c r="BJ885" s="20" t="s">
        <v>77</v>
      </c>
      <c r="BK885" s="227">
        <f>ROUND(I885*H885,2)</f>
        <v>0</v>
      </c>
      <c r="BL885" s="20" t="s">
        <v>269</v>
      </c>
      <c r="BM885" s="226" t="s">
        <v>1307</v>
      </c>
    </row>
    <row r="886" s="2" customFormat="1">
      <c r="A886" s="41"/>
      <c r="B886" s="42"/>
      <c r="C886" s="43"/>
      <c r="D886" s="228" t="s">
        <v>174</v>
      </c>
      <c r="E886" s="43"/>
      <c r="F886" s="229" t="s">
        <v>1308</v>
      </c>
      <c r="G886" s="43"/>
      <c r="H886" s="43"/>
      <c r="I886" s="230"/>
      <c r="J886" s="43"/>
      <c r="K886" s="43"/>
      <c r="L886" s="47"/>
      <c r="M886" s="231"/>
      <c r="N886" s="232"/>
      <c r="O886" s="87"/>
      <c r="P886" s="87"/>
      <c r="Q886" s="87"/>
      <c r="R886" s="87"/>
      <c r="S886" s="87"/>
      <c r="T886" s="88"/>
      <c r="U886" s="41"/>
      <c r="V886" s="41"/>
      <c r="W886" s="41"/>
      <c r="X886" s="41"/>
      <c r="Y886" s="41"/>
      <c r="Z886" s="41"/>
      <c r="AA886" s="41"/>
      <c r="AB886" s="41"/>
      <c r="AC886" s="41"/>
      <c r="AD886" s="41"/>
      <c r="AE886" s="41"/>
      <c r="AT886" s="20" t="s">
        <v>174</v>
      </c>
      <c r="AU886" s="20" t="s">
        <v>79</v>
      </c>
    </row>
    <row r="887" s="13" customFormat="1">
      <c r="A887" s="13"/>
      <c r="B887" s="233"/>
      <c r="C887" s="234"/>
      <c r="D887" s="235" t="s">
        <v>176</v>
      </c>
      <c r="E887" s="236" t="s">
        <v>19</v>
      </c>
      <c r="F887" s="237" t="s">
        <v>1309</v>
      </c>
      <c r="G887" s="234"/>
      <c r="H887" s="238">
        <v>16.199999999999999</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176</v>
      </c>
      <c r="AU887" s="244" t="s">
        <v>79</v>
      </c>
      <c r="AV887" s="13" t="s">
        <v>79</v>
      </c>
      <c r="AW887" s="13" t="s">
        <v>32</v>
      </c>
      <c r="AX887" s="13" t="s">
        <v>70</v>
      </c>
      <c r="AY887" s="244" t="s">
        <v>165</v>
      </c>
    </row>
    <row r="888" s="14" customFormat="1">
      <c r="A888" s="14"/>
      <c r="B888" s="245"/>
      <c r="C888" s="246"/>
      <c r="D888" s="235" t="s">
        <v>176</v>
      </c>
      <c r="E888" s="247" t="s">
        <v>19</v>
      </c>
      <c r="F888" s="248" t="s">
        <v>178</v>
      </c>
      <c r="G888" s="246"/>
      <c r="H888" s="249">
        <v>16.199999999999999</v>
      </c>
      <c r="I888" s="250"/>
      <c r="J888" s="246"/>
      <c r="K888" s="246"/>
      <c r="L888" s="251"/>
      <c r="M888" s="252"/>
      <c r="N888" s="253"/>
      <c r="O888" s="253"/>
      <c r="P888" s="253"/>
      <c r="Q888" s="253"/>
      <c r="R888" s="253"/>
      <c r="S888" s="253"/>
      <c r="T888" s="254"/>
      <c r="U888" s="14"/>
      <c r="V888" s="14"/>
      <c r="W888" s="14"/>
      <c r="X888" s="14"/>
      <c r="Y888" s="14"/>
      <c r="Z888" s="14"/>
      <c r="AA888" s="14"/>
      <c r="AB888" s="14"/>
      <c r="AC888" s="14"/>
      <c r="AD888" s="14"/>
      <c r="AE888" s="14"/>
      <c r="AT888" s="255" t="s">
        <v>176</v>
      </c>
      <c r="AU888" s="255" t="s">
        <v>79</v>
      </c>
      <c r="AV888" s="14" t="s">
        <v>172</v>
      </c>
      <c r="AW888" s="14" t="s">
        <v>32</v>
      </c>
      <c r="AX888" s="14" t="s">
        <v>77</v>
      </c>
      <c r="AY888" s="255" t="s">
        <v>165</v>
      </c>
    </row>
    <row r="889" s="2" customFormat="1" ht="24.15" customHeight="1">
      <c r="A889" s="41"/>
      <c r="B889" s="42"/>
      <c r="C889" s="215" t="s">
        <v>1310</v>
      </c>
      <c r="D889" s="215" t="s">
        <v>167</v>
      </c>
      <c r="E889" s="216" t="s">
        <v>1311</v>
      </c>
      <c r="F889" s="217" t="s">
        <v>1312</v>
      </c>
      <c r="G889" s="218" t="s">
        <v>221</v>
      </c>
      <c r="H889" s="219">
        <v>0.47499999999999998</v>
      </c>
      <c r="I889" s="220"/>
      <c r="J889" s="221">
        <f>ROUND(I889*H889,2)</f>
        <v>0</v>
      </c>
      <c r="K889" s="217" t="s">
        <v>171</v>
      </c>
      <c r="L889" s="47"/>
      <c r="M889" s="222" t="s">
        <v>19</v>
      </c>
      <c r="N889" s="223" t="s">
        <v>41</v>
      </c>
      <c r="O889" s="87"/>
      <c r="P889" s="224">
        <f>O889*H889</f>
        <v>0</v>
      </c>
      <c r="Q889" s="224">
        <v>0</v>
      </c>
      <c r="R889" s="224">
        <f>Q889*H889</f>
        <v>0</v>
      </c>
      <c r="S889" s="224">
        <v>0</v>
      </c>
      <c r="T889" s="225">
        <f>S889*H889</f>
        <v>0</v>
      </c>
      <c r="U889" s="41"/>
      <c r="V889" s="41"/>
      <c r="W889" s="41"/>
      <c r="X889" s="41"/>
      <c r="Y889" s="41"/>
      <c r="Z889" s="41"/>
      <c r="AA889" s="41"/>
      <c r="AB889" s="41"/>
      <c r="AC889" s="41"/>
      <c r="AD889" s="41"/>
      <c r="AE889" s="41"/>
      <c r="AR889" s="226" t="s">
        <v>269</v>
      </c>
      <c r="AT889" s="226" t="s">
        <v>167</v>
      </c>
      <c r="AU889" s="226" t="s">
        <v>79</v>
      </c>
      <c r="AY889" s="20" t="s">
        <v>165</v>
      </c>
      <c r="BE889" s="227">
        <f>IF(N889="základní",J889,0)</f>
        <v>0</v>
      </c>
      <c r="BF889" s="227">
        <f>IF(N889="snížená",J889,0)</f>
        <v>0</v>
      </c>
      <c r="BG889" s="227">
        <f>IF(N889="zákl. přenesená",J889,0)</f>
        <v>0</v>
      </c>
      <c r="BH889" s="227">
        <f>IF(N889="sníž. přenesená",J889,0)</f>
        <v>0</v>
      </c>
      <c r="BI889" s="227">
        <f>IF(N889="nulová",J889,0)</f>
        <v>0</v>
      </c>
      <c r="BJ889" s="20" t="s">
        <v>77</v>
      </c>
      <c r="BK889" s="227">
        <f>ROUND(I889*H889,2)</f>
        <v>0</v>
      </c>
      <c r="BL889" s="20" t="s">
        <v>269</v>
      </c>
      <c r="BM889" s="226" t="s">
        <v>1313</v>
      </c>
    </row>
    <row r="890" s="2" customFormat="1">
      <c r="A890" s="41"/>
      <c r="B890" s="42"/>
      <c r="C890" s="43"/>
      <c r="D890" s="228" t="s">
        <v>174</v>
      </c>
      <c r="E890" s="43"/>
      <c r="F890" s="229" t="s">
        <v>1314</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174</v>
      </c>
      <c r="AU890" s="20" t="s">
        <v>79</v>
      </c>
    </row>
    <row r="891" s="12" customFormat="1" ht="22.8" customHeight="1">
      <c r="A891" s="12"/>
      <c r="B891" s="199"/>
      <c r="C891" s="200"/>
      <c r="D891" s="201" t="s">
        <v>69</v>
      </c>
      <c r="E891" s="213" t="s">
        <v>1315</v>
      </c>
      <c r="F891" s="213" t="s">
        <v>1316</v>
      </c>
      <c r="G891" s="200"/>
      <c r="H891" s="200"/>
      <c r="I891" s="203"/>
      <c r="J891" s="214">
        <f>BK891</f>
        <v>0</v>
      </c>
      <c r="K891" s="200"/>
      <c r="L891" s="205"/>
      <c r="M891" s="206"/>
      <c r="N891" s="207"/>
      <c r="O891" s="207"/>
      <c r="P891" s="208">
        <f>SUM(P892:P901)</f>
        <v>0</v>
      </c>
      <c r="Q891" s="207"/>
      <c r="R891" s="208">
        <f>SUM(R892:R901)</f>
        <v>0.42795</v>
      </c>
      <c r="S891" s="207"/>
      <c r="T891" s="209">
        <f>SUM(T892:T901)</f>
        <v>0</v>
      </c>
      <c r="U891" s="12"/>
      <c r="V891" s="12"/>
      <c r="W891" s="12"/>
      <c r="X891" s="12"/>
      <c r="Y891" s="12"/>
      <c r="Z891" s="12"/>
      <c r="AA891" s="12"/>
      <c r="AB891" s="12"/>
      <c r="AC891" s="12"/>
      <c r="AD891" s="12"/>
      <c r="AE891" s="12"/>
      <c r="AR891" s="210" t="s">
        <v>79</v>
      </c>
      <c r="AT891" s="211" t="s">
        <v>69</v>
      </c>
      <c r="AU891" s="211" t="s">
        <v>77</v>
      </c>
      <c r="AY891" s="210" t="s">
        <v>165</v>
      </c>
      <c r="BK891" s="212">
        <f>SUM(BK892:BK901)</f>
        <v>0</v>
      </c>
    </row>
    <row r="892" s="2" customFormat="1" ht="16.5" customHeight="1">
      <c r="A892" s="41"/>
      <c r="B892" s="42"/>
      <c r="C892" s="215" t="s">
        <v>1317</v>
      </c>
      <c r="D892" s="215" t="s">
        <v>167</v>
      </c>
      <c r="E892" s="216" t="s">
        <v>1318</v>
      </c>
      <c r="F892" s="217" t="s">
        <v>1319</v>
      </c>
      <c r="G892" s="218" t="s">
        <v>188</v>
      </c>
      <c r="H892" s="219">
        <v>13.5</v>
      </c>
      <c r="I892" s="220"/>
      <c r="J892" s="221">
        <f>ROUND(I892*H892,2)</f>
        <v>0</v>
      </c>
      <c r="K892" s="217" t="s">
        <v>171</v>
      </c>
      <c r="L892" s="47"/>
      <c r="M892" s="222" t="s">
        <v>19</v>
      </c>
      <c r="N892" s="223" t="s">
        <v>41</v>
      </c>
      <c r="O892" s="87"/>
      <c r="P892" s="224">
        <f>O892*H892</f>
        <v>0</v>
      </c>
      <c r="Q892" s="224">
        <v>0.00029999999999999997</v>
      </c>
      <c r="R892" s="224">
        <f>Q892*H892</f>
        <v>0.0040499999999999998</v>
      </c>
      <c r="S892" s="224">
        <v>0</v>
      </c>
      <c r="T892" s="225">
        <f>S892*H892</f>
        <v>0</v>
      </c>
      <c r="U892" s="41"/>
      <c r="V892" s="41"/>
      <c r="W892" s="41"/>
      <c r="X892" s="41"/>
      <c r="Y892" s="41"/>
      <c r="Z892" s="41"/>
      <c r="AA892" s="41"/>
      <c r="AB892" s="41"/>
      <c r="AC892" s="41"/>
      <c r="AD892" s="41"/>
      <c r="AE892" s="41"/>
      <c r="AR892" s="226" t="s">
        <v>269</v>
      </c>
      <c r="AT892" s="226" t="s">
        <v>167</v>
      </c>
      <c r="AU892" s="226" t="s">
        <v>79</v>
      </c>
      <c r="AY892" s="20" t="s">
        <v>165</v>
      </c>
      <c r="BE892" s="227">
        <f>IF(N892="základní",J892,0)</f>
        <v>0</v>
      </c>
      <c r="BF892" s="227">
        <f>IF(N892="snížená",J892,0)</f>
        <v>0</v>
      </c>
      <c r="BG892" s="227">
        <f>IF(N892="zákl. přenesená",J892,0)</f>
        <v>0</v>
      </c>
      <c r="BH892" s="227">
        <f>IF(N892="sníž. přenesená",J892,0)</f>
        <v>0</v>
      </c>
      <c r="BI892" s="227">
        <f>IF(N892="nulová",J892,0)</f>
        <v>0</v>
      </c>
      <c r="BJ892" s="20" t="s">
        <v>77</v>
      </c>
      <c r="BK892" s="227">
        <f>ROUND(I892*H892,2)</f>
        <v>0</v>
      </c>
      <c r="BL892" s="20" t="s">
        <v>269</v>
      </c>
      <c r="BM892" s="226" t="s">
        <v>1320</v>
      </c>
    </row>
    <row r="893" s="2" customFormat="1">
      <c r="A893" s="41"/>
      <c r="B893" s="42"/>
      <c r="C893" s="43"/>
      <c r="D893" s="228" t="s">
        <v>174</v>
      </c>
      <c r="E893" s="43"/>
      <c r="F893" s="229" t="s">
        <v>1321</v>
      </c>
      <c r="G893" s="43"/>
      <c r="H893" s="43"/>
      <c r="I893" s="230"/>
      <c r="J893" s="43"/>
      <c r="K893" s="43"/>
      <c r="L893" s="47"/>
      <c r="M893" s="231"/>
      <c r="N893" s="232"/>
      <c r="O893" s="87"/>
      <c r="P893" s="87"/>
      <c r="Q893" s="87"/>
      <c r="R893" s="87"/>
      <c r="S893" s="87"/>
      <c r="T893" s="88"/>
      <c r="U893" s="41"/>
      <c r="V893" s="41"/>
      <c r="W893" s="41"/>
      <c r="X893" s="41"/>
      <c r="Y893" s="41"/>
      <c r="Z893" s="41"/>
      <c r="AA893" s="41"/>
      <c r="AB893" s="41"/>
      <c r="AC893" s="41"/>
      <c r="AD893" s="41"/>
      <c r="AE893" s="41"/>
      <c r="AT893" s="20" t="s">
        <v>174</v>
      </c>
      <c r="AU893" s="20" t="s">
        <v>79</v>
      </c>
    </row>
    <row r="894" s="2" customFormat="1" ht="24.15" customHeight="1">
      <c r="A894" s="41"/>
      <c r="B894" s="42"/>
      <c r="C894" s="215" t="s">
        <v>1322</v>
      </c>
      <c r="D894" s="215" t="s">
        <v>167</v>
      </c>
      <c r="E894" s="216" t="s">
        <v>1323</v>
      </c>
      <c r="F894" s="217" t="s">
        <v>1324</v>
      </c>
      <c r="G894" s="218" t="s">
        <v>188</v>
      </c>
      <c r="H894" s="219">
        <v>13.5</v>
      </c>
      <c r="I894" s="220"/>
      <c r="J894" s="221">
        <f>ROUND(I894*H894,2)</f>
        <v>0</v>
      </c>
      <c r="K894" s="217" t="s">
        <v>171</v>
      </c>
      <c r="L894" s="47"/>
      <c r="M894" s="222" t="s">
        <v>19</v>
      </c>
      <c r="N894" s="223" t="s">
        <v>41</v>
      </c>
      <c r="O894" s="87"/>
      <c r="P894" s="224">
        <f>O894*H894</f>
        <v>0</v>
      </c>
      <c r="Q894" s="224">
        <v>0.0050000000000000001</v>
      </c>
      <c r="R894" s="224">
        <f>Q894*H894</f>
        <v>0.067500000000000004</v>
      </c>
      <c r="S894" s="224">
        <v>0</v>
      </c>
      <c r="T894" s="225">
        <f>S894*H894</f>
        <v>0</v>
      </c>
      <c r="U894" s="41"/>
      <c r="V894" s="41"/>
      <c r="W894" s="41"/>
      <c r="X894" s="41"/>
      <c r="Y894" s="41"/>
      <c r="Z894" s="41"/>
      <c r="AA894" s="41"/>
      <c r="AB894" s="41"/>
      <c r="AC894" s="41"/>
      <c r="AD894" s="41"/>
      <c r="AE894" s="41"/>
      <c r="AR894" s="226" t="s">
        <v>269</v>
      </c>
      <c r="AT894" s="226" t="s">
        <v>167</v>
      </c>
      <c r="AU894" s="226" t="s">
        <v>79</v>
      </c>
      <c r="AY894" s="20" t="s">
        <v>165</v>
      </c>
      <c r="BE894" s="227">
        <f>IF(N894="základní",J894,0)</f>
        <v>0</v>
      </c>
      <c r="BF894" s="227">
        <f>IF(N894="snížená",J894,0)</f>
        <v>0</v>
      </c>
      <c r="BG894" s="227">
        <f>IF(N894="zákl. přenesená",J894,0)</f>
        <v>0</v>
      </c>
      <c r="BH894" s="227">
        <f>IF(N894="sníž. přenesená",J894,0)</f>
        <v>0</v>
      </c>
      <c r="BI894" s="227">
        <f>IF(N894="nulová",J894,0)</f>
        <v>0</v>
      </c>
      <c r="BJ894" s="20" t="s">
        <v>77</v>
      </c>
      <c r="BK894" s="227">
        <f>ROUND(I894*H894,2)</f>
        <v>0</v>
      </c>
      <c r="BL894" s="20" t="s">
        <v>269</v>
      </c>
      <c r="BM894" s="226" t="s">
        <v>1325</v>
      </c>
    </row>
    <row r="895" s="2" customFormat="1">
      <c r="A895" s="41"/>
      <c r="B895" s="42"/>
      <c r="C895" s="43"/>
      <c r="D895" s="228" t="s">
        <v>174</v>
      </c>
      <c r="E895" s="43"/>
      <c r="F895" s="229" t="s">
        <v>1326</v>
      </c>
      <c r="G895" s="43"/>
      <c r="H895" s="43"/>
      <c r="I895" s="230"/>
      <c r="J895" s="43"/>
      <c r="K895" s="43"/>
      <c r="L895" s="47"/>
      <c r="M895" s="231"/>
      <c r="N895" s="232"/>
      <c r="O895" s="87"/>
      <c r="P895" s="87"/>
      <c r="Q895" s="87"/>
      <c r="R895" s="87"/>
      <c r="S895" s="87"/>
      <c r="T895" s="88"/>
      <c r="U895" s="41"/>
      <c r="V895" s="41"/>
      <c r="W895" s="41"/>
      <c r="X895" s="41"/>
      <c r="Y895" s="41"/>
      <c r="Z895" s="41"/>
      <c r="AA895" s="41"/>
      <c r="AB895" s="41"/>
      <c r="AC895" s="41"/>
      <c r="AD895" s="41"/>
      <c r="AE895" s="41"/>
      <c r="AT895" s="20" t="s">
        <v>174</v>
      </c>
      <c r="AU895" s="20" t="s">
        <v>79</v>
      </c>
    </row>
    <row r="896" s="13" customFormat="1">
      <c r="A896" s="13"/>
      <c r="B896" s="233"/>
      <c r="C896" s="234"/>
      <c r="D896" s="235" t="s">
        <v>176</v>
      </c>
      <c r="E896" s="236" t="s">
        <v>19</v>
      </c>
      <c r="F896" s="237" t="s">
        <v>1327</v>
      </c>
      <c r="G896" s="234"/>
      <c r="H896" s="238">
        <v>13.5</v>
      </c>
      <c r="I896" s="239"/>
      <c r="J896" s="234"/>
      <c r="K896" s="234"/>
      <c r="L896" s="240"/>
      <c r="M896" s="241"/>
      <c r="N896" s="242"/>
      <c r="O896" s="242"/>
      <c r="P896" s="242"/>
      <c r="Q896" s="242"/>
      <c r="R896" s="242"/>
      <c r="S896" s="242"/>
      <c r="T896" s="243"/>
      <c r="U896" s="13"/>
      <c r="V896" s="13"/>
      <c r="W896" s="13"/>
      <c r="X896" s="13"/>
      <c r="Y896" s="13"/>
      <c r="Z896" s="13"/>
      <c r="AA896" s="13"/>
      <c r="AB896" s="13"/>
      <c r="AC896" s="13"/>
      <c r="AD896" s="13"/>
      <c r="AE896" s="13"/>
      <c r="AT896" s="244" t="s">
        <v>176</v>
      </c>
      <c r="AU896" s="244" t="s">
        <v>79</v>
      </c>
      <c r="AV896" s="13" t="s">
        <v>79</v>
      </c>
      <c r="AW896" s="13" t="s">
        <v>32</v>
      </c>
      <c r="AX896" s="13" t="s">
        <v>70</v>
      </c>
      <c r="AY896" s="244" t="s">
        <v>165</v>
      </c>
    </row>
    <row r="897" s="14" customFormat="1">
      <c r="A897" s="14"/>
      <c r="B897" s="245"/>
      <c r="C897" s="246"/>
      <c r="D897" s="235" t="s">
        <v>176</v>
      </c>
      <c r="E897" s="247" t="s">
        <v>19</v>
      </c>
      <c r="F897" s="248" t="s">
        <v>178</v>
      </c>
      <c r="G897" s="246"/>
      <c r="H897" s="249">
        <v>13.5</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176</v>
      </c>
      <c r="AU897" s="255" t="s">
        <v>79</v>
      </c>
      <c r="AV897" s="14" t="s">
        <v>172</v>
      </c>
      <c r="AW897" s="14" t="s">
        <v>32</v>
      </c>
      <c r="AX897" s="14" t="s">
        <v>77</v>
      </c>
      <c r="AY897" s="255" t="s">
        <v>165</v>
      </c>
    </row>
    <row r="898" s="2" customFormat="1" ht="16.5" customHeight="1">
      <c r="A898" s="41"/>
      <c r="B898" s="42"/>
      <c r="C898" s="256" t="s">
        <v>1328</v>
      </c>
      <c r="D898" s="256" t="s">
        <v>218</v>
      </c>
      <c r="E898" s="257" t="s">
        <v>1329</v>
      </c>
      <c r="F898" s="258" t="s">
        <v>1330</v>
      </c>
      <c r="G898" s="259" t="s">
        <v>573</v>
      </c>
      <c r="H898" s="260">
        <v>712.79999999999995</v>
      </c>
      <c r="I898" s="261"/>
      <c r="J898" s="262">
        <f>ROUND(I898*H898,2)</f>
        <v>0</v>
      </c>
      <c r="K898" s="258" t="s">
        <v>171</v>
      </c>
      <c r="L898" s="263"/>
      <c r="M898" s="264" t="s">
        <v>19</v>
      </c>
      <c r="N898" s="265" t="s">
        <v>41</v>
      </c>
      <c r="O898" s="87"/>
      <c r="P898" s="224">
        <f>O898*H898</f>
        <v>0</v>
      </c>
      <c r="Q898" s="224">
        <v>0.00050000000000000001</v>
      </c>
      <c r="R898" s="224">
        <f>Q898*H898</f>
        <v>0.35639999999999999</v>
      </c>
      <c r="S898" s="224">
        <v>0</v>
      </c>
      <c r="T898" s="225">
        <f>S898*H898</f>
        <v>0</v>
      </c>
      <c r="U898" s="41"/>
      <c r="V898" s="41"/>
      <c r="W898" s="41"/>
      <c r="X898" s="41"/>
      <c r="Y898" s="41"/>
      <c r="Z898" s="41"/>
      <c r="AA898" s="41"/>
      <c r="AB898" s="41"/>
      <c r="AC898" s="41"/>
      <c r="AD898" s="41"/>
      <c r="AE898" s="41"/>
      <c r="AR898" s="226" t="s">
        <v>365</v>
      </c>
      <c r="AT898" s="226" t="s">
        <v>218</v>
      </c>
      <c r="AU898" s="226" t="s">
        <v>79</v>
      </c>
      <c r="AY898" s="20" t="s">
        <v>165</v>
      </c>
      <c r="BE898" s="227">
        <f>IF(N898="základní",J898,0)</f>
        <v>0</v>
      </c>
      <c r="BF898" s="227">
        <f>IF(N898="snížená",J898,0)</f>
        <v>0</v>
      </c>
      <c r="BG898" s="227">
        <f>IF(N898="zákl. přenesená",J898,0)</f>
        <v>0</v>
      </c>
      <c r="BH898" s="227">
        <f>IF(N898="sníž. přenesená",J898,0)</f>
        <v>0</v>
      </c>
      <c r="BI898" s="227">
        <f>IF(N898="nulová",J898,0)</f>
        <v>0</v>
      </c>
      <c r="BJ898" s="20" t="s">
        <v>77</v>
      </c>
      <c r="BK898" s="227">
        <f>ROUND(I898*H898,2)</f>
        <v>0</v>
      </c>
      <c r="BL898" s="20" t="s">
        <v>269</v>
      </c>
      <c r="BM898" s="226" t="s">
        <v>1331</v>
      </c>
    </row>
    <row r="899" s="13" customFormat="1">
      <c r="A899" s="13"/>
      <c r="B899" s="233"/>
      <c r="C899" s="234"/>
      <c r="D899" s="235" t="s">
        <v>176</v>
      </c>
      <c r="E899" s="234"/>
      <c r="F899" s="237" t="s">
        <v>1332</v>
      </c>
      <c r="G899" s="234"/>
      <c r="H899" s="238">
        <v>712.79999999999995</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176</v>
      </c>
      <c r="AU899" s="244" t="s">
        <v>79</v>
      </c>
      <c r="AV899" s="13" t="s">
        <v>79</v>
      </c>
      <c r="AW899" s="13" t="s">
        <v>4</v>
      </c>
      <c r="AX899" s="13" t="s">
        <v>77</v>
      </c>
      <c r="AY899" s="244" t="s">
        <v>165</v>
      </c>
    </row>
    <row r="900" s="2" customFormat="1" ht="24.15" customHeight="1">
      <c r="A900" s="41"/>
      <c r="B900" s="42"/>
      <c r="C900" s="215" t="s">
        <v>1333</v>
      </c>
      <c r="D900" s="215" t="s">
        <v>167</v>
      </c>
      <c r="E900" s="216" t="s">
        <v>1334</v>
      </c>
      <c r="F900" s="217" t="s">
        <v>1335</v>
      </c>
      <c r="G900" s="218" t="s">
        <v>221</v>
      </c>
      <c r="H900" s="219">
        <v>0.42799999999999999</v>
      </c>
      <c r="I900" s="220"/>
      <c r="J900" s="221">
        <f>ROUND(I900*H900,2)</f>
        <v>0</v>
      </c>
      <c r="K900" s="217" t="s">
        <v>171</v>
      </c>
      <c r="L900" s="47"/>
      <c r="M900" s="222" t="s">
        <v>19</v>
      </c>
      <c r="N900" s="223" t="s">
        <v>41</v>
      </c>
      <c r="O900" s="87"/>
      <c r="P900" s="224">
        <f>O900*H900</f>
        <v>0</v>
      </c>
      <c r="Q900" s="224">
        <v>0</v>
      </c>
      <c r="R900" s="224">
        <f>Q900*H900</f>
        <v>0</v>
      </c>
      <c r="S900" s="224">
        <v>0</v>
      </c>
      <c r="T900" s="225">
        <f>S900*H900</f>
        <v>0</v>
      </c>
      <c r="U900" s="41"/>
      <c r="V900" s="41"/>
      <c r="W900" s="41"/>
      <c r="X900" s="41"/>
      <c r="Y900" s="41"/>
      <c r="Z900" s="41"/>
      <c r="AA900" s="41"/>
      <c r="AB900" s="41"/>
      <c r="AC900" s="41"/>
      <c r="AD900" s="41"/>
      <c r="AE900" s="41"/>
      <c r="AR900" s="226" t="s">
        <v>269</v>
      </c>
      <c r="AT900" s="226" t="s">
        <v>167</v>
      </c>
      <c r="AU900" s="226" t="s">
        <v>79</v>
      </c>
      <c r="AY900" s="20" t="s">
        <v>165</v>
      </c>
      <c r="BE900" s="227">
        <f>IF(N900="základní",J900,0)</f>
        <v>0</v>
      </c>
      <c r="BF900" s="227">
        <f>IF(N900="snížená",J900,0)</f>
        <v>0</v>
      </c>
      <c r="BG900" s="227">
        <f>IF(N900="zákl. přenesená",J900,0)</f>
        <v>0</v>
      </c>
      <c r="BH900" s="227">
        <f>IF(N900="sníž. přenesená",J900,0)</f>
        <v>0</v>
      </c>
      <c r="BI900" s="227">
        <f>IF(N900="nulová",J900,0)</f>
        <v>0</v>
      </c>
      <c r="BJ900" s="20" t="s">
        <v>77</v>
      </c>
      <c r="BK900" s="227">
        <f>ROUND(I900*H900,2)</f>
        <v>0</v>
      </c>
      <c r="BL900" s="20" t="s">
        <v>269</v>
      </c>
      <c r="BM900" s="226" t="s">
        <v>1336</v>
      </c>
    </row>
    <row r="901" s="2" customFormat="1">
      <c r="A901" s="41"/>
      <c r="B901" s="42"/>
      <c r="C901" s="43"/>
      <c r="D901" s="228" t="s">
        <v>174</v>
      </c>
      <c r="E901" s="43"/>
      <c r="F901" s="229" t="s">
        <v>1337</v>
      </c>
      <c r="G901" s="43"/>
      <c r="H901" s="43"/>
      <c r="I901" s="230"/>
      <c r="J901" s="43"/>
      <c r="K901" s="43"/>
      <c r="L901" s="47"/>
      <c r="M901" s="231"/>
      <c r="N901" s="232"/>
      <c r="O901" s="87"/>
      <c r="P901" s="87"/>
      <c r="Q901" s="87"/>
      <c r="R901" s="87"/>
      <c r="S901" s="87"/>
      <c r="T901" s="88"/>
      <c r="U901" s="41"/>
      <c r="V901" s="41"/>
      <c r="W901" s="41"/>
      <c r="X901" s="41"/>
      <c r="Y901" s="41"/>
      <c r="Z901" s="41"/>
      <c r="AA901" s="41"/>
      <c r="AB901" s="41"/>
      <c r="AC901" s="41"/>
      <c r="AD901" s="41"/>
      <c r="AE901" s="41"/>
      <c r="AT901" s="20" t="s">
        <v>174</v>
      </c>
      <c r="AU901" s="20" t="s">
        <v>79</v>
      </c>
    </row>
    <row r="902" s="12" customFormat="1" ht="22.8" customHeight="1">
      <c r="A902" s="12"/>
      <c r="B902" s="199"/>
      <c r="C902" s="200"/>
      <c r="D902" s="201" t="s">
        <v>69</v>
      </c>
      <c r="E902" s="213" t="s">
        <v>1338</v>
      </c>
      <c r="F902" s="213" t="s">
        <v>1339</v>
      </c>
      <c r="G902" s="200"/>
      <c r="H902" s="200"/>
      <c r="I902" s="203"/>
      <c r="J902" s="214">
        <f>BK902</f>
        <v>0</v>
      </c>
      <c r="K902" s="200"/>
      <c r="L902" s="205"/>
      <c r="M902" s="206"/>
      <c r="N902" s="207"/>
      <c r="O902" s="207"/>
      <c r="P902" s="208">
        <f>SUM(P903:P910)</f>
        <v>0</v>
      </c>
      <c r="Q902" s="207"/>
      <c r="R902" s="208">
        <f>SUM(R903:R910)</f>
        <v>0.0073485000000000009</v>
      </c>
      <c r="S902" s="207"/>
      <c r="T902" s="209">
        <f>SUM(T903:T910)</f>
        <v>0</v>
      </c>
      <c r="U902" s="12"/>
      <c r="V902" s="12"/>
      <c r="W902" s="12"/>
      <c r="X902" s="12"/>
      <c r="Y902" s="12"/>
      <c r="Z902" s="12"/>
      <c r="AA902" s="12"/>
      <c r="AB902" s="12"/>
      <c r="AC902" s="12"/>
      <c r="AD902" s="12"/>
      <c r="AE902" s="12"/>
      <c r="AR902" s="210" t="s">
        <v>79</v>
      </c>
      <c r="AT902" s="211" t="s">
        <v>69</v>
      </c>
      <c r="AU902" s="211" t="s">
        <v>77</v>
      </c>
      <c r="AY902" s="210" t="s">
        <v>165</v>
      </c>
      <c r="BK902" s="212">
        <f>SUM(BK903:BK910)</f>
        <v>0</v>
      </c>
    </row>
    <row r="903" s="2" customFormat="1" ht="16.5" customHeight="1">
      <c r="A903" s="41"/>
      <c r="B903" s="42"/>
      <c r="C903" s="215" t="s">
        <v>1340</v>
      </c>
      <c r="D903" s="215" t="s">
        <v>167</v>
      </c>
      <c r="E903" s="216" t="s">
        <v>1341</v>
      </c>
      <c r="F903" s="217" t="s">
        <v>1342</v>
      </c>
      <c r="G903" s="218" t="s">
        <v>188</v>
      </c>
      <c r="H903" s="219">
        <v>15</v>
      </c>
      <c r="I903" s="220"/>
      <c r="J903" s="221">
        <f>ROUND(I903*H903,2)</f>
        <v>0</v>
      </c>
      <c r="K903" s="217" t="s">
        <v>171</v>
      </c>
      <c r="L903" s="47"/>
      <c r="M903" s="222" t="s">
        <v>19</v>
      </c>
      <c r="N903" s="223" t="s">
        <v>41</v>
      </c>
      <c r="O903" s="87"/>
      <c r="P903" s="224">
        <f>O903*H903</f>
        <v>0</v>
      </c>
      <c r="Q903" s="224">
        <v>0</v>
      </c>
      <c r="R903" s="224">
        <f>Q903*H903</f>
        <v>0</v>
      </c>
      <c r="S903" s="224">
        <v>0</v>
      </c>
      <c r="T903" s="225">
        <f>S903*H903</f>
        <v>0</v>
      </c>
      <c r="U903" s="41"/>
      <c r="V903" s="41"/>
      <c r="W903" s="41"/>
      <c r="X903" s="41"/>
      <c r="Y903" s="41"/>
      <c r="Z903" s="41"/>
      <c r="AA903" s="41"/>
      <c r="AB903" s="41"/>
      <c r="AC903" s="41"/>
      <c r="AD903" s="41"/>
      <c r="AE903" s="41"/>
      <c r="AR903" s="226" t="s">
        <v>269</v>
      </c>
      <c r="AT903" s="226" t="s">
        <v>167</v>
      </c>
      <c r="AU903" s="226" t="s">
        <v>79</v>
      </c>
      <c r="AY903" s="20" t="s">
        <v>165</v>
      </c>
      <c r="BE903" s="227">
        <f>IF(N903="základní",J903,0)</f>
        <v>0</v>
      </c>
      <c r="BF903" s="227">
        <f>IF(N903="snížená",J903,0)</f>
        <v>0</v>
      </c>
      <c r="BG903" s="227">
        <f>IF(N903="zákl. přenesená",J903,0)</f>
        <v>0</v>
      </c>
      <c r="BH903" s="227">
        <f>IF(N903="sníž. přenesená",J903,0)</f>
        <v>0</v>
      </c>
      <c r="BI903" s="227">
        <f>IF(N903="nulová",J903,0)</f>
        <v>0</v>
      </c>
      <c r="BJ903" s="20" t="s">
        <v>77</v>
      </c>
      <c r="BK903" s="227">
        <f>ROUND(I903*H903,2)</f>
        <v>0</v>
      </c>
      <c r="BL903" s="20" t="s">
        <v>269</v>
      </c>
      <c r="BM903" s="226" t="s">
        <v>1343</v>
      </c>
    </row>
    <row r="904" s="2" customFormat="1">
      <c r="A904" s="41"/>
      <c r="B904" s="42"/>
      <c r="C904" s="43"/>
      <c r="D904" s="228" t="s">
        <v>174</v>
      </c>
      <c r="E904" s="43"/>
      <c r="F904" s="229" t="s">
        <v>1344</v>
      </c>
      <c r="G904" s="43"/>
      <c r="H904" s="43"/>
      <c r="I904" s="230"/>
      <c r="J904" s="43"/>
      <c r="K904" s="43"/>
      <c r="L904" s="47"/>
      <c r="M904" s="231"/>
      <c r="N904" s="232"/>
      <c r="O904" s="87"/>
      <c r="P904" s="87"/>
      <c r="Q904" s="87"/>
      <c r="R904" s="87"/>
      <c r="S904" s="87"/>
      <c r="T904" s="88"/>
      <c r="U904" s="41"/>
      <c r="V904" s="41"/>
      <c r="W904" s="41"/>
      <c r="X904" s="41"/>
      <c r="Y904" s="41"/>
      <c r="Z904" s="41"/>
      <c r="AA904" s="41"/>
      <c r="AB904" s="41"/>
      <c r="AC904" s="41"/>
      <c r="AD904" s="41"/>
      <c r="AE904" s="41"/>
      <c r="AT904" s="20" t="s">
        <v>174</v>
      </c>
      <c r="AU904" s="20" t="s">
        <v>79</v>
      </c>
    </row>
    <row r="905" s="13" customFormat="1">
      <c r="A905" s="13"/>
      <c r="B905" s="233"/>
      <c r="C905" s="234"/>
      <c r="D905" s="235" t="s">
        <v>176</v>
      </c>
      <c r="E905" s="236" t="s">
        <v>19</v>
      </c>
      <c r="F905" s="237" t="s">
        <v>1054</v>
      </c>
      <c r="G905" s="234"/>
      <c r="H905" s="238">
        <v>15</v>
      </c>
      <c r="I905" s="239"/>
      <c r="J905" s="234"/>
      <c r="K905" s="234"/>
      <c r="L905" s="240"/>
      <c r="M905" s="241"/>
      <c r="N905" s="242"/>
      <c r="O905" s="242"/>
      <c r="P905" s="242"/>
      <c r="Q905" s="242"/>
      <c r="R905" s="242"/>
      <c r="S905" s="242"/>
      <c r="T905" s="243"/>
      <c r="U905" s="13"/>
      <c r="V905" s="13"/>
      <c r="W905" s="13"/>
      <c r="X905" s="13"/>
      <c r="Y905" s="13"/>
      <c r="Z905" s="13"/>
      <c r="AA905" s="13"/>
      <c r="AB905" s="13"/>
      <c r="AC905" s="13"/>
      <c r="AD905" s="13"/>
      <c r="AE905" s="13"/>
      <c r="AT905" s="244" t="s">
        <v>176</v>
      </c>
      <c r="AU905" s="244" t="s">
        <v>79</v>
      </c>
      <c r="AV905" s="13" t="s">
        <v>79</v>
      </c>
      <c r="AW905" s="13" t="s">
        <v>32</v>
      </c>
      <c r="AX905" s="13" t="s">
        <v>70</v>
      </c>
      <c r="AY905" s="244" t="s">
        <v>165</v>
      </c>
    </row>
    <row r="906" s="14" customFormat="1">
      <c r="A906" s="14"/>
      <c r="B906" s="245"/>
      <c r="C906" s="246"/>
      <c r="D906" s="235" t="s">
        <v>176</v>
      </c>
      <c r="E906" s="247" t="s">
        <v>19</v>
      </c>
      <c r="F906" s="248" t="s">
        <v>178</v>
      </c>
      <c r="G906" s="246"/>
      <c r="H906" s="249">
        <v>15</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176</v>
      </c>
      <c r="AU906" s="255" t="s">
        <v>79</v>
      </c>
      <c r="AV906" s="14" t="s">
        <v>172</v>
      </c>
      <c r="AW906" s="14" t="s">
        <v>32</v>
      </c>
      <c r="AX906" s="14" t="s">
        <v>77</v>
      </c>
      <c r="AY906" s="255" t="s">
        <v>165</v>
      </c>
    </row>
    <row r="907" s="2" customFormat="1" ht="16.5" customHeight="1">
      <c r="A907" s="41"/>
      <c r="B907" s="42"/>
      <c r="C907" s="215" t="s">
        <v>1345</v>
      </c>
      <c r="D907" s="215" t="s">
        <v>167</v>
      </c>
      <c r="E907" s="216" t="s">
        <v>1346</v>
      </c>
      <c r="F907" s="217" t="s">
        <v>1347</v>
      </c>
      <c r="G907" s="218" t="s">
        <v>188</v>
      </c>
      <c r="H907" s="219">
        <v>45</v>
      </c>
      <c r="I907" s="220"/>
      <c r="J907" s="221">
        <f>ROUND(I907*H907,2)</f>
        <v>0</v>
      </c>
      <c r="K907" s="217" t="s">
        <v>171</v>
      </c>
      <c r="L907" s="47"/>
      <c r="M907" s="222" t="s">
        <v>19</v>
      </c>
      <c r="N907" s="223" t="s">
        <v>41</v>
      </c>
      <c r="O907" s="87"/>
      <c r="P907" s="224">
        <f>O907*H907</f>
        <v>0</v>
      </c>
      <c r="Q907" s="224">
        <v>0.00016330000000000001</v>
      </c>
      <c r="R907" s="224">
        <f>Q907*H907</f>
        <v>0.0073485000000000009</v>
      </c>
      <c r="S907" s="224">
        <v>0</v>
      </c>
      <c r="T907" s="225">
        <f>S907*H907</f>
        <v>0</v>
      </c>
      <c r="U907" s="41"/>
      <c r="V907" s="41"/>
      <c r="W907" s="41"/>
      <c r="X907" s="41"/>
      <c r="Y907" s="41"/>
      <c r="Z907" s="41"/>
      <c r="AA907" s="41"/>
      <c r="AB907" s="41"/>
      <c r="AC907" s="41"/>
      <c r="AD907" s="41"/>
      <c r="AE907" s="41"/>
      <c r="AR907" s="226" t="s">
        <v>269</v>
      </c>
      <c r="AT907" s="226" t="s">
        <v>167</v>
      </c>
      <c r="AU907" s="226" t="s">
        <v>79</v>
      </c>
      <c r="AY907" s="20" t="s">
        <v>165</v>
      </c>
      <c r="BE907" s="227">
        <f>IF(N907="základní",J907,0)</f>
        <v>0</v>
      </c>
      <c r="BF907" s="227">
        <f>IF(N907="snížená",J907,0)</f>
        <v>0</v>
      </c>
      <c r="BG907" s="227">
        <f>IF(N907="zákl. přenesená",J907,0)</f>
        <v>0</v>
      </c>
      <c r="BH907" s="227">
        <f>IF(N907="sníž. přenesená",J907,0)</f>
        <v>0</v>
      </c>
      <c r="BI907" s="227">
        <f>IF(N907="nulová",J907,0)</f>
        <v>0</v>
      </c>
      <c r="BJ907" s="20" t="s">
        <v>77</v>
      </c>
      <c r="BK907" s="227">
        <f>ROUND(I907*H907,2)</f>
        <v>0</v>
      </c>
      <c r="BL907" s="20" t="s">
        <v>269</v>
      </c>
      <c r="BM907" s="226" t="s">
        <v>1348</v>
      </c>
    </row>
    <row r="908" s="2" customFormat="1">
      <c r="A908" s="41"/>
      <c r="B908" s="42"/>
      <c r="C908" s="43"/>
      <c r="D908" s="228" t="s">
        <v>174</v>
      </c>
      <c r="E908" s="43"/>
      <c r="F908" s="229" t="s">
        <v>1349</v>
      </c>
      <c r="G908" s="43"/>
      <c r="H908" s="43"/>
      <c r="I908" s="230"/>
      <c r="J908" s="43"/>
      <c r="K908" s="43"/>
      <c r="L908" s="47"/>
      <c r="M908" s="231"/>
      <c r="N908" s="232"/>
      <c r="O908" s="87"/>
      <c r="P908" s="87"/>
      <c r="Q908" s="87"/>
      <c r="R908" s="87"/>
      <c r="S908" s="87"/>
      <c r="T908" s="88"/>
      <c r="U908" s="41"/>
      <c r="V908" s="41"/>
      <c r="W908" s="41"/>
      <c r="X908" s="41"/>
      <c r="Y908" s="41"/>
      <c r="Z908" s="41"/>
      <c r="AA908" s="41"/>
      <c r="AB908" s="41"/>
      <c r="AC908" s="41"/>
      <c r="AD908" s="41"/>
      <c r="AE908" s="41"/>
      <c r="AT908" s="20" t="s">
        <v>174</v>
      </c>
      <c r="AU908" s="20" t="s">
        <v>79</v>
      </c>
    </row>
    <row r="909" s="13" customFormat="1">
      <c r="A909" s="13"/>
      <c r="B909" s="233"/>
      <c r="C909" s="234"/>
      <c r="D909" s="235" t="s">
        <v>176</v>
      </c>
      <c r="E909" s="236" t="s">
        <v>19</v>
      </c>
      <c r="F909" s="237" t="s">
        <v>1350</v>
      </c>
      <c r="G909" s="234"/>
      <c r="H909" s="238">
        <v>45</v>
      </c>
      <c r="I909" s="239"/>
      <c r="J909" s="234"/>
      <c r="K909" s="234"/>
      <c r="L909" s="240"/>
      <c r="M909" s="241"/>
      <c r="N909" s="242"/>
      <c r="O909" s="242"/>
      <c r="P909" s="242"/>
      <c r="Q909" s="242"/>
      <c r="R909" s="242"/>
      <c r="S909" s="242"/>
      <c r="T909" s="243"/>
      <c r="U909" s="13"/>
      <c r="V909" s="13"/>
      <c r="W909" s="13"/>
      <c r="X909" s="13"/>
      <c r="Y909" s="13"/>
      <c r="Z909" s="13"/>
      <c r="AA909" s="13"/>
      <c r="AB909" s="13"/>
      <c r="AC909" s="13"/>
      <c r="AD909" s="13"/>
      <c r="AE909" s="13"/>
      <c r="AT909" s="244" t="s">
        <v>176</v>
      </c>
      <c r="AU909" s="244" t="s">
        <v>79</v>
      </c>
      <c r="AV909" s="13" t="s">
        <v>79</v>
      </c>
      <c r="AW909" s="13" t="s">
        <v>32</v>
      </c>
      <c r="AX909" s="13" t="s">
        <v>70</v>
      </c>
      <c r="AY909" s="244" t="s">
        <v>165</v>
      </c>
    </row>
    <row r="910" s="14" customFormat="1">
      <c r="A910" s="14"/>
      <c r="B910" s="245"/>
      <c r="C910" s="246"/>
      <c r="D910" s="235" t="s">
        <v>176</v>
      </c>
      <c r="E910" s="247" t="s">
        <v>19</v>
      </c>
      <c r="F910" s="248" t="s">
        <v>178</v>
      </c>
      <c r="G910" s="246"/>
      <c r="H910" s="249">
        <v>45</v>
      </c>
      <c r="I910" s="250"/>
      <c r="J910" s="246"/>
      <c r="K910" s="246"/>
      <c r="L910" s="251"/>
      <c r="M910" s="288"/>
      <c r="N910" s="289"/>
      <c r="O910" s="289"/>
      <c r="P910" s="289"/>
      <c r="Q910" s="289"/>
      <c r="R910" s="289"/>
      <c r="S910" s="289"/>
      <c r="T910" s="290"/>
      <c r="U910" s="14"/>
      <c r="V910" s="14"/>
      <c r="W910" s="14"/>
      <c r="X910" s="14"/>
      <c r="Y910" s="14"/>
      <c r="Z910" s="14"/>
      <c r="AA910" s="14"/>
      <c r="AB910" s="14"/>
      <c r="AC910" s="14"/>
      <c r="AD910" s="14"/>
      <c r="AE910" s="14"/>
      <c r="AT910" s="255" t="s">
        <v>176</v>
      </c>
      <c r="AU910" s="255" t="s">
        <v>79</v>
      </c>
      <c r="AV910" s="14" t="s">
        <v>172</v>
      </c>
      <c r="AW910" s="14" t="s">
        <v>32</v>
      </c>
      <c r="AX910" s="14" t="s">
        <v>77</v>
      </c>
      <c r="AY910" s="255" t="s">
        <v>165</v>
      </c>
    </row>
    <row r="911" s="2" customFormat="1" ht="6.96" customHeight="1">
      <c r="A911" s="41"/>
      <c r="B911" s="62"/>
      <c r="C911" s="63"/>
      <c r="D911" s="63"/>
      <c r="E911" s="63"/>
      <c r="F911" s="63"/>
      <c r="G911" s="63"/>
      <c r="H911" s="63"/>
      <c r="I911" s="63"/>
      <c r="J911" s="63"/>
      <c r="K911" s="63"/>
      <c r="L911" s="47"/>
      <c r="M911" s="41"/>
      <c r="O911" s="41"/>
      <c r="P911" s="41"/>
      <c r="Q911" s="41"/>
      <c r="R911" s="41"/>
      <c r="S911" s="41"/>
      <c r="T911" s="41"/>
      <c r="U911" s="41"/>
      <c r="V911" s="41"/>
      <c r="W911" s="41"/>
      <c r="X911" s="41"/>
      <c r="Y911" s="41"/>
      <c r="Z911" s="41"/>
      <c r="AA911" s="41"/>
      <c r="AB911" s="41"/>
      <c r="AC911" s="41"/>
      <c r="AD911" s="41"/>
      <c r="AE911" s="41"/>
    </row>
  </sheetData>
  <sheetProtection sheet="1" autoFilter="0" formatColumns="0" formatRows="0" objects="1" scenarios="1" spinCount="100000" saltValue="yYZO87iK3qonAs5HM8TMTeTny7/iLxU6hjK3DIwrHhlAV0f8ca7yRC+4vRyWlOe14tnVcJp9au+DR3G9RhWYJQ==" hashValue="EyPKalKykPRW94QOI1bAndCwD905fUnwmn/gFR/UoLPbMSBbOoKri293WJZiS8CjTnpkBxnqKe8m3Mlim3ZPlA==" algorithmName="SHA-512" password="CC51"/>
  <autoFilter ref="C107:K910"/>
  <mergeCells count="12">
    <mergeCell ref="E7:H7"/>
    <mergeCell ref="E9:H9"/>
    <mergeCell ref="E11:H11"/>
    <mergeCell ref="E20:H20"/>
    <mergeCell ref="E29:H29"/>
    <mergeCell ref="E50:H50"/>
    <mergeCell ref="E52:H52"/>
    <mergeCell ref="E54:H54"/>
    <mergeCell ref="E96:H96"/>
    <mergeCell ref="E98:H98"/>
    <mergeCell ref="E100:H100"/>
    <mergeCell ref="L2:V2"/>
  </mergeCells>
  <hyperlinks>
    <hyperlink ref="F112" r:id="rId1" display="https://podminky.urs.cz/item/CS_URS_2025_01/115101202"/>
    <hyperlink ref="F116" r:id="rId2" display="https://podminky.urs.cz/item/CS_URS_2025_01/115101301"/>
    <hyperlink ref="F120" r:id="rId3" display="https://podminky.urs.cz/item/CS_URS_2025_01/121111201"/>
    <hyperlink ref="F124" r:id="rId4" display="https://podminky.urs.cz/item/CS_URS_2025_01/131251204"/>
    <hyperlink ref="F128" r:id="rId5" display="https://podminky.urs.cz/item/CS_URS_2025_01/131351204"/>
    <hyperlink ref="F132" r:id="rId6" display="https://podminky.urs.cz/item/CS_URS_2025_01/131451204"/>
    <hyperlink ref="F136" r:id="rId7" display="https://podminky.urs.cz/item/CS_URS_2025_01/151711111"/>
    <hyperlink ref="F145" r:id="rId8" display="https://podminky.urs.cz/item/CS_URS_2025_01/151711131"/>
    <hyperlink ref="F147" r:id="rId9" display="https://podminky.urs.cz/item/CS_URS_2025_01/151712111"/>
    <hyperlink ref="F151" r:id="rId10" display="https://podminky.urs.cz/item/CS_URS_2025_01/151712121"/>
    <hyperlink ref="F155" r:id="rId11" display="https://podminky.urs.cz/item/CS_URS_2025_01/151721111"/>
    <hyperlink ref="F159" r:id="rId12" display="https://podminky.urs.cz/item/CS_URS_2025_01/162201301"/>
    <hyperlink ref="F163" r:id="rId13" display="https://podminky.urs.cz/item/CS_URS_2025_01/162251102"/>
    <hyperlink ref="F172" r:id="rId14" display="https://podminky.urs.cz/item/CS_URS_2025_01/162751117"/>
    <hyperlink ref="F178" r:id="rId15" display="https://podminky.urs.cz/item/CS_URS_2025_01/162751119"/>
    <hyperlink ref="F185" r:id="rId16" display="https://podminky.urs.cz/item/CS_URS_2025_01/162751137"/>
    <hyperlink ref="F196" r:id="rId17" display="https://podminky.urs.cz/item/CS_URS_2025_01/162751139"/>
    <hyperlink ref="F207" r:id="rId18" display="https://podminky.urs.cz/item/CS_URS_2025_01/167151111"/>
    <hyperlink ref="F218" r:id="rId19" display="https://podminky.urs.cz/item/CS_URS_2025_01/171201231"/>
    <hyperlink ref="F232" r:id="rId20" display="https://podminky.urs.cz/item/CS_URS_2025_01/171251201"/>
    <hyperlink ref="F238" r:id="rId21" display="https://podminky.urs.cz/item/CS_URS_2025_01/174151101"/>
    <hyperlink ref="F242" r:id="rId22" display="https://podminky.urs.cz/item/CS_URS_2025_01/181351103"/>
    <hyperlink ref="F246" r:id="rId23" display="https://podminky.urs.cz/item/CS_URS_2025_01/181951116"/>
    <hyperlink ref="F251" r:id="rId24" display="https://podminky.urs.cz/item/CS_URS_2025_01/212572111"/>
    <hyperlink ref="F255" r:id="rId25" display="https://podminky.urs.cz/item/CS_URS_2025_01/212755214"/>
    <hyperlink ref="F259" r:id="rId26" display="https://podminky.urs.cz/item/CS_URS_2025_01/226211214"/>
    <hyperlink ref="F264" r:id="rId27" display="https://podminky.urs.cz/item/CS_URS_2025_01/231211311"/>
    <hyperlink ref="F271" r:id="rId28" display="https://podminky.urs.cz/item/CS_URS_2025_01/271542211"/>
    <hyperlink ref="F275" r:id="rId29" display="https://podminky.urs.cz/item/CS_URS_2025_01/273313711"/>
    <hyperlink ref="F279" r:id="rId30" display="https://podminky.urs.cz/item/CS_URS_2025_01/273351121"/>
    <hyperlink ref="F283" r:id="rId31" display="https://podminky.urs.cz/item/CS_URS_2025_01/273351122"/>
    <hyperlink ref="F286" r:id="rId32" display="https://podminky.urs.cz/item/CS_URS_2025_01/311351911"/>
    <hyperlink ref="F290" r:id="rId33" display="https://podminky.urs.cz/item/CS_URS_2025_01/380326341"/>
    <hyperlink ref="F297" r:id="rId34" display="https://podminky.urs.cz/item/CS_URS_2025_01/380326342"/>
    <hyperlink ref="F305" r:id="rId35" display="https://podminky.urs.cz/item/CS_URS_2025_01/380356231"/>
    <hyperlink ref="F317" r:id="rId36" display="https://podminky.urs.cz/item/CS_URS_2025_01/380356232"/>
    <hyperlink ref="F319" r:id="rId37" display="https://podminky.urs.cz/item/CS_URS_2025_01/380361006"/>
    <hyperlink ref="F324" r:id="rId38" display="https://podminky.urs.cz/item/CS_URS_2025_01/411354333"/>
    <hyperlink ref="F328" r:id="rId39" display="https://podminky.urs.cz/item/CS_URS_2025_01/411354334"/>
    <hyperlink ref="F331" r:id="rId40" display="https://podminky.urs.cz/item/CS_URS_2025_01/622151031"/>
    <hyperlink ref="F337" r:id="rId41" display="https://podminky.urs.cz/item/CS_URS_2025_01/622211021"/>
    <hyperlink ref="F343" r:id="rId42" display="https://podminky.urs.cz/item/CS_URS_2025_01/622221131"/>
    <hyperlink ref="F350" r:id="rId43" display="https://podminky.urs.cz/item/CS_URS_2025_01/622251101"/>
    <hyperlink ref="F352" r:id="rId44" display="https://podminky.urs.cz/item/CS_URS_2025_01/622251105"/>
    <hyperlink ref="F354" r:id="rId45" display="https://podminky.urs.cz/item/CS_URS_2025_01/622252001"/>
    <hyperlink ref="F361" r:id="rId46" display="https://podminky.urs.cz/item/CS_URS_2025_01/622252002"/>
    <hyperlink ref="F379" r:id="rId47" display="https://podminky.urs.cz/item/CS_URS_2025_01/622531022"/>
    <hyperlink ref="F385" r:id="rId48" display="https://podminky.urs.cz/item/CS_URS_2025_01/631311115"/>
    <hyperlink ref="F389" r:id="rId49" display="https://podminky.urs.cz/item/CS_URS_2025_01/631311234"/>
    <hyperlink ref="F395" r:id="rId50" display="https://podminky.urs.cz/item/CS_URS_2025_01/631319011"/>
    <hyperlink ref="F397" r:id="rId51" display="https://podminky.urs.cz/item/CS_URS_2025_01/631319013"/>
    <hyperlink ref="F404" r:id="rId52" display="https://podminky.urs.cz/item/CS_URS_2025_01/631319111"/>
    <hyperlink ref="F409" r:id="rId53" display="https://podminky.urs.cz/item/CS_URS_2025_01/631341132"/>
    <hyperlink ref="F413" r:id="rId54" display="https://podminky.urs.cz/item/CS_URS_2025_01/631351101"/>
    <hyperlink ref="F419" r:id="rId55" display="https://podminky.urs.cz/item/CS_URS_2025_01/631351102"/>
    <hyperlink ref="F422" r:id="rId56" display="https://podminky.urs.cz/item/CS_URS_2025_01/894812312"/>
    <hyperlink ref="F426" r:id="rId57" display="https://podminky.urs.cz/item/CS_URS_2025_01/894812331"/>
    <hyperlink ref="F429" r:id="rId58" display="https://podminky.urs.cz/item/CS_URS_2025_01/941211111"/>
    <hyperlink ref="F435" r:id="rId59" display="https://podminky.urs.cz/item/CS_URS_2025_01/941211211"/>
    <hyperlink ref="F441" r:id="rId60" display="https://podminky.urs.cz/item/CS_URS_2025_01/941211811"/>
    <hyperlink ref="F443" r:id="rId61" display="https://podminky.urs.cz/item/CS_URS_2025_01/949101112"/>
    <hyperlink ref="F447" r:id="rId62" display="https://podminky.urs.cz/item/CS_URS_2025_01/952901411"/>
    <hyperlink ref="F451" r:id="rId63" display="https://podminky.urs.cz/item/CS_URS_2025_01/953334121"/>
    <hyperlink ref="F455" r:id="rId64" display="https://podminky.urs.cz/item/CS_URS_2025_01/953334443"/>
    <hyperlink ref="F461" r:id="rId65" display="https://podminky.urs.cz/item/CS_URS_2025_01/953961115"/>
    <hyperlink ref="F465" r:id="rId66" display="https://podminky.urs.cz/item/CS_URS_2025_01/977151113"/>
    <hyperlink ref="F471" r:id="rId67" display="https://podminky.urs.cz/item/CS_URS_2025_01/977151123"/>
    <hyperlink ref="F477" r:id="rId68" display="https://podminky.urs.cz/item/CS_URS_2025_01/977151125"/>
    <hyperlink ref="F483" r:id="rId69" display="https://podminky.urs.cz/item/CS_URS_2025_01/977151128"/>
    <hyperlink ref="F504" r:id="rId70" display="https://podminky.urs.cz/item/CS_URS_2025_01/998271301"/>
    <hyperlink ref="F508" r:id="rId71" display="https://podminky.urs.cz/item/CS_URS_2025_01/711111001"/>
    <hyperlink ref="F514" r:id="rId72" display="https://podminky.urs.cz/item/CS_URS_2025_01/711112001"/>
    <hyperlink ref="F520" r:id="rId73" display="https://podminky.urs.cz/item/CS_URS_2025_01/711161115"/>
    <hyperlink ref="F525" r:id="rId74" display="https://podminky.urs.cz/item/CS_URS_2025_01/711161212"/>
    <hyperlink ref="F529" r:id="rId75" display="https://podminky.urs.cz/item/CS_URS_2025_01/711161215"/>
    <hyperlink ref="F533" r:id="rId76" display="https://podminky.urs.cz/item/CS_URS_2025_01/711161384"/>
    <hyperlink ref="F537" r:id="rId77" display="https://podminky.urs.cz/item/CS_URS_2025_01/711471051"/>
    <hyperlink ref="F544" r:id="rId78" display="https://podminky.urs.cz/item/CS_URS_2025_01/711472051"/>
    <hyperlink ref="F550" r:id="rId79" display="https://podminky.urs.cz/item/CS_URS_2025_01/711491171"/>
    <hyperlink ref="F557" r:id="rId80" display="https://podminky.urs.cz/item/CS_URS_2025_01/711491172"/>
    <hyperlink ref="F564" r:id="rId81" display="https://podminky.urs.cz/item/CS_URS_2025_01/711491271"/>
    <hyperlink ref="F570" r:id="rId82" display="https://podminky.urs.cz/item/CS_URS_2025_01/711491272"/>
    <hyperlink ref="F576" r:id="rId83" display="https://podminky.urs.cz/item/CS_URS_2025_01/998711101"/>
    <hyperlink ref="F579" r:id="rId84" display="https://podminky.urs.cz/item/CS_URS_2025_01/713121111"/>
    <hyperlink ref="F591" r:id="rId85" display="https://podminky.urs.cz/item/CS_URS_2025_01/713121211"/>
    <hyperlink ref="F597" r:id="rId86" display="https://podminky.urs.cz/item/CS_URS_2025_01/713131141"/>
    <hyperlink ref="F605" r:id="rId87" display="https://podminky.urs.cz/item/CS_URS_2025_01/713151111"/>
    <hyperlink ref="F611" r:id="rId88" display="https://podminky.urs.cz/item/CS_URS_2025_01/998713101"/>
    <hyperlink ref="F614" r:id="rId89" display="https://podminky.urs.cz/item/CS_URS_2025_01/721174005"/>
    <hyperlink ref="F618" r:id="rId90" display="https://podminky.urs.cz/item/CS_URS_2025_01/721174042"/>
    <hyperlink ref="F622" r:id="rId91" display="https://podminky.urs.cz/item/CS_URS_2025_01/721174043"/>
    <hyperlink ref="F626" r:id="rId92" display="https://podminky.urs.cz/item/CS_URS_2025_01/721194109"/>
    <hyperlink ref="F633" r:id="rId93" display="https://podminky.urs.cz/item/CS_URS_2025_01/721242105"/>
    <hyperlink ref="F637" r:id="rId94" display="https://podminky.urs.cz/item/CS_URS_2025_01/721290111"/>
    <hyperlink ref="F639" r:id="rId95" display="https://podminky.urs.cz/item/CS_URS_2025_01/998721101"/>
    <hyperlink ref="F642" r:id="rId96" display="https://podminky.urs.cz/item/CS_URS_2025_01/722174001"/>
    <hyperlink ref="F646" r:id="rId97" display="https://podminky.urs.cz/item/CS_URS_2025_01/722179191"/>
    <hyperlink ref="F648" r:id="rId98" display="https://podminky.urs.cz/item/CS_URS_2025_01/722181211"/>
    <hyperlink ref="F650" r:id="rId99" display="https://podminky.urs.cz/item/CS_URS_2025_01/722190401"/>
    <hyperlink ref="F654" r:id="rId100" display="https://podminky.urs.cz/item/CS_URS_2025_01/998722101"/>
    <hyperlink ref="F657" r:id="rId101" display="https://podminky.urs.cz/item/CS_URS_2025_01/725311121"/>
    <hyperlink ref="F659" r:id="rId102" display="https://podminky.urs.cz/item/CS_URS_2025_01/725821316"/>
    <hyperlink ref="F661" r:id="rId103" display="https://podminky.urs.cz/item/CS_URS_2025_01/998725101"/>
    <hyperlink ref="F664" r:id="rId104" display="https://podminky.urs.cz/item/CS_URS_2025_01/762082230"/>
    <hyperlink ref="F668" r:id="rId105" display="https://podminky.urs.cz/item/CS_URS_2025_01/762083121"/>
    <hyperlink ref="F674" r:id="rId106" display="https://podminky.urs.cz/item/CS_URS_2025_01/762085103"/>
    <hyperlink ref="F683" r:id="rId107" display="https://podminky.urs.cz/item/CS_URS_2025_01/762332132"/>
    <hyperlink ref="F695" r:id="rId108" display="https://podminky.urs.cz/item/CS_URS_2025_01/762341210"/>
    <hyperlink ref="F703" r:id="rId109" display="https://podminky.urs.cz/item/CS_URS_2025_01/762342511"/>
    <hyperlink ref="F713" r:id="rId110" display="https://podminky.urs.cz/item/CS_URS_2025_01/762395000"/>
    <hyperlink ref="F725" r:id="rId111" display="https://podminky.urs.cz/item/CS_URS_2025_01/762429001"/>
    <hyperlink ref="F735" r:id="rId112" display="https://podminky.urs.cz/item/CS_URS_2025_01/762841310"/>
    <hyperlink ref="F743" r:id="rId113" display="https://podminky.urs.cz/item/CS_URS_2025_01/762842231"/>
    <hyperlink ref="F749" r:id="rId114" display="https://podminky.urs.cz/item/CS_URS_2025_01/762895000"/>
    <hyperlink ref="F755" r:id="rId115" display="https://podminky.urs.cz/item/CS_URS_2025_01/998762101"/>
    <hyperlink ref="F758" r:id="rId116" display="https://podminky.urs.cz/item/CS_URS_2025_01/763131751"/>
    <hyperlink ref="F764" r:id="rId117" display="https://podminky.urs.cz/item/CS_URS_2025_01/998763301"/>
    <hyperlink ref="F767" r:id="rId118" display="https://podminky.urs.cz/item/CS_URS_2025_01/764111641"/>
    <hyperlink ref="F771" r:id="rId119" display="https://podminky.urs.cz/item/CS_URS_2025_01/764211614"/>
    <hyperlink ref="F775" r:id="rId120" display="https://podminky.urs.cz/item/CS_URS_2025_01/764212633"/>
    <hyperlink ref="F779" r:id="rId121" display="https://podminky.urs.cz/item/CS_URS_2025_01/764212661"/>
    <hyperlink ref="F783" r:id="rId122" display="https://podminky.urs.cz/item/CS_URS_2025_01/764212664"/>
    <hyperlink ref="F787" r:id="rId123" display="https://podminky.urs.cz/item/CS_URS_2025_01/764315633"/>
    <hyperlink ref="F791" r:id="rId124" display="https://podminky.urs.cz/item/CS_URS_2025_01/764511602"/>
    <hyperlink ref="F795" r:id="rId125" display="https://podminky.urs.cz/item/CS_URS_2025_01/764511642"/>
    <hyperlink ref="F799" r:id="rId126" display="https://podminky.urs.cz/item/CS_URS_2025_01/764518622"/>
    <hyperlink ref="F803" r:id="rId127" display="https://podminky.urs.cz/item/CS_URS_2025_01/998764101"/>
    <hyperlink ref="F806" r:id="rId128" display="https://podminky.urs.cz/item/CS_URS_2025_01/765113121"/>
    <hyperlink ref="F810" r:id="rId129" display="https://podminky.urs.cz/item/CS_URS_2025_01/765191021"/>
    <hyperlink ref="F816" r:id="rId130" display="https://podminky.urs.cz/item/CS_URS_2025_01/765191031"/>
    <hyperlink ref="F823" r:id="rId131" display="https://podminky.urs.cz/item/CS_URS_2025_01/998765101"/>
    <hyperlink ref="F855" r:id="rId132" display="https://podminky.urs.cz/item/CS_URS_2025_01/771111011"/>
    <hyperlink ref="F859" r:id="rId133" display="https://podminky.urs.cz/item/CS_URS_2025_01/771121011"/>
    <hyperlink ref="F861" r:id="rId134" display="https://podminky.urs.cz/item/CS_URS_2025_01/771474112"/>
    <hyperlink ref="F869" r:id="rId135" display="https://podminky.urs.cz/item/CS_URS_2023_01/771574263"/>
    <hyperlink ref="F873" r:id="rId136" display="https://podminky.urs.cz/item/CS_URS_2025_01/771591112"/>
    <hyperlink ref="F878" r:id="rId137" display="https://podminky.urs.cz/item/CS_URS_2025_01/771591241"/>
    <hyperlink ref="F882" r:id="rId138" display="https://podminky.urs.cz/item/CS_URS_2025_01/771591242"/>
    <hyperlink ref="F886" r:id="rId139" display="https://podminky.urs.cz/item/CS_URS_2025_01/771591264"/>
    <hyperlink ref="F890" r:id="rId140" display="https://podminky.urs.cz/item/CS_URS_2025_01/998771101"/>
    <hyperlink ref="F893" r:id="rId141" display="https://podminky.urs.cz/item/CS_URS_2025_01/781121011"/>
    <hyperlink ref="F895" r:id="rId142" display="https://podminky.urs.cz/item/CS_URS_2025_01/781734111"/>
    <hyperlink ref="F901" r:id="rId143" display="https://podminky.urs.cz/item/CS_URS_2025_01/998781101"/>
    <hyperlink ref="F904" r:id="rId144" display="https://podminky.urs.cz/item/CS_URS_2025_01/783201403"/>
    <hyperlink ref="F908" r:id="rId145" display="https://podminky.urs.cz/item/CS_URS_2025_01/783263101"/>
  </hyperlinks>
  <pageMargins left="0.39375" right="0.39375" top="0.39375" bottom="0.39375" header="0" footer="0"/>
  <pageSetup paperSize="9" orientation="landscape" blackAndWhite="1" fitToHeight="100"/>
  <headerFooter>
    <oddFooter>&amp;CStrana &amp;P z &amp;N</oddFooter>
  </headerFooter>
  <drawing r:id="rId14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87</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1" customFormat="1" ht="12" customHeight="1">
      <c r="B8" s="23"/>
      <c r="D8" s="145" t="s">
        <v>119</v>
      </c>
      <c r="L8" s="23"/>
    </row>
    <row r="9" s="2" customFormat="1" ht="16.5" customHeight="1">
      <c r="A9" s="41"/>
      <c r="B9" s="47"/>
      <c r="C9" s="41"/>
      <c r="D9" s="41"/>
      <c r="E9" s="146" t="s">
        <v>120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121</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1351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27</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33</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34</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36</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38</v>
      </c>
      <c r="G34" s="41"/>
      <c r="H34" s="41"/>
      <c r="I34" s="157" t="s">
        <v>37</v>
      </c>
      <c r="J34" s="157" t="s">
        <v>39</v>
      </c>
      <c r="K34" s="41"/>
      <c r="L34" s="147"/>
      <c r="S34" s="41"/>
      <c r="T34" s="41"/>
      <c r="U34" s="41"/>
      <c r="V34" s="41"/>
      <c r="W34" s="41"/>
      <c r="X34" s="41"/>
      <c r="Y34" s="41"/>
      <c r="Z34" s="41"/>
      <c r="AA34" s="41"/>
      <c r="AB34" s="41"/>
      <c r="AC34" s="41"/>
      <c r="AD34" s="41"/>
      <c r="AE34" s="41"/>
    </row>
    <row r="35" s="2" customFormat="1" ht="14.4" customHeight="1">
      <c r="A35" s="41"/>
      <c r="B35" s="47"/>
      <c r="C35" s="41"/>
      <c r="D35" s="158" t="s">
        <v>40</v>
      </c>
      <c r="E35" s="145" t="s">
        <v>41</v>
      </c>
      <c r="F35" s="159">
        <f>ROUND((SUM(BE87:BE127)),  2)</f>
        <v>0</v>
      </c>
      <c r="G35" s="41"/>
      <c r="H35" s="41"/>
      <c r="I35" s="160">
        <v>0.20999999999999999</v>
      </c>
      <c r="J35" s="159">
        <f>ROUND(((SUM(BE87:BE127))*I35),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42</v>
      </c>
      <c r="F36" s="159">
        <f>ROUND((SUM(BF87:BF127)),  2)</f>
        <v>0</v>
      </c>
      <c r="G36" s="41"/>
      <c r="H36" s="41"/>
      <c r="I36" s="160">
        <v>0.14999999999999999</v>
      </c>
      <c r="J36" s="159">
        <f>ROUND(((SUM(BF87:BF127))*I36),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43</v>
      </c>
      <c r="F37" s="159">
        <f>ROUND((SUM(BG87:BG127)),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44</v>
      </c>
      <c r="F38" s="159">
        <f>ROUND((SUM(BH87:BH127)),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45</v>
      </c>
      <c r="F39" s="159">
        <f>ROUND((SUM(BI87:BI127)),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46</v>
      </c>
      <c r="E41" s="163"/>
      <c r="F41" s="163"/>
      <c r="G41" s="164" t="s">
        <v>47</v>
      </c>
      <c r="H41" s="165" t="s">
        <v>48</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123</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BRNO, BYSTRC - REKONSTRUKCE ČS CHOCHOLA (CÚ I/2025)</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119</v>
      </c>
      <c r="D51" s="25"/>
      <c r="E51" s="25"/>
      <c r="F51" s="25"/>
      <c r="G51" s="25"/>
      <c r="H51" s="25"/>
      <c r="I51" s="25"/>
      <c r="J51" s="25"/>
      <c r="K51" s="25"/>
      <c r="L51" s="23"/>
    </row>
    <row r="52" s="2" customFormat="1" ht="16.5" customHeight="1">
      <c r="A52" s="41"/>
      <c r="B52" s="42"/>
      <c r="C52" s="43"/>
      <c r="D52" s="43"/>
      <c r="E52" s="172" t="s">
        <v>120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121</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SO01.002 - Stavební elektroinstalace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124</v>
      </c>
      <c r="D61" s="174"/>
      <c r="E61" s="174"/>
      <c r="F61" s="174"/>
      <c r="G61" s="174"/>
      <c r="H61" s="174"/>
      <c r="I61" s="174"/>
      <c r="J61" s="175" t="s">
        <v>125</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68</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126</v>
      </c>
    </row>
    <row r="64" s="9" customFormat="1" ht="24.96" customHeight="1">
      <c r="A64" s="9"/>
      <c r="B64" s="177"/>
      <c r="C64" s="178"/>
      <c r="D64" s="179" t="s">
        <v>1352</v>
      </c>
      <c r="E64" s="180"/>
      <c r="F64" s="180"/>
      <c r="G64" s="180"/>
      <c r="H64" s="180"/>
      <c r="I64" s="180"/>
      <c r="J64" s="181">
        <f>J88</f>
        <v>0</v>
      </c>
      <c r="K64" s="178"/>
      <c r="L64" s="182"/>
      <c r="S64" s="9"/>
      <c r="T64" s="9"/>
      <c r="U64" s="9"/>
      <c r="V64" s="9"/>
      <c r="W64" s="9"/>
      <c r="X64" s="9"/>
      <c r="Y64" s="9"/>
      <c r="Z64" s="9"/>
      <c r="AA64" s="9"/>
      <c r="AB64" s="9"/>
      <c r="AC64" s="9"/>
      <c r="AD64" s="9"/>
      <c r="AE64" s="9"/>
    </row>
    <row r="65" s="9" customFormat="1" ht="24.96" customHeight="1">
      <c r="A65" s="9"/>
      <c r="B65" s="177"/>
      <c r="C65" s="178"/>
      <c r="D65" s="179" t="s">
        <v>1353</v>
      </c>
      <c r="E65" s="180"/>
      <c r="F65" s="180"/>
      <c r="G65" s="180"/>
      <c r="H65" s="180"/>
      <c r="I65" s="180"/>
      <c r="J65" s="181">
        <f>J123</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150</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BRNO, BYSTRC - REKONSTRUKCE ČS CHOCHOLA (CÚ I/2025)</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119</v>
      </c>
      <c r="D76" s="25"/>
      <c r="E76" s="25"/>
      <c r="F76" s="25"/>
      <c r="G76" s="25"/>
      <c r="H76" s="25"/>
      <c r="I76" s="25"/>
      <c r="J76" s="25"/>
      <c r="K76" s="25"/>
      <c r="L76" s="23"/>
    </row>
    <row r="77" s="2" customFormat="1" ht="16.5" customHeight="1">
      <c r="A77" s="41"/>
      <c r="B77" s="42"/>
      <c r="C77" s="43"/>
      <c r="D77" s="43"/>
      <c r="E77" s="172" t="s">
        <v>120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121</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SO01.002 - Stavební elektroinstalace</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 xml:space="preserve"> </v>
      </c>
      <c r="G83" s="43"/>
      <c r="H83" s="43"/>
      <c r="I83" s="35" t="s">
        <v>31</v>
      </c>
      <c r="J83" s="39" t="str">
        <f>E23</f>
        <v xml:space="preserve"> </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33</v>
      </c>
      <c r="J84" s="39" t="str">
        <f>E26</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151</v>
      </c>
      <c r="D86" s="191" t="s">
        <v>55</v>
      </c>
      <c r="E86" s="191" t="s">
        <v>51</v>
      </c>
      <c r="F86" s="191" t="s">
        <v>52</v>
      </c>
      <c r="G86" s="191" t="s">
        <v>152</v>
      </c>
      <c r="H86" s="191" t="s">
        <v>153</v>
      </c>
      <c r="I86" s="191" t="s">
        <v>154</v>
      </c>
      <c r="J86" s="191" t="s">
        <v>125</v>
      </c>
      <c r="K86" s="192" t="s">
        <v>155</v>
      </c>
      <c r="L86" s="193"/>
      <c r="M86" s="95" t="s">
        <v>19</v>
      </c>
      <c r="N86" s="96" t="s">
        <v>40</v>
      </c>
      <c r="O86" s="96" t="s">
        <v>156</v>
      </c>
      <c r="P86" s="96" t="s">
        <v>157</v>
      </c>
      <c r="Q86" s="96" t="s">
        <v>158</v>
      </c>
      <c r="R86" s="96" t="s">
        <v>159</v>
      </c>
      <c r="S86" s="96" t="s">
        <v>160</v>
      </c>
      <c r="T86" s="97" t="s">
        <v>161</v>
      </c>
      <c r="U86" s="188"/>
      <c r="V86" s="188"/>
      <c r="W86" s="188"/>
      <c r="X86" s="188"/>
      <c r="Y86" s="188"/>
      <c r="Z86" s="188"/>
      <c r="AA86" s="188"/>
      <c r="AB86" s="188"/>
      <c r="AC86" s="188"/>
      <c r="AD86" s="188"/>
      <c r="AE86" s="188"/>
    </row>
    <row r="87" s="2" customFormat="1" ht="22.8" customHeight="1">
      <c r="A87" s="41"/>
      <c r="B87" s="42"/>
      <c r="C87" s="102" t="s">
        <v>162</v>
      </c>
      <c r="D87" s="43"/>
      <c r="E87" s="43"/>
      <c r="F87" s="43"/>
      <c r="G87" s="43"/>
      <c r="H87" s="43"/>
      <c r="I87" s="43"/>
      <c r="J87" s="194">
        <f>BK87</f>
        <v>0</v>
      </c>
      <c r="K87" s="43"/>
      <c r="L87" s="47"/>
      <c r="M87" s="98"/>
      <c r="N87" s="195"/>
      <c r="O87" s="99"/>
      <c r="P87" s="196">
        <f>P88+P123</f>
        <v>0</v>
      </c>
      <c r="Q87" s="99"/>
      <c r="R87" s="196">
        <f>R88+R123</f>
        <v>0</v>
      </c>
      <c r="S87" s="99"/>
      <c r="T87" s="197">
        <f>T88+T123</f>
        <v>0</v>
      </c>
      <c r="U87" s="41"/>
      <c r="V87" s="41"/>
      <c r="W87" s="41"/>
      <c r="X87" s="41"/>
      <c r="Y87" s="41"/>
      <c r="Z87" s="41"/>
      <c r="AA87" s="41"/>
      <c r="AB87" s="41"/>
      <c r="AC87" s="41"/>
      <c r="AD87" s="41"/>
      <c r="AE87" s="41"/>
      <c r="AT87" s="20" t="s">
        <v>69</v>
      </c>
      <c r="AU87" s="20" t="s">
        <v>126</v>
      </c>
      <c r="BK87" s="198">
        <f>BK88+BK123</f>
        <v>0</v>
      </c>
    </row>
    <row r="88" s="12" customFormat="1" ht="25.92" customHeight="1">
      <c r="A88" s="12"/>
      <c r="B88" s="199"/>
      <c r="C88" s="200"/>
      <c r="D88" s="201" t="s">
        <v>69</v>
      </c>
      <c r="E88" s="202" t="s">
        <v>1354</v>
      </c>
      <c r="F88" s="202" t="s">
        <v>1355</v>
      </c>
      <c r="G88" s="200"/>
      <c r="H88" s="200"/>
      <c r="I88" s="203"/>
      <c r="J88" s="204">
        <f>BK88</f>
        <v>0</v>
      </c>
      <c r="K88" s="200"/>
      <c r="L88" s="205"/>
      <c r="M88" s="206"/>
      <c r="N88" s="207"/>
      <c r="O88" s="207"/>
      <c r="P88" s="208">
        <f>SUM(P89:P122)</f>
        <v>0</v>
      </c>
      <c r="Q88" s="207"/>
      <c r="R88" s="208">
        <f>SUM(R89:R122)</f>
        <v>0</v>
      </c>
      <c r="S88" s="207"/>
      <c r="T88" s="209">
        <f>SUM(T89:T122)</f>
        <v>0</v>
      </c>
      <c r="U88" s="12"/>
      <c r="V88" s="12"/>
      <c r="W88" s="12"/>
      <c r="X88" s="12"/>
      <c r="Y88" s="12"/>
      <c r="Z88" s="12"/>
      <c r="AA88" s="12"/>
      <c r="AB88" s="12"/>
      <c r="AC88" s="12"/>
      <c r="AD88" s="12"/>
      <c r="AE88" s="12"/>
      <c r="AR88" s="210" t="s">
        <v>77</v>
      </c>
      <c r="AT88" s="211" t="s">
        <v>69</v>
      </c>
      <c r="AU88" s="211" t="s">
        <v>70</v>
      </c>
      <c r="AY88" s="210" t="s">
        <v>165</v>
      </c>
      <c r="BK88" s="212">
        <f>SUM(BK89:BK122)</f>
        <v>0</v>
      </c>
    </row>
    <row r="89" s="2" customFormat="1" ht="49.05" customHeight="1">
      <c r="A89" s="41"/>
      <c r="B89" s="42"/>
      <c r="C89" s="215" t="s">
        <v>77</v>
      </c>
      <c r="D89" s="215" t="s">
        <v>167</v>
      </c>
      <c r="E89" s="216" t="s">
        <v>1356</v>
      </c>
      <c r="F89" s="217" t="s">
        <v>1357</v>
      </c>
      <c r="G89" s="218" t="s">
        <v>1358</v>
      </c>
      <c r="H89" s="219">
        <v>5</v>
      </c>
      <c r="I89" s="220"/>
      <c r="J89" s="221">
        <f>ROUND(I89*H89,2)</f>
        <v>0</v>
      </c>
      <c r="K89" s="217" t="s">
        <v>19</v>
      </c>
      <c r="L89" s="47"/>
      <c r="M89" s="222" t="s">
        <v>19</v>
      </c>
      <c r="N89" s="223" t="s">
        <v>41</v>
      </c>
      <c r="O89" s="87"/>
      <c r="P89" s="224">
        <f>O89*H89</f>
        <v>0</v>
      </c>
      <c r="Q89" s="224">
        <v>0</v>
      </c>
      <c r="R89" s="224">
        <f>Q89*H89</f>
        <v>0</v>
      </c>
      <c r="S89" s="224">
        <v>0</v>
      </c>
      <c r="T89" s="225">
        <f>S89*H89</f>
        <v>0</v>
      </c>
      <c r="U89" s="41"/>
      <c r="V89" s="41"/>
      <c r="W89" s="41"/>
      <c r="X89" s="41"/>
      <c r="Y89" s="41"/>
      <c r="Z89" s="41"/>
      <c r="AA89" s="41"/>
      <c r="AB89" s="41"/>
      <c r="AC89" s="41"/>
      <c r="AD89" s="41"/>
      <c r="AE89" s="41"/>
      <c r="AR89" s="226" t="s">
        <v>172</v>
      </c>
      <c r="AT89" s="226" t="s">
        <v>167</v>
      </c>
      <c r="AU89" s="226" t="s">
        <v>77</v>
      </c>
      <c r="AY89" s="20" t="s">
        <v>165</v>
      </c>
      <c r="BE89" s="227">
        <f>IF(N89="základní",J89,0)</f>
        <v>0</v>
      </c>
      <c r="BF89" s="227">
        <f>IF(N89="snížená",J89,0)</f>
        <v>0</v>
      </c>
      <c r="BG89" s="227">
        <f>IF(N89="zákl. přenesená",J89,0)</f>
        <v>0</v>
      </c>
      <c r="BH89" s="227">
        <f>IF(N89="sníž. přenesená",J89,0)</f>
        <v>0</v>
      </c>
      <c r="BI89" s="227">
        <f>IF(N89="nulová",J89,0)</f>
        <v>0</v>
      </c>
      <c r="BJ89" s="20" t="s">
        <v>77</v>
      </c>
      <c r="BK89" s="227">
        <f>ROUND(I89*H89,2)</f>
        <v>0</v>
      </c>
      <c r="BL89" s="20" t="s">
        <v>172</v>
      </c>
      <c r="BM89" s="226" t="s">
        <v>79</v>
      </c>
    </row>
    <row r="90" s="2" customFormat="1" ht="16.5" customHeight="1">
      <c r="A90" s="41"/>
      <c r="B90" s="42"/>
      <c r="C90" s="215" t="s">
        <v>79</v>
      </c>
      <c r="D90" s="215" t="s">
        <v>167</v>
      </c>
      <c r="E90" s="216" t="s">
        <v>1359</v>
      </c>
      <c r="F90" s="217" t="s">
        <v>1360</v>
      </c>
      <c r="G90" s="218" t="s">
        <v>1358</v>
      </c>
      <c r="H90" s="219">
        <v>1</v>
      </c>
      <c r="I90" s="220"/>
      <c r="J90" s="221">
        <f>ROUND(I90*H90,2)</f>
        <v>0</v>
      </c>
      <c r="K90" s="217" t="s">
        <v>19</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77</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172</v>
      </c>
    </row>
    <row r="91" s="2" customFormat="1" ht="16.5" customHeight="1">
      <c r="A91" s="41"/>
      <c r="B91" s="42"/>
      <c r="C91" s="215" t="s">
        <v>185</v>
      </c>
      <c r="D91" s="215" t="s">
        <v>167</v>
      </c>
      <c r="E91" s="216" t="s">
        <v>1361</v>
      </c>
      <c r="F91" s="217" t="s">
        <v>1362</v>
      </c>
      <c r="G91" s="218" t="s">
        <v>1358</v>
      </c>
      <c r="H91" s="219">
        <v>2</v>
      </c>
      <c r="I91" s="220"/>
      <c r="J91" s="221">
        <f>ROUND(I91*H91,2)</f>
        <v>0</v>
      </c>
      <c r="K91" s="217" t="s">
        <v>19</v>
      </c>
      <c r="L91" s="47"/>
      <c r="M91" s="222" t="s">
        <v>19</v>
      </c>
      <c r="N91" s="223"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172</v>
      </c>
      <c r="AT91" s="226" t="s">
        <v>167</v>
      </c>
      <c r="AU91" s="226" t="s">
        <v>77</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204</v>
      </c>
    </row>
    <row r="92" s="2" customFormat="1" ht="16.5" customHeight="1">
      <c r="A92" s="41"/>
      <c r="B92" s="42"/>
      <c r="C92" s="215" t="s">
        <v>172</v>
      </c>
      <c r="D92" s="215" t="s">
        <v>167</v>
      </c>
      <c r="E92" s="216" t="s">
        <v>1363</v>
      </c>
      <c r="F92" s="217" t="s">
        <v>1364</v>
      </c>
      <c r="G92" s="218" t="s">
        <v>1358</v>
      </c>
      <c r="H92" s="219">
        <v>6</v>
      </c>
      <c r="I92" s="220"/>
      <c r="J92" s="221">
        <f>ROUND(I92*H92,2)</f>
        <v>0</v>
      </c>
      <c r="K92" s="217" t="s">
        <v>19</v>
      </c>
      <c r="L92" s="47"/>
      <c r="M92" s="222" t="s">
        <v>19</v>
      </c>
      <c r="N92" s="223" t="s">
        <v>41</v>
      </c>
      <c r="O92" s="87"/>
      <c r="P92" s="224">
        <f>O92*H92</f>
        <v>0</v>
      </c>
      <c r="Q92" s="224">
        <v>0</v>
      </c>
      <c r="R92" s="224">
        <f>Q92*H92</f>
        <v>0</v>
      </c>
      <c r="S92" s="224">
        <v>0</v>
      </c>
      <c r="T92" s="225">
        <f>S92*H92</f>
        <v>0</v>
      </c>
      <c r="U92" s="41"/>
      <c r="V92" s="41"/>
      <c r="W92" s="41"/>
      <c r="X92" s="41"/>
      <c r="Y92" s="41"/>
      <c r="Z92" s="41"/>
      <c r="AA92" s="41"/>
      <c r="AB92" s="41"/>
      <c r="AC92" s="41"/>
      <c r="AD92" s="41"/>
      <c r="AE92" s="41"/>
      <c r="AR92" s="226" t="s">
        <v>172</v>
      </c>
      <c r="AT92" s="226" t="s">
        <v>167</v>
      </c>
      <c r="AU92" s="226" t="s">
        <v>77</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217</v>
      </c>
    </row>
    <row r="93" s="2" customFormat="1" ht="16.5" customHeight="1">
      <c r="A93" s="41"/>
      <c r="B93" s="42"/>
      <c r="C93" s="215" t="s">
        <v>198</v>
      </c>
      <c r="D93" s="215" t="s">
        <v>167</v>
      </c>
      <c r="E93" s="216" t="s">
        <v>1365</v>
      </c>
      <c r="F93" s="217" t="s">
        <v>1366</v>
      </c>
      <c r="G93" s="218" t="s">
        <v>691</v>
      </c>
      <c r="H93" s="219">
        <v>1</v>
      </c>
      <c r="I93" s="220"/>
      <c r="J93" s="221">
        <f>ROUND(I93*H93,2)</f>
        <v>0</v>
      </c>
      <c r="K93" s="217" t="s">
        <v>19</v>
      </c>
      <c r="L93" s="47"/>
      <c r="M93" s="222" t="s">
        <v>19</v>
      </c>
      <c r="N93" s="223" t="s">
        <v>41</v>
      </c>
      <c r="O93" s="87"/>
      <c r="P93" s="224">
        <f>O93*H93</f>
        <v>0</v>
      </c>
      <c r="Q93" s="224">
        <v>0</v>
      </c>
      <c r="R93" s="224">
        <f>Q93*H93</f>
        <v>0</v>
      </c>
      <c r="S93" s="224">
        <v>0</v>
      </c>
      <c r="T93" s="225">
        <f>S93*H93</f>
        <v>0</v>
      </c>
      <c r="U93" s="41"/>
      <c r="V93" s="41"/>
      <c r="W93" s="41"/>
      <c r="X93" s="41"/>
      <c r="Y93" s="41"/>
      <c r="Z93" s="41"/>
      <c r="AA93" s="41"/>
      <c r="AB93" s="41"/>
      <c r="AC93" s="41"/>
      <c r="AD93" s="41"/>
      <c r="AE93" s="41"/>
      <c r="AR93" s="226" t="s">
        <v>172</v>
      </c>
      <c r="AT93" s="226" t="s">
        <v>167</v>
      </c>
      <c r="AU93" s="226" t="s">
        <v>77</v>
      </c>
      <c r="AY93" s="20" t="s">
        <v>165</v>
      </c>
      <c r="BE93" s="227">
        <f>IF(N93="základní",J93,0)</f>
        <v>0</v>
      </c>
      <c r="BF93" s="227">
        <f>IF(N93="snížená",J93,0)</f>
        <v>0</v>
      </c>
      <c r="BG93" s="227">
        <f>IF(N93="zákl. přenesená",J93,0)</f>
        <v>0</v>
      </c>
      <c r="BH93" s="227">
        <f>IF(N93="sníž. přenesená",J93,0)</f>
        <v>0</v>
      </c>
      <c r="BI93" s="227">
        <f>IF(N93="nulová",J93,0)</f>
        <v>0</v>
      </c>
      <c r="BJ93" s="20" t="s">
        <v>77</v>
      </c>
      <c r="BK93" s="227">
        <f>ROUND(I93*H93,2)</f>
        <v>0</v>
      </c>
      <c r="BL93" s="20" t="s">
        <v>172</v>
      </c>
      <c r="BM93" s="226" t="s">
        <v>231</v>
      </c>
    </row>
    <row r="94" s="2" customFormat="1" ht="16.5" customHeight="1">
      <c r="A94" s="41"/>
      <c r="B94" s="42"/>
      <c r="C94" s="215" t="s">
        <v>204</v>
      </c>
      <c r="D94" s="215" t="s">
        <v>167</v>
      </c>
      <c r="E94" s="216" t="s">
        <v>1367</v>
      </c>
      <c r="F94" s="217" t="s">
        <v>1368</v>
      </c>
      <c r="G94" s="218" t="s">
        <v>691</v>
      </c>
      <c r="H94" s="219">
        <v>1</v>
      </c>
      <c r="I94" s="220"/>
      <c r="J94" s="221">
        <f>ROUND(I94*H94,2)</f>
        <v>0</v>
      </c>
      <c r="K94" s="217" t="s">
        <v>19</v>
      </c>
      <c r="L94" s="47"/>
      <c r="M94" s="222" t="s">
        <v>19</v>
      </c>
      <c r="N94" s="223"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172</v>
      </c>
      <c r="AT94" s="226" t="s">
        <v>167</v>
      </c>
      <c r="AU94" s="226" t="s">
        <v>77</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242</v>
      </c>
    </row>
    <row r="95" s="2" customFormat="1" ht="21.75" customHeight="1">
      <c r="A95" s="41"/>
      <c r="B95" s="42"/>
      <c r="C95" s="215" t="s">
        <v>210</v>
      </c>
      <c r="D95" s="215" t="s">
        <v>167</v>
      </c>
      <c r="E95" s="216" t="s">
        <v>1369</v>
      </c>
      <c r="F95" s="217" t="s">
        <v>1370</v>
      </c>
      <c r="G95" s="218" t="s">
        <v>213</v>
      </c>
      <c r="H95" s="219">
        <v>25</v>
      </c>
      <c r="I95" s="220"/>
      <c r="J95" s="221">
        <f>ROUND(I95*H95,2)</f>
        <v>0</v>
      </c>
      <c r="K95" s="217" t="s">
        <v>19</v>
      </c>
      <c r="L95" s="47"/>
      <c r="M95" s="222" t="s">
        <v>19</v>
      </c>
      <c r="N95" s="223" t="s">
        <v>41</v>
      </c>
      <c r="O95" s="87"/>
      <c r="P95" s="224">
        <f>O95*H95</f>
        <v>0</v>
      </c>
      <c r="Q95" s="224">
        <v>0</v>
      </c>
      <c r="R95" s="224">
        <f>Q95*H95</f>
        <v>0</v>
      </c>
      <c r="S95" s="224">
        <v>0</v>
      </c>
      <c r="T95" s="225">
        <f>S95*H95</f>
        <v>0</v>
      </c>
      <c r="U95" s="41"/>
      <c r="V95" s="41"/>
      <c r="W95" s="41"/>
      <c r="X95" s="41"/>
      <c r="Y95" s="41"/>
      <c r="Z95" s="41"/>
      <c r="AA95" s="41"/>
      <c r="AB95" s="41"/>
      <c r="AC95" s="41"/>
      <c r="AD95" s="41"/>
      <c r="AE95" s="41"/>
      <c r="AR95" s="226" t="s">
        <v>172</v>
      </c>
      <c r="AT95" s="226" t="s">
        <v>167</v>
      </c>
      <c r="AU95" s="226" t="s">
        <v>77</v>
      </c>
      <c r="AY95" s="20" t="s">
        <v>165</v>
      </c>
      <c r="BE95" s="227">
        <f>IF(N95="základní",J95,0)</f>
        <v>0</v>
      </c>
      <c r="BF95" s="227">
        <f>IF(N95="snížená",J95,0)</f>
        <v>0</v>
      </c>
      <c r="BG95" s="227">
        <f>IF(N95="zákl. přenesená",J95,0)</f>
        <v>0</v>
      </c>
      <c r="BH95" s="227">
        <f>IF(N95="sníž. přenesená",J95,0)</f>
        <v>0</v>
      </c>
      <c r="BI95" s="227">
        <f>IF(N95="nulová",J95,0)</f>
        <v>0</v>
      </c>
      <c r="BJ95" s="20" t="s">
        <v>77</v>
      </c>
      <c r="BK95" s="227">
        <f>ROUND(I95*H95,2)</f>
        <v>0</v>
      </c>
      <c r="BL95" s="20" t="s">
        <v>172</v>
      </c>
      <c r="BM95" s="226" t="s">
        <v>254</v>
      </c>
    </row>
    <row r="96" s="2" customFormat="1" ht="16.5" customHeight="1">
      <c r="A96" s="41"/>
      <c r="B96" s="42"/>
      <c r="C96" s="215" t="s">
        <v>226</v>
      </c>
      <c r="D96" s="215" t="s">
        <v>167</v>
      </c>
      <c r="E96" s="216" t="s">
        <v>1371</v>
      </c>
      <c r="F96" s="217" t="s">
        <v>1372</v>
      </c>
      <c r="G96" s="218" t="s">
        <v>1358</v>
      </c>
      <c r="H96" s="219">
        <v>15</v>
      </c>
      <c r="I96" s="220"/>
      <c r="J96" s="221">
        <f>ROUND(I96*H96,2)</f>
        <v>0</v>
      </c>
      <c r="K96" s="217" t="s">
        <v>19</v>
      </c>
      <c r="L96" s="47"/>
      <c r="M96" s="222" t="s">
        <v>19</v>
      </c>
      <c r="N96" s="223" t="s">
        <v>41</v>
      </c>
      <c r="O96" s="87"/>
      <c r="P96" s="224">
        <f>O96*H96</f>
        <v>0</v>
      </c>
      <c r="Q96" s="224">
        <v>0</v>
      </c>
      <c r="R96" s="224">
        <f>Q96*H96</f>
        <v>0</v>
      </c>
      <c r="S96" s="224">
        <v>0</v>
      </c>
      <c r="T96" s="225">
        <f>S96*H96</f>
        <v>0</v>
      </c>
      <c r="U96" s="41"/>
      <c r="V96" s="41"/>
      <c r="W96" s="41"/>
      <c r="X96" s="41"/>
      <c r="Y96" s="41"/>
      <c r="Z96" s="41"/>
      <c r="AA96" s="41"/>
      <c r="AB96" s="41"/>
      <c r="AC96" s="41"/>
      <c r="AD96" s="41"/>
      <c r="AE96" s="41"/>
      <c r="AR96" s="226" t="s">
        <v>172</v>
      </c>
      <c r="AT96" s="226" t="s">
        <v>167</v>
      </c>
      <c r="AU96" s="226" t="s">
        <v>77</v>
      </c>
      <c r="AY96" s="20" t="s">
        <v>165</v>
      </c>
      <c r="BE96" s="227">
        <f>IF(N96="základní",J96,0)</f>
        <v>0</v>
      </c>
      <c r="BF96" s="227">
        <f>IF(N96="snížená",J96,0)</f>
        <v>0</v>
      </c>
      <c r="BG96" s="227">
        <f>IF(N96="zákl. přenesená",J96,0)</f>
        <v>0</v>
      </c>
      <c r="BH96" s="227">
        <f>IF(N96="sníž. přenesená",J96,0)</f>
        <v>0</v>
      </c>
      <c r="BI96" s="227">
        <f>IF(N96="nulová",J96,0)</f>
        <v>0</v>
      </c>
      <c r="BJ96" s="20" t="s">
        <v>77</v>
      </c>
      <c r="BK96" s="227">
        <f>ROUND(I96*H96,2)</f>
        <v>0</v>
      </c>
      <c r="BL96" s="20" t="s">
        <v>172</v>
      </c>
      <c r="BM96" s="226" t="s">
        <v>269</v>
      </c>
    </row>
    <row r="97" s="2" customFormat="1" ht="24.15" customHeight="1">
      <c r="A97" s="41"/>
      <c r="B97" s="42"/>
      <c r="C97" s="215" t="s">
        <v>231</v>
      </c>
      <c r="D97" s="215" t="s">
        <v>167</v>
      </c>
      <c r="E97" s="216" t="s">
        <v>1373</v>
      </c>
      <c r="F97" s="217" t="s">
        <v>1374</v>
      </c>
      <c r="G97" s="218" t="s">
        <v>213</v>
      </c>
      <c r="H97" s="219">
        <v>5</v>
      </c>
      <c r="I97" s="220"/>
      <c r="J97" s="221">
        <f>ROUND(I97*H97,2)</f>
        <v>0</v>
      </c>
      <c r="K97" s="217" t="s">
        <v>19</v>
      </c>
      <c r="L97" s="47"/>
      <c r="M97" s="222" t="s">
        <v>19</v>
      </c>
      <c r="N97" s="223" t="s">
        <v>41</v>
      </c>
      <c r="O97" s="87"/>
      <c r="P97" s="224">
        <f>O97*H97</f>
        <v>0</v>
      </c>
      <c r="Q97" s="224">
        <v>0</v>
      </c>
      <c r="R97" s="224">
        <f>Q97*H97</f>
        <v>0</v>
      </c>
      <c r="S97" s="224">
        <v>0</v>
      </c>
      <c r="T97" s="225">
        <f>S97*H97</f>
        <v>0</v>
      </c>
      <c r="U97" s="41"/>
      <c r="V97" s="41"/>
      <c r="W97" s="41"/>
      <c r="X97" s="41"/>
      <c r="Y97" s="41"/>
      <c r="Z97" s="41"/>
      <c r="AA97" s="41"/>
      <c r="AB97" s="41"/>
      <c r="AC97" s="41"/>
      <c r="AD97" s="41"/>
      <c r="AE97" s="41"/>
      <c r="AR97" s="226" t="s">
        <v>172</v>
      </c>
      <c r="AT97" s="226" t="s">
        <v>167</v>
      </c>
      <c r="AU97" s="226" t="s">
        <v>77</v>
      </c>
      <c r="AY97" s="20" t="s">
        <v>165</v>
      </c>
      <c r="BE97" s="227">
        <f>IF(N97="základní",J97,0)</f>
        <v>0</v>
      </c>
      <c r="BF97" s="227">
        <f>IF(N97="snížená",J97,0)</f>
        <v>0</v>
      </c>
      <c r="BG97" s="227">
        <f>IF(N97="zákl. přenesená",J97,0)</f>
        <v>0</v>
      </c>
      <c r="BH97" s="227">
        <f>IF(N97="sníž. přenesená",J97,0)</f>
        <v>0</v>
      </c>
      <c r="BI97" s="227">
        <f>IF(N97="nulová",J97,0)</f>
        <v>0</v>
      </c>
      <c r="BJ97" s="20" t="s">
        <v>77</v>
      </c>
      <c r="BK97" s="227">
        <f>ROUND(I97*H97,2)</f>
        <v>0</v>
      </c>
      <c r="BL97" s="20" t="s">
        <v>172</v>
      </c>
      <c r="BM97" s="226" t="s">
        <v>283</v>
      </c>
    </row>
    <row r="98" s="2" customFormat="1" ht="24.15" customHeight="1">
      <c r="A98" s="41"/>
      <c r="B98" s="42"/>
      <c r="C98" s="215" t="s">
        <v>237</v>
      </c>
      <c r="D98" s="215" t="s">
        <v>167</v>
      </c>
      <c r="E98" s="216" t="s">
        <v>1375</v>
      </c>
      <c r="F98" s="217" t="s">
        <v>1376</v>
      </c>
      <c r="G98" s="218" t="s">
        <v>213</v>
      </c>
      <c r="H98" s="219">
        <v>15</v>
      </c>
      <c r="I98" s="220"/>
      <c r="J98" s="221">
        <f>ROUND(I98*H98,2)</f>
        <v>0</v>
      </c>
      <c r="K98" s="217" t="s">
        <v>19</v>
      </c>
      <c r="L98" s="47"/>
      <c r="M98" s="222" t="s">
        <v>19</v>
      </c>
      <c r="N98" s="223" t="s">
        <v>41</v>
      </c>
      <c r="O98" s="87"/>
      <c r="P98" s="224">
        <f>O98*H98</f>
        <v>0</v>
      </c>
      <c r="Q98" s="224">
        <v>0</v>
      </c>
      <c r="R98" s="224">
        <f>Q98*H98</f>
        <v>0</v>
      </c>
      <c r="S98" s="224">
        <v>0</v>
      </c>
      <c r="T98" s="225">
        <f>S98*H98</f>
        <v>0</v>
      </c>
      <c r="U98" s="41"/>
      <c r="V98" s="41"/>
      <c r="W98" s="41"/>
      <c r="X98" s="41"/>
      <c r="Y98" s="41"/>
      <c r="Z98" s="41"/>
      <c r="AA98" s="41"/>
      <c r="AB98" s="41"/>
      <c r="AC98" s="41"/>
      <c r="AD98" s="41"/>
      <c r="AE98" s="41"/>
      <c r="AR98" s="226" t="s">
        <v>172</v>
      </c>
      <c r="AT98" s="226" t="s">
        <v>167</v>
      </c>
      <c r="AU98" s="226" t="s">
        <v>77</v>
      </c>
      <c r="AY98" s="20" t="s">
        <v>165</v>
      </c>
      <c r="BE98" s="227">
        <f>IF(N98="základní",J98,0)</f>
        <v>0</v>
      </c>
      <c r="BF98" s="227">
        <f>IF(N98="snížená",J98,0)</f>
        <v>0</v>
      </c>
      <c r="BG98" s="227">
        <f>IF(N98="zákl. přenesená",J98,0)</f>
        <v>0</v>
      </c>
      <c r="BH98" s="227">
        <f>IF(N98="sníž. přenesená",J98,0)</f>
        <v>0</v>
      </c>
      <c r="BI98" s="227">
        <f>IF(N98="nulová",J98,0)</f>
        <v>0</v>
      </c>
      <c r="BJ98" s="20" t="s">
        <v>77</v>
      </c>
      <c r="BK98" s="227">
        <f>ROUND(I98*H98,2)</f>
        <v>0</v>
      </c>
      <c r="BL98" s="20" t="s">
        <v>172</v>
      </c>
      <c r="BM98" s="226" t="s">
        <v>296</v>
      </c>
    </row>
    <row r="99" s="2" customFormat="1" ht="24.15" customHeight="1">
      <c r="A99" s="41"/>
      <c r="B99" s="42"/>
      <c r="C99" s="215" t="s">
        <v>242</v>
      </c>
      <c r="D99" s="215" t="s">
        <v>167</v>
      </c>
      <c r="E99" s="216" t="s">
        <v>1377</v>
      </c>
      <c r="F99" s="217" t="s">
        <v>1378</v>
      </c>
      <c r="G99" s="218" t="s">
        <v>213</v>
      </c>
      <c r="H99" s="219">
        <v>15</v>
      </c>
      <c r="I99" s="220"/>
      <c r="J99" s="221">
        <f>ROUND(I99*H99,2)</f>
        <v>0</v>
      </c>
      <c r="K99" s="217" t="s">
        <v>19</v>
      </c>
      <c r="L99" s="47"/>
      <c r="M99" s="222" t="s">
        <v>19</v>
      </c>
      <c r="N99" s="223" t="s">
        <v>41</v>
      </c>
      <c r="O99" s="87"/>
      <c r="P99" s="224">
        <f>O99*H99</f>
        <v>0</v>
      </c>
      <c r="Q99" s="224">
        <v>0</v>
      </c>
      <c r="R99" s="224">
        <f>Q99*H99</f>
        <v>0</v>
      </c>
      <c r="S99" s="224">
        <v>0</v>
      </c>
      <c r="T99" s="225">
        <f>S99*H99</f>
        <v>0</v>
      </c>
      <c r="U99" s="41"/>
      <c r="V99" s="41"/>
      <c r="W99" s="41"/>
      <c r="X99" s="41"/>
      <c r="Y99" s="41"/>
      <c r="Z99" s="41"/>
      <c r="AA99" s="41"/>
      <c r="AB99" s="41"/>
      <c r="AC99" s="41"/>
      <c r="AD99" s="41"/>
      <c r="AE99" s="41"/>
      <c r="AR99" s="226" t="s">
        <v>172</v>
      </c>
      <c r="AT99" s="226" t="s">
        <v>167</v>
      </c>
      <c r="AU99" s="226" t="s">
        <v>77</v>
      </c>
      <c r="AY99" s="20" t="s">
        <v>165</v>
      </c>
      <c r="BE99" s="227">
        <f>IF(N99="základní",J99,0)</f>
        <v>0</v>
      </c>
      <c r="BF99" s="227">
        <f>IF(N99="snížená",J99,0)</f>
        <v>0</v>
      </c>
      <c r="BG99" s="227">
        <f>IF(N99="zákl. přenesená",J99,0)</f>
        <v>0</v>
      </c>
      <c r="BH99" s="227">
        <f>IF(N99="sníž. přenesená",J99,0)</f>
        <v>0</v>
      </c>
      <c r="BI99" s="227">
        <f>IF(N99="nulová",J99,0)</f>
        <v>0</v>
      </c>
      <c r="BJ99" s="20" t="s">
        <v>77</v>
      </c>
      <c r="BK99" s="227">
        <f>ROUND(I99*H99,2)</f>
        <v>0</v>
      </c>
      <c r="BL99" s="20" t="s">
        <v>172</v>
      </c>
      <c r="BM99" s="226" t="s">
        <v>307</v>
      </c>
    </row>
    <row r="100" s="2" customFormat="1" ht="16.5" customHeight="1">
      <c r="A100" s="41"/>
      <c r="B100" s="42"/>
      <c r="C100" s="215" t="s">
        <v>248</v>
      </c>
      <c r="D100" s="215" t="s">
        <v>167</v>
      </c>
      <c r="E100" s="216" t="s">
        <v>1379</v>
      </c>
      <c r="F100" s="217" t="s">
        <v>1380</v>
      </c>
      <c r="G100" s="218" t="s">
        <v>1358</v>
      </c>
      <c r="H100" s="219">
        <v>5</v>
      </c>
      <c r="I100" s="220"/>
      <c r="J100" s="221">
        <f>ROUND(I100*H100,2)</f>
        <v>0</v>
      </c>
      <c r="K100" s="217" t="s">
        <v>19</v>
      </c>
      <c r="L100" s="47"/>
      <c r="M100" s="222" t="s">
        <v>19</v>
      </c>
      <c r="N100" s="223" t="s">
        <v>41</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172</v>
      </c>
      <c r="AT100" s="226" t="s">
        <v>167</v>
      </c>
      <c r="AU100" s="226" t="s">
        <v>77</v>
      </c>
      <c r="AY100" s="20" t="s">
        <v>165</v>
      </c>
      <c r="BE100" s="227">
        <f>IF(N100="základní",J100,0)</f>
        <v>0</v>
      </c>
      <c r="BF100" s="227">
        <f>IF(N100="snížená",J100,0)</f>
        <v>0</v>
      </c>
      <c r="BG100" s="227">
        <f>IF(N100="zákl. přenesená",J100,0)</f>
        <v>0</v>
      </c>
      <c r="BH100" s="227">
        <f>IF(N100="sníž. přenesená",J100,0)</f>
        <v>0</v>
      </c>
      <c r="BI100" s="227">
        <f>IF(N100="nulová",J100,0)</f>
        <v>0</v>
      </c>
      <c r="BJ100" s="20" t="s">
        <v>77</v>
      </c>
      <c r="BK100" s="227">
        <f>ROUND(I100*H100,2)</f>
        <v>0</v>
      </c>
      <c r="BL100" s="20" t="s">
        <v>172</v>
      </c>
      <c r="BM100" s="226" t="s">
        <v>318</v>
      </c>
    </row>
    <row r="101" s="2" customFormat="1" ht="16.5" customHeight="1">
      <c r="A101" s="41"/>
      <c r="B101" s="42"/>
      <c r="C101" s="215" t="s">
        <v>254</v>
      </c>
      <c r="D101" s="215" t="s">
        <v>167</v>
      </c>
      <c r="E101" s="216" t="s">
        <v>1381</v>
      </c>
      <c r="F101" s="217" t="s">
        <v>1382</v>
      </c>
      <c r="G101" s="218" t="s">
        <v>691</v>
      </c>
      <c r="H101" s="219">
        <v>1</v>
      </c>
      <c r="I101" s="220"/>
      <c r="J101" s="221">
        <f>ROUND(I101*H101,2)</f>
        <v>0</v>
      </c>
      <c r="K101" s="217" t="s">
        <v>19</v>
      </c>
      <c r="L101" s="47"/>
      <c r="M101" s="222" t="s">
        <v>19</v>
      </c>
      <c r="N101" s="223"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172</v>
      </c>
      <c r="AT101" s="226" t="s">
        <v>167</v>
      </c>
      <c r="AU101" s="226" t="s">
        <v>77</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331</v>
      </c>
    </row>
    <row r="102" s="2" customFormat="1" ht="21.75" customHeight="1">
      <c r="A102" s="41"/>
      <c r="B102" s="42"/>
      <c r="C102" s="215" t="s">
        <v>8</v>
      </c>
      <c r="D102" s="215" t="s">
        <v>167</v>
      </c>
      <c r="E102" s="216" t="s">
        <v>1383</v>
      </c>
      <c r="F102" s="217" t="s">
        <v>1384</v>
      </c>
      <c r="G102" s="218" t="s">
        <v>691</v>
      </c>
      <c r="H102" s="219">
        <v>1</v>
      </c>
      <c r="I102" s="220"/>
      <c r="J102" s="221">
        <f>ROUND(I102*H102,2)</f>
        <v>0</v>
      </c>
      <c r="K102" s="217" t="s">
        <v>19</v>
      </c>
      <c r="L102" s="47"/>
      <c r="M102" s="222" t="s">
        <v>19</v>
      </c>
      <c r="N102" s="223" t="s">
        <v>41</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172</v>
      </c>
      <c r="AT102" s="226" t="s">
        <v>167</v>
      </c>
      <c r="AU102" s="226" t="s">
        <v>77</v>
      </c>
      <c r="AY102" s="20" t="s">
        <v>165</v>
      </c>
      <c r="BE102" s="227">
        <f>IF(N102="základní",J102,0)</f>
        <v>0</v>
      </c>
      <c r="BF102" s="227">
        <f>IF(N102="snížená",J102,0)</f>
        <v>0</v>
      </c>
      <c r="BG102" s="227">
        <f>IF(N102="zákl. přenesená",J102,0)</f>
        <v>0</v>
      </c>
      <c r="BH102" s="227">
        <f>IF(N102="sníž. přenesená",J102,0)</f>
        <v>0</v>
      </c>
      <c r="BI102" s="227">
        <f>IF(N102="nulová",J102,0)</f>
        <v>0</v>
      </c>
      <c r="BJ102" s="20" t="s">
        <v>77</v>
      </c>
      <c r="BK102" s="227">
        <f>ROUND(I102*H102,2)</f>
        <v>0</v>
      </c>
      <c r="BL102" s="20" t="s">
        <v>172</v>
      </c>
      <c r="BM102" s="226" t="s">
        <v>342</v>
      </c>
    </row>
    <row r="103" s="2" customFormat="1" ht="16.5" customHeight="1">
      <c r="A103" s="41"/>
      <c r="B103" s="42"/>
      <c r="C103" s="215" t="s">
        <v>269</v>
      </c>
      <c r="D103" s="215" t="s">
        <v>167</v>
      </c>
      <c r="E103" s="216" t="s">
        <v>1385</v>
      </c>
      <c r="F103" s="217" t="s">
        <v>1386</v>
      </c>
      <c r="G103" s="218" t="s">
        <v>1358</v>
      </c>
      <c r="H103" s="219">
        <v>1</v>
      </c>
      <c r="I103" s="220"/>
      <c r="J103" s="221">
        <f>ROUND(I103*H103,2)</f>
        <v>0</v>
      </c>
      <c r="K103" s="217" t="s">
        <v>19</v>
      </c>
      <c r="L103" s="47"/>
      <c r="M103" s="222" t="s">
        <v>19</v>
      </c>
      <c r="N103" s="223" t="s">
        <v>41</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172</v>
      </c>
      <c r="AT103" s="226" t="s">
        <v>167</v>
      </c>
      <c r="AU103" s="226" t="s">
        <v>77</v>
      </c>
      <c r="AY103" s="20" t="s">
        <v>165</v>
      </c>
      <c r="BE103" s="227">
        <f>IF(N103="základní",J103,0)</f>
        <v>0</v>
      </c>
      <c r="BF103" s="227">
        <f>IF(N103="snížená",J103,0)</f>
        <v>0</v>
      </c>
      <c r="BG103" s="227">
        <f>IF(N103="zákl. přenesená",J103,0)</f>
        <v>0</v>
      </c>
      <c r="BH103" s="227">
        <f>IF(N103="sníž. přenesená",J103,0)</f>
        <v>0</v>
      </c>
      <c r="BI103" s="227">
        <f>IF(N103="nulová",J103,0)</f>
        <v>0</v>
      </c>
      <c r="BJ103" s="20" t="s">
        <v>77</v>
      </c>
      <c r="BK103" s="227">
        <f>ROUND(I103*H103,2)</f>
        <v>0</v>
      </c>
      <c r="BL103" s="20" t="s">
        <v>172</v>
      </c>
      <c r="BM103" s="226" t="s">
        <v>353</v>
      </c>
    </row>
    <row r="104" s="2" customFormat="1" ht="16.5" customHeight="1">
      <c r="A104" s="41"/>
      <c r="B104" s="42"/>
      <c r="C104" s="215" t="s">
        <v>275</v>
      </c>
      <c r="D104" s="215" t="s">
        <v>167</v>
      </c>
      <c r="E104" s="216" t="s">
        <v>1387</v>
      </c>
      <c r="F104" s="217" t="s">
        <v>1388</v>
      </c>
      <c r="G104" s="218" t="s">
        <v>691</v>
      </c>
      <c r="H104" s="219">
        <v>1</v>
      </c>
      <c r="I104" s="220"/>
      <c r="J104" s="221">
        <f>ROUND(I104*H104,2)</f>
        <v>0</v>
      </c>
      <c r="K104" s="217" t="s">
        <v>19</v>
      </c>
      <c r="L104" s="47"/>
      <c r="M104" s="222" t="s">
        <v>19</v>
      </c>
      <c r="N104" s="223" t="s">
        <v>41</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172</v>
      </c>
      <c r="AT104" s="226" t="s">
        <v>167</v>
      </c>
      <c r="AU104" s="226" t="s">
        <v>77</v>
      </c>
      <c r="AY104" s="20" t="s">
        <v>165</v>
      </c>
      <c r="BE104" s="227">
        <f>IF(N104="základní",J104,0)</f>
        <v>0</v>
      </c>
      <c r="BF104" s="227">
        <f>IF(N104="snížená",J104,0)</f>
        <v>0</v>
      </c>
      <c r="BG104" s="227">
        <f>IF(N104="zákl. přenesená",J104,0)</f>
        <v>0</v>
      </c>
      <c r="BH104" s="227">
        <f>IF(N104="sníž. přenesená",J104,0)</f>
        <v>0</v>
      </c>
      <c r="BI104" s="227">
        <f>IF(N104="nulová",J104,0)</f>
        <v>0</v>
      </c>
      <c r="BJ104" s="20" t="s">
        <v>77</v>
      </c>
      <c r="BK104" s="227">
        <f>ROUND(I104*H104,2)</f>
        <v>0</v>
      </c>
      <c r="BL104" s="20" t="s">
        <v>172</v>
      </c>
      <c r="BM104" s="226" t="s">
        <v>365</v>
      </c>
    </row>
    <row r="105" s="2" customFormat="1" ht="16.5" customHeight="1">
      <c r="A105" s="41"/>
      <c r="B105" s="42"/>
      <c r="C105" s="215" t="s">
        <v>283</v>
      </c>
      <c r="D105" s="215" t="s">
        <v>167</v>
      </c>
      <c r="E105" s="216" t="s">
        <v>1389</v>
      </c>
      <c r="F105" s="217" t="s">
        <v>1390</v>
      </c>
      <c r="G105" s="218" t="s">
        <v>213</v>
      </c>
      <c r="H105" s="219">
        <v>25</v>
      </c>
      <c r="I105" s="220"/>
      <c r="J105" s="221">
        <f>ROUND(I105*H105,2)</f>
        <v>0</v>
      </c>
      <c r="K105" s="217" t="s">
        <v>19</v>
      </c>
      <c r="L105" s="47"/>
      <c r="M105" s="222" t="s">
        <v>19</v>
      </c>
      <c r="N105" s="223"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172</v>
      </c>
      <c r="AT105" s="226" t="s">
        <v>167</v>
      </c>
      <c r="AU105" s="226" t="s">
        <v>77</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377</v>
      </c>
    </row>
    <row r="106" s="2" customFormat="1" ht="16.5" customHeight="1">
      <c r="A106" s="41"/>
      <c r="B106" s="42"/>
      <c r="C106" s="215" t="s">
        <v>289</v>
      </c>
      <c r="D106" s="215" t="s">
        <v>167</v>
      </c>
      <c r="E106" s="216" t="s">
        <v>1391</v>
      </c>
      <c r="F106" s="217" t="s">
        <v>1392</v>
      </c>
      <c r="G106" s="218" t="s">
        <v>1358</v>
      </c>
      <c r="H106" s="219">
        <v>16</v>
      </c>
      <c r="I106" s="220"/>
      <c r="J106" s="221">
        <f>ROUND(I106*H106,2)</f>
        <v>0</v>
      </c>
      <c r="K106" s="217" t="s">
        <v>19</v>
      </c>
      <c r="L106" s="47"/>
      <c r="M106" s="222" t="s">
        <v>19</v>
      </c>
      <c r="N106" s="223" t="s">
        <v>41</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172</v>
      </c>
      <c r="AT106" s="226" t="s">
        <v>167</v>
      </c>
      <c r="AU106" s="226" t="s">
        <v>77</v>
      </c>
      <c r="AY106" s="20" t="s">
        <v>165</v>
      </c>
      <c r="BE106" s="227">
        <f>IF(N106="základní",J106,0)</f>
        <v>0</v>
      </c>
      <c r="BF106" s="227">
        <f>IF(N106="snížená",J106,0)</f>
        <v>0</v>
      </c>
      <c r="BG106" s="227">
        <f>IF(N106="zákl. přenesená",J106,0)</f>
        <v>0</v>
      </c>
      <c r="BH106" s="227">
        <f>IF(N106="sníž. přenesená",J106,0)</f>
        <v>0</v>
      </c>
      <c r="BI106" s="227">
        <f>IF(N106="nulová",J106,0)</f>
        <v>0</v>
      </c>
      <c r="BJ106" s="20" t="s">
        <v>77</v>
      </c>
      <c r="BK106" s="227">
        <f>ROUND(I106*H106,2)</f>
        <v>0</v>
      </c>
      <c r="BL106" s="20" t="s">
        <v>172</v>
      </c>
      <c r="BM106" s="226" t="s">
        <v>392</v>
      </c>
    </row>
    <row r="107" s="2" customFormat="1" ht="16.5" customHeight="1">
      <c r="A107" s="41"/>
      <c r="B107" s="42"/>
      <c r="C107" s="215" t="s">
        <v>296</v>
      </c>
      <c r="D107" s="215" t="s">
        <v>167</v>
      </c>
      <c r="E107" s="216" t="s">
        <v>1393</v>
      </c>
      <c r="F107" s="217" t="s">
        <v>1394</v>
      </c>
      <c r="G107" s="218" t="s">
        <v>1358</v>
      </c>
      <c r="H107" s="219">
        <v>4</v>
      </c>
      <c r="I107" s="220"/>
      <c r="J107" s="221">
        <f>ROUND(I107*H107,2)</f>
        <v>0</v>
      </c>
      <c r="K107" s="217" t="s">
        <v>19</v>
      </c>
      <c r="L107" s="47"/>
      <c r="M107" s="222" t="s">
        <v>19</v>
      </c>
      <c r="N107" s="223" t="s">
        <v>41</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172</v>
      </c>
      <c r="AT107" s="226" t="s">
        <v>167</v>
      </c>
      <c r="AU107" s="226" t="s">
        <v>77</v>
      </c>
      <c r="AY107" s="20" t="s">
        <v>165</v>
      </c>
      <c r="BE107" s="227">
        <f>IF(N107="základní",J107,0)</f>
        <v>0</v>
      </c>
      <c r="BF107" s="227">
        <f>IF(N107="snížená",J107,0)</f>
        <v>0</v>
      </c>
      <c r="BG107" s="227">
        <f>IF(N107="zákl. přenesená",J107,0)</f>
        <v>0</v>
      </c>
      <c r="BH107" s="227">
        <f>IF(N107="sníž. přenesená",J107,0)</f>
        <v>0</v>
      </c>
      <c r="BI107" s="227">
        <f>IF(N107="nulová",J107,0)</f>
        <v>0</v>
      </c>
      <c r="BJ107" s="20" t="s">
        <v>77</v>
      </c>
      <c r="BK107" s="227">
        <f>ROUND(I107*H107,2)</f>
        <v>0</v>
      </c>
      <c r="BL107" s="20" t="s">
        <v>172</v>
      </c>
      <c r="BM107" s="226" t="s">
        <v>414</v>
      </c>
    </row>
    <row r="108" s="2" customFormat="1" ht="16.5" customHeight="1">
      <c r="A108" s="41"/>
      <c r="B108" s="42"/>
      <c r="C108" s="215" t="s">
        <v>7</v>
      </c>
      <c r="D108" s="215" t="s">
        <v>167</v>
      </c>
      <c r="E108" s="216" t="s">
        <v>1395</v>
      </c>
      <c r="F108" s="217" t="s">
        <v>1396</v>
      </c>
      <c r="G108" s="218" t="s">
        <v>1358</v>
      </c>
      <c r="H108" s="219">
        <v>2</v>
      </c>
      <c r="I108" s="220"/>
      <c r="J108" s="221">
        <f>ROUND(I108*H108,2)</f>
        <v>0</v>
      </c>
      <c r="K108" s="217" t="s">
        <v>19</v>
      </c>
      <c r="L108" s="47"/>
      <c r="M108" s="222" t="s">
        <v>19</v>
      </c>
      <c r="N108" s="223" t="s">
        <v>41</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172</v>
      </c>
      <c r="AT108" s="226" t="s">
        <v>167</v>
      </c>
      <c r="AU108" s="226" t="s">
        <v>77</v>
      </c>
      <c r="AY108" s="20" t="s">
        <v>165</v>
      </c>
      <c r="BE108" s="227">
        <f>IF(N108="základní",J108,0)</f>
        <v>0</v>
      </c>
      <c r="BF108" s="227">
        <f>IF(N108="snížená",J108,0)</f>
        <v>0</v>
      </c>
      <c r="BG108" s="227">
        <f>IF(N108="zákl. přenesená",J108,0)</f>
        <v>0</v>
      </c>
      <c r="BH108" s="227">
        <f>IF(N108="sníž. přenesená",J108,0)</f>
        <v>0</v>
      </c>
      <c r="BI108" s="227">
        <f>IF(N108="nulová",J108,0)</f>
        <v>0</v>
      </c>
      <c r="BJ108" s="20" t="s">
        <v>77</v>
      </c>
      <c r="BK108" s="227">
        <f>ROUND(I108*H108,2)</f>
        <v>0</v>
      </c>
      <c r="BL108" s="20" t="s">
        <v>172</v>
      </c>
      <c r="BM108" s="226" t="s">
        <v>426</v>
      </c>
    </row>
    <row r="109" s="2" customFormat="1" ht="16.5" customHeight="1">
      <c r="A109" s="41"/>
      <c r="B109" s="42"/>
      <c r="C109" s="215" t="s">
        <v>307</v>
      </c>
      <c r="D109" s="215" t="s">
        <v>167</v>
      </c>
      <c r="E109" s="216" t="s">
        <v>1397</v>
      </c>
      <c r="F109" s="217" t="s">
        <v>1398</v>
      </c>
      <c r="G109" s="218" t="s">
        <v>1358</v>
      </c>
      <c r="H109" s="219">
        <v>2</v>
      </c>
      <c r="I109" s="220"/>
      <c r="J109" s="221">
        <f>ROUND(I109*H109,2)</f>
        <v>0</v>
      </c>
      <c r="K109" s="217" t="s">
        <v>19</v>
      </c>
      <c r="L109" s="47"/>
      <c r="M109" s="222" t="s">
        <v>19</v>
      </c>
      <c r="N109" s="223"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172</v>
      </c>
      <c r="AT109" s="226" t="s">
        <v>167</v>
      </c>
      <c r="AU109" s="226" t="s">
        <v>77</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437</v>
      </c>
    </row>
    <row r="110" s="2" customFormat="1" ht="16.5" customHeight="1">
      <c r="A110" s="41"/>
      <c r="B110" s="42"/>
      <c r="C110" s="215" t="s">
        <v>312</v>
      </c>
      <c r="D110" s="215" t="s">
        <v>167</v>
      </c>
      <c r="E110" s="216" t="s">
        <v>1399</v>
      </c>
      <c r="F110" s="217" t="s">
        <v>1400</v>
      </c>
      <c r="G110" s="218" t="s">
        <v>1358</v>
      </c>
      <c r="H110" s="219">
        <v>1</v>
      </c>
      <c r="I110" s="220"/>
      <c r="J110" s="221">
        <f>ROUND(I110*H110,2)</f>
        <v>0</v>
      </c>
      <c r="K110" s="217" t="s">
        <v>19</v>
      </c>
      <c r="L110" s="47"/>
      <c r="M110" s="222" t="s">
        <v>19</v>
      </c>
      <c r="N110" s="223" t="s">
        <v>41</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172</v>
      </c>
      <c r="AT110" s="226" t="s">
        <v>167</v>
      </c>
      <c r="AU110" s="226" t="s">
        <v>77</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451</v>
      </c>
    </row>
    <row r="111" s="2" customFormat="1" ht="16.5" customHeight="1">
      <c r="A111" s="41"/>
      <c r="B111" s="42"/>
      <c r="C111" s="215" t="s">
        <v>318</v>
      </c>
      <c r="D111" s="215" t="s">
        <v>167</v>
      </c>
      <c r="E111" s="216" t="s">
        <v>1401</v>
      </c>
      <c r="F111" s="217" t="s">
        <v>1402</v>
      </c>
      <c r="G111" s="218" t="s">
        <v>1358</v>
      </c>
      <c r="H111" s="219">
        <v>1</v>
      </c>
      <c r="I111" s="220"/>
      <c r="J111" s="221">
        <f>ROUND(I111*H111,2)</f>
        <v>0</v>
      </c>
      <c r="K111" s="217" t="s">
        <v>19</v>
      </c>
      <c r="L111" s="47"/>
      <c r="M111" s="222" t="s">
        <v>19</v>
      </c>
      <c r="N111" s="223" t="s">
        <v>41</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172</v>
      </c>
      <c r="AT111" s="226" t="s">
        <v>167</v>
      </c>
      <c r="AU111" s="226" t="s">
        <v>77</v>
      </c>
      <c r="AY111" s="20" t="s">
        <v>165</v>
      </c>
      <c r="BE111" s="227">
        <f>IF(N111="základní",J111,0)</f>
        <v>0</v>
      </c>
      <c r="BF111" s="227">
        <f>IF(N111="snížená",J111,0)</f>
        <v>0</v>
      </c>
      <c r="BG111" s="227">
        <f>IF(N111="zákl. přenesená",J111,0)</f>
        <v>0</v>
      </c>
      <c r="BH111" s="227">
        <f>IF(N111="sníž. přenesená",J111,0)</f>
        <v>0</v>
      </c>
      <c r="BI111" s="227">
        <f>IF(N111="nulová",J111,0)</f>
        <v>0</v>
      </c>
      <c r="BJ111" s="20" t="s">
        <v>77</v>
      </c>
      <c r="BK111" s="227">
        <f>ROUND(I111*H111,2)</f>
        <v>0</v>
      </c>
      <c r="BL111" s="20" t="s">
        <v>172</v>
      </c>
      <c r="BM111" s="226" t="s">
        <v>461</v>
      </c>
    </row>
    <row r="112" s="2" customFormat="1" ht="16.5" customHeight="1">
      <c r="A112" s="41"/>
      <c r="B112" s="42"/>
      <c r="C112" s="215" t="s">
        <v>325</v>
      </c>
      <c r="D112" s="215" t="s">
        <v>167</v>
      </c>
      <c r="E112" s="216" t="s">
        <v>1403</v>
      </c>
      <c r="F112" s="217" t="s">
        <v>1404</v>
      </c>
      <c r="G112" s="218" t="s">
        <v>1358</v>
      </c>
      <c r="H112" s="219">
        <v>1</v>
      </c>
      <c r="I112" s="220"/>
      <c r="J112" s="221">
        <f>ROUND(I112*H112,2)</f>
        <v>0</v>
      </c>
      <c r="K112" s="217" t="s">
        <v>19</v>
      </c>
      <c r="L112" s="47"/>
      <c r="M112" s="222" t="s">
        <v>19</v>
      </c>
      <c r="N112" s="223" t="s">
        <v>41</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172</v>
      </c>
      <c r="AT112" s="226" t="s">
        <v>167</v>
      </c>
      <c r="AU112" s="226" t="s">
        <v>77</v>
      </c>
      <c r="AY112" s="20" t="s">
        <v>165</v>
      </c>
      <c r="BE112" s="227">
        <f>IF(N112="základní",J112,0)</f>
        <v>0</v>
      </c>
      <c r="BF112" s="227">
        <f>IF(N112="snížená",J112,0)</f>
        <v>0</v>
      </c>
      <c r="BG112" s="227">
        <f>IF(N112="zákl. přenesená",J112,0)</f>
        <v>0</v>
      </c>
      <c r="BH112" s="227">
        <f>IF(N112="sníž. přenesená",J112,0)</f>
        <v>0</v>
      </c>
      <c r="BI112" s="227">
        <f>IF(N112="nulová",J112,0)</f>
        <v>0</v>
      </c>
      <c r="BJ112" s="20" t="s">
        <v>77</v>
      </c>
      <c r="BK112" s="227">
        <f>ROUND(I112*H112,2)</f>
        <v>0</v>
      </c>
      <c r="BL112" s="20" t="s">
        <v>172</v>
      </c>
      <c r="BM112" s="226" t="s">
        <v>471</v>
      </c>
    </row>
    <row r="113" s="2" customFormat="1" ht="16.5" customHeight="1">
      <c r="A113" s="41"/>
      <c r="B113" s="42"/>
      <c r="C113" s="215" t="s">
        <v>331</v>
      </c>
      <c r="D113" s="215" t="s">
        <v>167</v>
      </c>
      <c r="E113" s="216" t="s">
        <v>1405</v>
      </c>
      <c r="F113" s="217" t="s">
        <v>1406</v>
      </c>
      <c r="G113" s="218" t="s">
        <v>573</v>
      </c>
      <c r="H113" s="219">
        <v>3</v>
      </c>
      <c r="I113" s="220"/>
      <c r="J113" s="221">
        <f>ROUND(I113*H113,2)</f>
        <v>0</v>
      </c>
      <c r="K113" s="217" t="s">
        <v>19</v>
      </c>
      <c r="L113" s="47"/>
      <c r="M113" s="222" t="s">
        <v>19</v>
      </c>
      <c r="N113" s="223" t="s">
        <v>41</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172</v>
      </c>
      <c r="AT113" s="226" t="s">
        <v>167</v>
      </c>
      <c r="AU113" s="226" t="s">
        <v>77</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483</v>
      </c>
    </row>
    <row r="114" s="2" customFormat="1" ht="16.5" customHeight="1">
      <c r="A114" s="41"/>
      <c r="B114" s="42"/>
      <c r="C114" s="215" t="s">
        <v>337</v>
      </c>
      <c r="D114" s="215" t="s">
        <v>167</v>
      </c>
      <c r="E114" s="216" t="s">
        <v>1407</v>
      </c>
      <c r="F114" s="217" t="s">
        <v>1408</v>
      </c>
      <c r="G114" s="218" t="s">
        <v>573</v>
      </c>
      <c r="H114" s="219">
        <v>3</v>
      </c>
      <c r="I114" s="220"/>
      <c r="J114" s="221">
        <f>ROUND(I114*H114,2)</f>
        <v>0</v>
      </c>
      <c r="K114" s="217" t="s">
        <v>19</v>
      </c>
      <c r="L114" s="47"/>
      <c r="M114" s="222" t="s">
        <v>19</v>
      </c>
      <c r="N114" s="223" t="s">
        <v>41</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172</v>
      </c>
      <c r="AT114" s="226" t="s">
        <v>167</v>
      </c>
      <c r="AU114" s="226" t="s">
        <v>77</v>
      </c>
      <c r="AY114" s="20" t="s">
        <v>165</v>
      </c>
      <c r="BE114" s="227">
        <f>IF(N114="základní",J114,0)</f>
        <v>0</v>
      </c>
      <c r="BF114" s="227">
        <f>IF(N114="snížená",J114,0)</f>
        <v>0</v>
      </c>
      <c r="BG114" s="227">
        <f>IF(N114="zákl. přenesená",J114,0)</f>
        <v>0</v>
      </c>
      <c r="BH114" s="227">
        <f>IF(N114="sníž. přenesená",J114,0)</f>
        <v>0</v>
      </c>
      <c r="BI114" s="227">
        <f>IF(N114="nulová",J114,0)</f>
        <v>0</v>
      </c>
      <c r="BJ114" s="20" t="s">
        <v>77</v>
      </c>
      <c r="BK114" s="227">
        <f>ROUND(I114*H114,2)</f>
        <v>0</v>
      </c>
      <c r="BL114" s="20" t="s">
        <v>172</v>
      </c>
      <c r="BM114" s="226" t="s">
        <v>494</v>
      </c>
    </row>
    <row r="115" s="2" customFormat="1" ht="16.5" customHeight="1">
      <c r="A115" s="41"/>
      <c r="B115" s="42"/>
      <c r="C115" s="215" t="s">
        <v>342</v>
      </c>
      <c r="D115" s="215" t="s">
        <v>167</v>
      </c>
      <c r="E115" s="216" t="s">
        <v>1409</v>
      </c>
      <c r="F115" s="217" t="s">
        <v>1410</v>
      </c>
      <c r="G115" s="218" t="s">
        <v>691</v>
      </c>
      <c r="H115" s="219">
        <v>2</v>
      </c>
      <c r="I115" s="220"/>
      <c r="J115" s="221">
        <f>ROUND(I115*H115,2)</f>
        <v>0</v>
      </c>
      <c r="K115" s="217" t="s">
        <v>19</v>
      </c>
      <c r="L115" s="47"/>
      <c r="M115" s="222" t="s">
        <v>19</v>
      </c>
      <c r="N115" s="223" t="s">
        <v>41</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172</v>
      </c>
      <c r="AT115" s="226" t="s">
        <v>167</v>
      </c>
      <c r="AU115" s="226" t="s">
        <v>77</v>
      </c>
      <c r="AY115" s="20" t="s">
        <v>165</v>
      </c>
      <c r="BE115" s="227">
        <f>IF(N115="základní",J115,0)</f>
        <v>0</v>
      </c>
      <c r="BF115" s="227">
        <f>IF(N115="snížená",J115,0)</f>
        <v>0</v>
      </c>
      <c r="BG115" s="227">
        <f>IF(N115="zákl. přenesená",J115,0)</f>
        <v>0</v>
      </c>
      <c r="BH115" s="227">
        <f>IF(N115="sníž. přenesená",J115,0)</f>
        <v>0</v>
      </c>
      <c r="BI115" s="227">
        <f>IF(N115="nulová",J115,0)</f>
        <v>0</v>
      </c>
      <c r="BJ115" s="20" t="s">
        <v>77</v>
      </c>
      <c r="BK115" s="227">
        <f>ROUND(I115*H115,2)</f>
        <v>0</v>
      </c>
      <c r="BL115" s="20" t="s">
        <v>172</v>
      </c>
      <c r="BM115" s="226" t="s">
        <v>508</v>
      </c>
    </row>
    <row r="116" s="2" customFormat="1" ht="16.5" customHeight="1">
      <c r="A116" s="41"/>
      <c r="B116" s="42"/>
      <c r="C116" s="215" t="s">
        <v>348</v>
      </c>
      <c r="D116" s="215" t="s">
        <v>167</v>
      </c>
      <c r="E116" s="216" t="s">
        <v>1411</v>
      </c>
      <c r="F116" s="217" t="s">
        <v>1412</v>
      </c>
      <c r="G116" s="218" t="s">
        <v>1358</v>
      </c>
      <c r="H116" s="219">
        <v>2</v>
      </c>
      <c r="I116" s="220"/>
      <c r="J116" s="221">
        <f>ROUND(I116*H116,2)</f>
        <v>0</v>
      </c>
      <c r="K116" s="217" t="s">
        <v>19</v>
      </c>
      <c r="L116" s="47"/>
      <c r="M116" s="222" t="s">
        <v>19</v>
      </c>
      <c r="N116" s="223" t="s">
        <v>41</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172</v>
      </c>
      <c r="AT116" s="226" t="s">
        <v>167</v>
      </c>
      <c r="AU116" s="226" t="s">
        <v>77</v>
      </c>
      <c r="AY116" s="20" t="s">
        <v>165</v>
      </c>
      <c r="BE116" s="227">
        <f>IF(N116="základní",J116,0)</f>
        <v>0</v>
      </c>
      <c r="BF116" s="227">
        <f>IF(N116="snížená",J116,0)</f>
        <v>0</v>
      </c>
      <c r="BG116" s="227">
        <f>IF(N116="zákl. přenesená",J116,0)</f>
        <v>0</v>
      </c>
      <c r="BH116" s="227">
        <f>IF(N116="sníž. přenesená",J116,0)</f>
        <v>0</v>
      </c>
      <c r="BI116" s="227">
        <f>IF(N116="nulová",J116,0)</f>
        <v>0</v>
      </c>
      <c r="BJ116" s="20" t="s">
        <v>77</v>
      </c>
      <c r="BK116" s="227">
        <f>ROUND(I116*H116,2)</f>
        <v>0</v>
      </c>
      <c r="BL116" s="20" t="s">
        <v>172</v>
      </c>
      <c r="BM116" s="226" t="s">
        <v>519</v>
      </c>
    </row>
    <row r="117" s="2" customFormat="1" ht="16.5" customHeight="1">
      <c r="A117" s="41"/>
      <c r="B117" s="42"/>
      <c r="C117" s="215" t="s">
        <v>353</v>
      </c>
      <c r="D117" s="215" t="s">
        <v>167</v>
      </c>
      <c r="E117" s="216" t="s">
        <v>1413</v>
      </c>
      <c r="F117" s="217" t="s">
        <v>1414</v>
      </c>
      <c r="G117" s="218" t="s">
        <v>1358</v>
      </c>
      <c r="H117" s="219">
        <v>2</v>
      </c>
      <c r="I117" s="220"/>
      <c r="J117" s="221">
        <f>ROUND(I117*H117,2)</f>
        <v>0</v>
      </c>
      <c r="K117" s="217" t="s">
        <v>19</v>
      </c>
      <c r="L117" s="47"/>
      <c r="M117" s="222" t="s">
        <v>19</v>
      </c>
      <c r="N117" s="223" t="s">
        <v>41</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172</v>
      </c>
      <c r="AT117" s="226" t="s">
        <v>167</v>
      </c>
      <c r="AU117" s="226" t="s">
        <v>77</v>
      </c>
      <c r="AY117" s="20" t="s">
        <v>165</v>
      </c>
      <c r="BE117" s="227">
        <f>IF(N117="základní",J117,0)</f>
        <v>0</v>
      </c>
      <c r="BF117" s="227">
        <f>IF(N117="snížená",J117,0)</f>
        <v>0</v>
      </c>
      <c r="BG117" s="227">
        <f>IF(N117="zákl. přenesená",J117,0)</f>
        <v>0</v>
      </c>
      <c r="BH117" s="227">
        <f>IF(N117="sníž. přenesená",J117,0)</f>
        <v>0</v>
      </c>
      <c r="BI117" s="227">
        <f>IF(N117="nulová",J117,0)</f>
        <v>0</v>
      </c>
      <c r="BJ117" s="20" t="s">
        <v>77</v>
      </c>
      <c r="BK117" s="227">
        <f>ROUND(I117*H117,2)</f>
        <v>0</v>
      </c>
      <c r="BL117" s="20" t="s">
        <v>172</v>
      </c>
      <c r="BM117" s="226" t="s">
        <v>533</v>
      </c>
    </row>
    <row r="118" s="2" customFormat="1" ht="16.5" customHeight="1">
      <c r="A118" s="41"/>
      <c r="B118" s="42"/>
      <c r="C118" s="215" t="s">
        <v>359</v>
      </c>
      <c r="D118" s="215" t="s">
        <v>167</v>
      </c>
      <c r="E118" s="216" t="s">
        <v>1415</v>
      </c>
      <c r="F118" s="217" t="s">
        <v>1416</v>
      </c>
      <c r="G118" s="218" t="s">
        <v>213</v>
      </c>
      <c r="H118" s="219">
        <v>50</v>
      </c>
      <c r="I118" s="220"/>
      <c r="J118" s="221">
        <f>ROUND(I118*H118,2)</f>
        <v>0</v>
      </c>
      <c r="K118" s="217" t="s">
        <v>19</v>
      </c>
      <c r="L118" s="47"/>
      <c r="M118" s="222" t="s">
        <v>19</v>
      </c>
      <c r="N118" s="223" t="s">
        <v>41</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172</v>
      </c>
      <c r="AT118" s="226" t="s">
        <v>167</v>
      </c>
      <c r="AU118" s="226" t="s">
        <v>77</v>
      </c>
      <c r="AY118" s="20" t="s">
        <v>165</v>
      </c>
      <c r="BE118" s="227">
        <f>IF(N118="základní",J118,0)</f>
        <v>0</v>
      </c>
      <c r="BF118" s="227">
        <f>IF(N118="snížená",J118,0)</f>
        <v>0</v>
      </c>
      <c r="BG118" s="227">
        <f>IF(N118="zákl. přenesená",J118,0)</f>
        <v>0</v>
      </c>
      <c r="BH118" s="227">
        <f>IF(N118="sníž. přenesená",J118,0)</f>
        <v>0</v>
      </c>
      <c r="BI118" s="227">
        <f>IF(N118="nulová",J118,0)</f>
        <v>0</v>
      </c>
      <c r="BJ118" s="20" t="s">
        <v>77</v>
      </c>
      <c r="BK118" s="227">
        <f>ROUND(I118*H118,2)</f>
        <v>0</v>
      </c>
      <c r="BL118" s="20" t="s">
        <v>172</v>
      </c>
      <c r="BM118" s="226" t="s">
        <v>544</v>
      </c>
    </row>
    <row r="119" s="2" customFormat="1" ht="16.5" customHeight="1">
      <c r="A119" s="41"/>
      <c r="B119" s="42"/>
      <c r="C119" s="215" t="s">
        <v>365</v>
      </c>
      <c r="D119" s="215" t="s">
        <v>167</v>
      </c>
      <c r="E119" s="216" t="s">
        <v>1417</v>
      </c>
      <c r="F119" s="217" t="s">
        <v>1418</v>
      </c>
      <c r="G119" s="218" t="s">
        <v>213</v>
      </c>
      <c r="H119" s="219">
        <v>15</v>
      </c>
      <c r="I119" s="220"/>
      <c r="J119" s="221">
        <f>ROUND(I119*H119,2)</f>
        <v>0</v>
      </c>
      <c r="K119" s="217" t="s">
        <v>19</v>
      </c>
      <c r="L119" s="47"/>
      <c r="M119" s="222" t="s">
        <v>19</v>
      </c>
      <c r="N119" s="223" t="s">
        <v>41</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172</v>
      </c>
      <c r="AT119" s="226" t="s">
        <v>167</v>
      </c>
      <c r="AU119" s="226" t="s">
        <v>77</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556</v>
      </c>
    </row>
    <row r="120" s="2" customFormat="1" ht="16.5" customHeight="1">
      <c r="A120" s="41"/>
      <c r="B120" s="42"/>
      <c r="C120" s="215" t="s">
        <v>371</v>
      </c>
      <c r="D120" s="215" t="s">
        <v>167</v>
      </c>
      <c r="E120" s="216" t="s">
        <v>1419</v>
      </c>
      <c r="F120" s="217" t="s">
        <v>1420</v>
      </c>
      <c r="G120" s="218" t="s">
        <v>1358</v>
      </c>
      <c r="H120" s="219">
        <v>6</v>
      </c>
      <c r="I120" s="220"/>
      <c r="J120" s="221">
        <f>ROUND(I120*H120,2)</f>
        <v>0</v>
      </c>
      <c r="K120" s="217" t="s">
        <v>19</v>
      </c>
      <c r="L120" s="47"/>
      <c r="M120" s="222" t="s">
        <v>19</v>
      </c>
      <c r="N120" s="223" t="s">
        <v>41</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172</v>
      </c>
      <c r="AT120" s="226" t="s">
        <v>167</v>
      </c>
      <c r="AU120" s="226" t="s">
        <v>77</v>
      </c>
      <c r="AY120" s="20" t="s">
        <v>165</v>
      </c>
      <c r="BE120" s="227">
        <f>IF(N120="základní",J120,0)</f>
        <v>0</v>
      </c>
      <c r="BF120" s="227">
        <f>IF(N120="snížená",J120,0)</f>
        <v>0</v>
      </c>
      <c r="BG120" s="227">
        <f>IF(N120="zákl. přenesená",J120,0)</f>
        <v>0</v>
      </c>
      <c r="BH120" s="227">
        <f>IF(N120="sníž. přenesená",J120,0)</f>
        <v>0</v>
      </c>
      <c r="BI120" s="227">
        <f>IF(N120="nulová",J120,0)</f>
        <v>0</v>
      </c>
      <c r="BJ120" s="20" t="s">
        <v>77</v>
      </c>
      <c r="BK120" s="227">
        <f>ROUND(I120*H120,2)</f>
        <v>0</v>
      </c>
      <c r="BL120" s="20" t="s">
        <v>172</v>
      </c>
      <c r="BM120" s="226" t="s">
        <v>570</v>
      </c>
    </row>
    <row r="121" s="2" customFormat="1" ht="21.75" customHeight="1">
      <c r="A121" s="41"/>
      <c r="B121" s="42"/>
      <c r="C121" s="215" t="s">
        <v>377</v>
      </c>
      <c r="D121" s="215" t="s">
        <v>167</v>
      </c>
      <c r="E121" s="216" t="s">
        <v>1421</v>
      </c>
      <c r="F121" s="217" t="s">
        <v>1422</v>
      </c>
      <c r="G121" s="218" t="s">
        <v>691</v>
      </c>
      <c r="H121" s="219">
        <v>1</v>
      </c>
      <c r="I121" s="220"/>
      <c r="J121" s="221">
        <f>ROUND(I121*H121,2)</f>
        <v>0</v>
      </c>
      <c r="K121" s="217" t="s">
        <v>19</v>
      </c>
      <c r="L121" s="47"/>
      <c r="M121" s="222" t="s">
        <v>19</v>
      </c>
      <c r="N121" s="223" t="s">
        <v>41</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172</v>
      </c>
      <c r="AT121" s="226" t="s">
        <v>167</v>
      </c>
      <c r="AU121" s="226" t="s">
        <v>77</v>
      </c>
      <c r="AY121" s="20" t="s">
        <v>165</v>
      </c>
      <c r="BE121" s="227">
        <f>IF(N121="základní",J121,0)</f>
        <v>0</v>
      </c>
      <c r="BF121" s="227">
        <f>IF(N121="snížená",J121,0)</f>
        <v>0</v>
      </c>
      <c r="BG121" s="227">
        <f>IF(N121="zákl. přenesená",J121,0)</f>
        <v>0</v>
      </c>
      <c r="BH121" s="227">
        <f>IF(N121="sníž. přenesená",J121,0)</f>
        <v>0</v>
      </c>
      <c r="BI121" s="227">
        <f>IF(N121="nulová",J121,0)</f>
        <v>0</v>
      </c>
      <c r="BJ121" s="20" t="s">
        <v>77</v>
      </c>
      <c r="BK121" s="227">
        <f>ROUND(I121*H121,2)</f>
        <v>0</v>
      </c>
      <c r="BL121" s="20" t="s">
        <v>172</v>
      </c>
      <c r="BM121" s="226" t="s">
        <v>583</v>
      </c>
    </row>
    <row r="122" s="2" customFormat="1" ht="16.5" customHeight="1">
      <c r="A122" s="41"/>
      <c r="B122" s="42"/>
      <c r="C122" s="215" t="s">
        <v>383</v>
      </c>
      <c r="D122" s="215" t="s">
        <v>167</v>
      </c>
      <c r="E122" s="216" t="s">
        <v>1423</v>
      </c>
      <c r="F122" s="217" t="s">
        <v>1424</v>
      </c>
      <c r="G122" s="218" t="s">
        <v>691</v>
      </c>
      <c r="H122" s="219">
        <v>1</v>
      </c>
      <c r="I122" s="220"/>
      <c r="J122" s="221">
        <f>ROUND(I122*H122,2)</f>
        <v>0</v>
      </c>
      <c r="K122" s="217" t="s">
        <v>19</v>
      </c>
      <c r="L122" s="47"/>
      <c r="M122" s="222" t="s">
        <v>19</v>
      </c>
      <c r="N122" s="223" t="s">
        <v>41</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172</v>
      </c>
      <c r="AT122" s="226" t="s">
        <v>167</v>
      </c>
      <c r="AU122" s="226" t="s">
        <v>77</v>
      </c>
      <c r="AY122" s="20" t="s">
        <v>165</v>
      </c>
      <c r="BE122" s="227">
        <f>IF(N122="základní",J122,0)</f>
        <v>0</v>
      </c>
      <c r="BF122" s="227">
        <f>IF(N122="snížená",J122,0)</f>
        <v>0</v>
      </c>
      <c r="BG122" s="227">
        <f>IF(N122="zákl. přenesená",J122,0)</f>
        <v>0</v>
      </c>
      <c r="BH122" s="227">
        <f>IF(N122="sníž. přenesená",J122,0)</f>
        <v>0</v>
      </c>
      <c r="BI122" s="227">
        <f>IF(N122="nulová",J122,0)</f>
        <v>0</v>
      </c>
      <c r="BJ122" s="20" t="s">
        <v>77</v>
      </c>
      <c r="BK122" s="227">
        <f>ROUND(I122*H122,2)</f>
        <v>0</v>
      </c>
      <c r="BL122" s="20" t="s">
        <v>172</v>
      </c>
      <c r="BM122" s="226" t="s">
        <v>599</v>
      </c>
    </row>
    <row r="123" s="12" customFormat="1" ht="25.92" customHeight="1">
      <c r="A123" s="12"/>
      <c r="B123" s="199"/>
      <c r="C123" s="200"/>
      <c r="D123" s="201" t="s">
        <v>69</v>
      </c>
      <c r="E123" s="202" t="s">
        <v>1425</v>
      </c>
      <c r="F123" s="202" t="s">
        <v>166</v>
      </c>
      <c r="G123" s="200"/>
      <c r="H123" s="200"/>
      <c r="I123" s="203"/>
      <c r="J123" s="204">
        <f>BK123</f>
        <v>0</v>
      </c>
      <c r="K123" s="200"/>
      <c r="L123" s="205"/>
      <c r="M123" s="206"/>
      <c r="N123" s="207"/>
      <c r="O123" s="207"/>
      <c r="P123" s="208">
        <f>SUM(P124:P127)</f>
        <v>0</v>
      </c>
      <c r="Q123" s="207"/>
      <c r="R123" s="208">
        <f>SUM(R124:R127)</f>
        <v>0</v>
      </c>
      <c r="S123" s="207"/>
      <c r="T123" s="209">
        <f>SUM(T124:T127)</f>
        <v>0</v>
      </c>
      <c r="U123" s="12"/>
      <c r="V123" s="12"/>
      <c r="W123" s="12"/>
      <c r="X123" s="12"/>
      <c r="Y123" s="12"/>
      <c r="Z123" s="12"/>
      <c r="AA123" s="12"/>
      <c r="AB123" s="12"/>
      <c r="AC123" s="12"/>
      <c r="AD123" s="12"/>
      <c r="AE123" s="12"/>
      <c r="AR123" s="210" t="s">
        <v>77</v>
      </c>
      <c r="AT123" s="211" t="s">
        <v>69</v>
      </c>
      <c r="AU123" s="211" t="s">
        <v>70</v>
      </c>
      <c r="AY123" s="210" t="s">
        <v>165</v>
      </c>
      <c r="BK123" s="212">
        <f>SUM(BK124:BK127)</f>
        <v>0</v>
      </c>
    </row>
    <row r="124" s="2" customFormat="1" ht="16.5" customHeight="1">
      <c r="A124" s="41"/>
      <c r="B124" s="42"/>
      <c r="C124" s="215" t="s">
        <v>392</v>
      </c>
      <c r="D124" s="215" t="s">
        <v>167</v>
      </c>
      <c r="E124" s="216" t="s">
        <v>1426</v>
      </c>
      <c r="F124" s="217" t="s">
        <v>1427</v>
      </c>
      <c r="G124" s="218" t="s">
        <v>213</v>
      </c>
      <c r="H124" s="219">
        <v>50</v>
      </c>
      <c r="I124" s="220"/>
      <c r="J124" s="221">
        <f>ROUND(I124*H124,2)</f>
        <v>0</v>
      </c>
      <c r="K124" s="217" t="s">
        <v>19</v>
      </c>
      <c r="L124" s="47"/>
      <c r="M124" s="222" t="s">
        <v>19</v>
      </c>
      <c r="N124" s="223" t="s">
        <v>41</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172</v>
      </c>
      <c r="AT124" s="226" t="s">
        <v>167</v>
      </c>
      <c r="AU124" s="226" t="s">
        <v>77</v>
      </c>
      <c r="AY124" s="20" t="s">
        <v>165</v>
      </c>
      <c r="BE124" s="227">
        <f>IF(N124="základní",J124,0)</f>
        <v>0</v>
      </c>
      <c r="BF124" s="227">
        <f>IF(N124="snížená",J124,0)</f>
        <v>0</v>
      </c>
      <c r="BG124" s="227">
        <f>IF(N124="zákl. přenesená",J124,0)</f>
        <v>0</v>
      </c>
      <c r="BH124" s="227">
        <f>IF(N124="sníž. přenesená",J124,0)</f>
        <v>0</v>
      </c>
      <c r="BI124" s="227">
        <f>IF(N124="nulová",J124,0)</f>
        <v>0</v>
      </c>
      <c r="BJ124" s="20" t="s">
        <v>77</v>
      </c>
      <c r="BK124" s="227">
        <f>ROUND(I124*H124,2)</f>
        <v>0</v>
      </c>
      <c r="BL124" s="20" t="s">
        <v>172</v>
      </c>
      <c r="BM124" s="226" t="s">
        <v>610</v>
      </c>
    </row>
    <row r="125" s="2" customFormat="1" ht="16.5" customHeight="1">
      <c r="A125" s="41"/>
      <c r="B125" s="42"/>
      <c r="C125" s="215" t="s">
        <v>401</v>
      </c>
      <c r="D125" s="215" t="s">
        <v>167</v>
      </c>
      <c r="E125" s="216" t="s">
        <v>1428</v>
      </c>
      <c r="F125" s="217" t="s">
        <v>1429</v>
      </c>
      <c r="G125" s="218" t="s">
        <v>213</v>
      </c>
      <c r="H125" s="219">
        <v>50</v>
      </c>
      <c r="I125" s="220"/>
      <c r="J125" s="221">
        <f>ROUND(I125*H125,2)</f>
        <v>0</v>
      </c>
      <c r="K125" s="217" t="s">
        <v>19</v>
      </c>
      <c r="L125" s="47"/>
      <c r="M125" s="222" t="s">
        <v>19</v>
      </c>
      <c r="N125" s="223" t="s">
        <v>41</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172</v>
      </c>
      <c r="AT125" s="226" t="s">
        <v>167</v>
      </c>
      <c r="AU125" s="226" t="s">
        <v>77</v>
      </c>
      <c r="AY125" s="20" t="s">
        <v>165</v>
      </c>
      <c r="BE125" s="227">
        <f>IF(N125="základní",J125,0)</f>
        <v>0</v>
      </c>
      <c r="BF125" s="227">
        <f>IF(N125="snížená",J125,0)</f>
        <v>0</v>
      </c>
      <c r="BG125" s="227">
        <f>IF(N125="zákl. přenesená",J125,0)</f>
        <v>0</v>
      </c>
      <c r="BH125" s="227">
        <f>IF(N125="sníž. přenesená",J125,0)</f>
        <v>0</v>
      </c>
      <c r="BI125" s="227">
        <f>IF(N125="nulová",J125,0)</f>
        <v>0</v>
      </c>
      <c r="BJ125" s="20" t="s">
        <v>77</v>
      </c>
      <c r="BK125" s="227">
        <f>ROUND(I125*H125,2)</f>
        <v>0</v>
      </c>
      <c r="BL125" s="20" t="s">
        <v>172</v>
      </c>
      <c r="BM125" s="226" t="s">
        <v>621</v>
      </c>
    </row>
    <row r="126" s="2" customFormat="1" ht="16.5" customHeight="1">
      <c r="A126" s="41"/>
      <c r="B126" s="42"/>
      <c r="C126" s="215" t="s">
        <v>414</v>
      </c>
      <c r="D126" s="215" t="s">
        <v>167</v>
      </c>
      <c r="E126" s="216" t="s">
        <v>1430</v>
      </c>
      <c r="F126" s="217" t="s">
        <v>1431</v>
      </c>
      <c r="G126" s="218" t="s">
        <v>213</v>
      </c>
      <c r="H126" s="219">
        <v>50</v>
      </c>
      <c r="I126" s="220"/>
      <c r="J126" s="221">
        <f>ROUND(I126*H126,2)</f>
        <v>0</v>
      </c>
      <c r="K126" s="217" t="s">
        <v>19</v>
      </c>
      <c r="L126" s="47"/>
      <c r="M126" s="222" t="s">
        <v>19</v>
      </c>
      <c r="N126" s="223" t="s">
        <v>41</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172</v>
      </c>
      <c r="AT126" s="226" t="s">
        <v>167</v>
      </c>
      <c r="AU126" s="226" t="s">
        <v>77</v>
      </c>
      <c r="AY126" s="20" t="s">
        <v>165</v>
      </c>
      <c r="BE126" s="227">
        <f>IF(N126="základní",J126,0)</f>
        <v>0</v>
      </c>
      <c r="BF126" s="227">
        <f>IF(N126="snížená",J126,0)</f>
        <v>0</v>
      </c>
      <c r="BG126" s="227">
        <f>IF(N126="zákl. přenesená",J126,0)</f>
        <v>0</v>
      </c>
      <c r="BH126" s="227">
        <f>IF(N126="sníž. přenesená",J126,0)</f>
        <v>0</v>
      </c>
      <c r="BI126" s="227">
        <f>IF(N126="nulová",J126,0)</f>
        <v>0</v>
      </c>
      <c r="BJ126" s="20" t="s">
        <v>77</v>
      </c>
      <c r="BK126" s="227">
        <f>ROUND(I126*H126,2)</f>
        <v>0</v>
      </c>
      <c r="BL126" s="20" t="s">
        <v>172</v>
      </c>
      <c r="BM126" s="226" t="s">
        <v>635</v>
      </c>
    </row>
    <row r="127" s="2" customFormat="1" ht="16.5" customHeight="1">
      <c r="A127" s="41"/>
      <c r="B127" s="42"/>
      <c r="C127" s="215" t="s">
        <v>419</v>
      </c>
      <c r="D127" s="215" t="s">
        <v>167</v>
      </c>
      <c r="E127" s="216" t="s">
        <v>1432</v>
      </c>
      <c r="F127" s="217" t="s">
        <v>1433</v>
      </c>
      <c r="G127" s="218" t="s">
        <v>188</v>
      </c>
      <c r="H127" s="219">
        <v>18</v>
      </c>
      <c r="I127" s="220"/>
      <c r="J127" s="221">
        <f>ROUND(I127*H127,2)</f>
        <v>0</v>
      </c>
      <c r="K127" s="217" t="s">
        <v>19</v>
      </c>
      <c r="L127" s="47"/>
      <c r="M127" s="291" t="s">
        <v>19</v>
      </c>
      <c r="N127" s="292" t="s">
        <v>41</v>
      </c>
      <c r="O127" s="293"/>
      <c r="P127" s="294">
        <f>O127*H127</f>
        <v>0</v>
      </c>
      <c r="Q127" s="294">
        <v>0</v>
      </c>
      <c r="R127" s="294">
        <f>Q127*H127</f>
        <v>0</v>
      </c>
      <c r="S127" s="294">
        <v>0</v>
      </c>
      <c r="T127" s="295">
        <f>S127*H127</f>
        <v>0</v>
      </c>
      <c r="U127" s="41"/>
      <c r="V127" s="41"/>
      <c r="W127" s="41"/>
      <c r="X127" s="41"/>
      <c r="Y127" s="41"/>
      <c r="Z127" s="41"/>
      <c r="AA127" s="41"/>
      <c r="AB127" s="41"/>
      <c r="AC127" s="41"/>
      <c r="AD127" s="41"/>
      <c r="AE127" s="41"/>
      <c r="AR127" s="226" t="s">
        <v>172</v>
      </c>
      <c r="AT127" s="226" t="s">
        <v>167</v>
      </c>
      <c r="AU127" s="226" t="s">
        <v>77</v>
      </c>
      <c r="AY127" s="20" t="s">
        <v>165</v>
      </c>
      <c r="BE127" s="227">
        <f>IF(N127="základní",J127,0)</f>
        <v>0</v>
      </c>
      <c r="BF127" s="227">
        <f>IF(N127="snížená",J127,0)</f>
        <v>0</v>
      </c>
      <c r="BG127" s="227">
        <f>IF(N127="zákl. přenesená",J127,0)</f>
        <v>0</v>
      </c>
      <c r="BH127" s="227">
        <f>IF(N127="sníž. přenesená",J127,0)</f>
        <v>0</v>
      </c>
      <c r="BI127" s="227">
        <f>IF(N127="nulová",J127,0)</f>
        <v>0</v>
      </c>
      <c r="BJ127" s="20" t="s">
        <v>77</v>
      </c>
      <c r="BK127" s="227">
        <f>ROUND(I127*H127,2)</f>
        <v>0</v>
      </c>
      <c r="BL127" s="20" t="s">
        <v>172</v>
      </c>
      <c r="BM127" s="226" t="s">
        <v>650</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FjTIhGNrkh0aFUnsv1hcDd2HkhaSNFIX4VDcMn/UQzfzTbDubnYsaB+B6g/BY/AtasLfGr/ESAOuVwWxTDbe7A==" hashValue="6p9mDf3UezL0rYIOUQecovuviYY+tEDqQTiPURFt7mdwV01ZUD1fjvp6pFprSR3fUCXLtBnD9ERkxiFlHZqNPA==" algorithmName="SHA-512" password="CC51"/>
  <autoFilter ref="C86:K12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1434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ROUND((SUM(BE88:BE242)),  2)</f>
        <v>0</v>
      </c>
      <c r="G33" s="41"/>
      <c r="H33" s="41"/>
      <c r="I33" s="160">
        <v>0.20999999999999999</v>
      </c>
      <c r="J33" s="159">
        <f>ROUND(((SUM(BE88:BE242))*I33),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ROUND((SUM(BF88:BF242)),  2)</f>
        <v>0</v>
      </c>
      <c r="G34" s="41"/>
      <c r="H34" s="41"/>
      <c r="I34" s="160">
        <v>0.14999999999999999</v>
      </c>
      <c r="J34" s="159">
        <f>ROUND(((SUM(BF88:BF242))*I34),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ROUND((SUM(BG88:BG242)),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ROUND((SUM(BH88:BH242)),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ROUND((SUM(BI88:BI242)),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SO02 - Výtlačné potrubí do VDJ</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1435</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8"/>
      <c r="D61" s="184" t="s">
        <v>128</v>
      </c>
      <c r="E61" s="185"/>
      <c r="F61" s="185"/>
      <c r="G61" s="185"/>
      <c r="H61" s="185"/>
      <c r="I61" s="185"/>
      <c r="J61" s="186">
        <f>J90</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129</v>
      </c>
      <c r="E62" s="185"/>
      <c r="F62" s="185"/>
      <c r="G62" s="185"/>
      <c r="H62" s="185"/>
      <c r="I62" s="185"/>
      <c r="J62" s="186">
        <f>J174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131</v>
      </c>
      <c r="E63" s="185"/>
      <c r="F63" s="185"/>
      <c r="G63" s="185"/>
      <c r="H63" s="185"/>
      <c r="I63" s="185"/>
      <c r="J63" s="186">
        <f>J183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133</v>
      </c>
      <c r="E64" s="185"/>
      <c r="F64" s="185"/>
      <c r="G64" s="185"/>
      <c r="H64" s="185"/>
      <c r="I64" s="185"/>
      <c r="J64" s="186">
        <f>J188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1436</v>
      </c>
      <c r="E65" s="185"/>
      <c r="F65" s="185"/>
      <c r="G65" s="185"/>
      <c r="H65" s="185"/>
      <c r="I65" s="185"/>
      <c r="J65" s="186">
        <f>J224</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1437</v>
      </c>
      <c r="E66" s="185"/>
      <c r="F66" s="185"/>
      <c r="G66" s="185"/>
      <c r="H66" s="185"/>
      <c r="I66" s="185"/>
      <c r="J66" s="186">
        <f>J228</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1438</v>
      </c>
      <c r="E67" s="185"/>
      <c r="F67" s="185"/>
      <c r="G67" s="185"/>
      <c r="H67" s="185"/>
      <c r="I67" s="185"/>
      <c r="J67" s="186">
        <f>J235</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135</v>
      </c>
      <c r="E68" s="185"/>
      <c r="F68" s="185"/>
      <c r="G68" s="185"/>
      <c r="H68" s="185"/>
      <c r="I68" s="185"/>
      <c r="J68" s="186">
        <f>J240</f>
        <v>0</v>
      </c>
      <c r="K68" s="128"/>
      <c r="L68" s="187"/>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150</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BRNO, BYSTRC - REKONSTRUKCE ČS CHOCHOLA (CÚ I/2025)</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119</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SO02 - Výtlačné potrubí do VDJ</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Brno</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 xml:space="preserve"> </v>
      </c>
      <c r="G84" s="43"/>
      <c r="H84" s="43"/>
      <c r="I84" s="35" t="s">
        <v>31</v>
      </c>
      <c r="J84" s="39" t="str">
        <f>E21</f>
        <v xml:space="preserve"> </v>
      </c>
      <c r="K84" s="43"/>
      <c r="L84" s="147"/>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IF(E18="","",E18)</f>
        <v>Vyplň údaj</v>
      </c>
      <c r="G85" s="43"/>
      <c r="H85" s="43"/>
      <c r="I85" s="35" t="s">
        <v>33</v>
      </c>
      <c r="J85" s="39" t="str">
        <f>E24</f>
        <v xml:space="preserve"> </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151</v>
      </c>
      <c r="D87" s="191" t="s">
        <v>55</v>
      </c>
      <c r="E87" s="191" t="s">
        <v>51</v>
      </c>
      <c r="F87" s="191" t="s">
        <v>52</v>
      </c>
      <c r="G87" s="191" t="s">
        <v>152</v>
      </c>
      <c r="H87" s="191" t="s">
        <v>153</v>
      </c>
      <c r="I87" s="191" t="s">
        <v>154</v>
      </c>
      <c r="J87" s="191" t="s">
        <v>125</v>
      </c>
      <c r="K87" s="192" t="s">
        <v>155</v>
      </c>
      <c r="L87" s="193"/>
      <c r="M87" s="95" t="s">
        <v>19</v>
      </c>
      <c r="N87" s="96" t="s">
        <v>40</v>
      </c>
      <c r="O87" s="96" t="s">
        <v>156</v>
      </c>
      <c r="P87" s="96" t="s">
        <v>157</v>
      </c>
      <c r="Q87" s="96" t="s">
        <v>158</v>
      </c>
      <c r="R87" s="96" t="s">
        <v>159</v>
      </c>
      <c r="S87" s="96" t="s">
        <v>160</v>
      </c>
      <c r="T87" s="97" t="s">
        <v>161</v>
      </c>
      <c r="U87" s="188"/>
      <c r="V87" s="188"/>
      <c r="W87" s="188"/>
      <c r="X87" s="188"/>
      <c r="Y87" s="188"/>
      <c r="Z87" s="188"/>
      <c r="AA87" s="188"/>
      <c r="AB87" s="188"/>
      <c r="AC87" s="188"/>
      <c r="AD87" s="188"/>
      <c r="AE87" s="188"/>
    </row>
    <row r="88" s="2" customFormat="1" ht="22.8" customHeight="1">
      <c r="A88" s="41"/>
      <c r="B88" s="42"/>
      <c r="C88" s="102" t="s">
        <v>162</v>
      </c>
      <c r="D88" s="43"/>
      <c r="E88" s="43"/>
      <c r="F88" s="43"/>
      <c r="G88" s="43"/>
      <c r="H88" s="43"/>
      <c r="I88" s="43"/>
      <c r="J88" s="194">
        <f>BK88</f>
        <v>0</v>
      </c>
      <c r="K88" s="43"/>
      <c r="L88" s="47"/>
      <c r="M88" s="98"/>
      <c r="N88" s="195"/>
      <c r="O88" s="99"/>
      <c r="P88" s="196">
        <f>P89</f>
        <v>0</v>
      </c>
      <c r="Q88" s="99"/>
      <c r="R88" s="196">
        <f>R89</f>
        <v>4.4479800239999996</v>
      </c>
      <c r="S88" s="99"/>
      <c r="T88" s="197">
        <f>T89</f>
        <v>0</v>
      </c>
      <c r="U88" s="41"/>
      <c r="V88" s="41"/>
      <c r="W88" s="41"/>
      <c r="X88" s="41"/>
      <c r="Y88" s="41"/>
      <c r="Z88" s="41"/>
      <c r="AA88" s="41"/>
      <c r="AB88" s="41"/>
      <c r="AC88" s="41"/>
      <c r="AD88" s="41"/>
      <c r="AE88" s="41"/>
      <c r="AT88" s="20" t="s">
        <v>69</v>
      </c>
      <c r="AU88" s="20" t="s">
        <v>126</v>
      </c>
      <c r="BK88" s="198">
        <f>BK89</f>
        <v>0</v>
      </c>
    </row>
    <row r="89" s="12" customFormat="1" ht="25.92" customHeight="1">
      <c r="A89" s="12"/>
      <c r="B89" s="199"/>
      <c r="C89" s="200"/>
      <c r="D89" s="201" t="s">
        <v>69</v>
      </c>
      <c r="E89" s="202" t="s">
        <v>163</v>
      </c>
      <c r="F89" s="202" t="s">
        <v>1439</v>
      </c>
      <c r="G89" s="200"/>
      <c r="H89" s="200"/>
      <c r="I89" s="203"/>
      <c r="J89" s="204">
        <f>BK89</f>
        <v>0</v>
      </c>
      <c r="K89" s="200"/>
      <c r="L89" s="205"/>
      <c r="M89" s="206"/>
      <c r="N89" s="207"/>
      <c r="O89" s="207"/>
      <c r="P89" s="208">
        <f>P90+P174+P183+P188+P224+P228+P235+P240</f>
        <v>0</v>
      </c>
      <c r="Q89" s="207"/>
      <c r="R89" s="208">
        <f>R90+R174+R183+R188+R224+R228+R235+R240</f>
        <v>4.4479800239999996</v>
      </c>
      <c r="S89" s="207"/>
      <c r="T89" s="209">
        <f>T90+T174+T183+T188+T224+T228+T235+T240</f>
        <v>0</v>
      </c>
      <c r="U89" s="12"/>
      <c r="V89" s="12"/>
      <c r="W89" s="12"/>
      <c r="X89" s="12"/>
      <c r="Y89" s="12"/>
      <c r="Z89" s="12"/>
      <c r="AA89" s="12"/>
      <c r="AB89" s="12"/>
      <c r="AC89" s="12"/>
      <c r="AD89" s="12"/>
      <c r="AE89" s="12"/>
      <c r="AR89" s="210" t="s">
        <v>77</v>
      </c>
      <c r="AT89" s="211" t="s">
        <v>69</v>
      </c>
      <c r="AU89" s="211" t="s">
        <v>70</v>
      </c>
      <c r="AY89" s="210" t="s">
        <v>165</v>
      </c>
      <c r="BK89" s="212">
        <f>BK90+BK174+BK183+BK188+BK224+BK228+BK235+BK240</f>
        <v>0</v>
      </c>
    </row>
    <row r="90" s="12" customFormat="1" ht="22.8" customHeight="1">
      <c r="A90" s="12"/>
      <c r="B90" s="199"/>
      <c r="C90" s="200"/>
      <c r="D90" s="201" t="s">
        <v>69</v>
      </c>
      <c r="E90" s="213" t="s">
        <v>77</v>
      </c>
      <c r="F90" s="213" t="s">
        <v>166</v>
      </c>
      <c r="G90" s="200"/>
      <c r="H90" s="200"/>
      <c r="I90" s="203"/>
      <c r="J90" s="214">
        <f>BK90</f>
        <v>0</v>
      </c>
      <c r="K90" s="200"/>
      <c r="L90" s="205"/>
      <c r="M90" s="206"/>
      <c r="N90" s="207"/>
      <c r="O90" s="207"/>
      <c r="P90" s="208">
        <f>SUM(P91:P173)</f>
        <v>0</v>
      </c>
      <c r="Q90" s="207"/>
      <c r="R90" s="208">
        <f>SUM(R91:R173)</f>
        <v>0.043770222000000004</v>
      </c>
      <c r="S90" s="207"/>
      <c r="T90" s="209">
        <f>SUM(T91:T173)</f>
        <v>0</v>
      </c>
      <c r="U90" s="12"/>
      <c r="V90" s="12"/>
      <c r="W90" s="12"/>
      <c r="X90" s="12"/>
      <c r="Y90" s="12"/>
      <c r="Z90" s="12"/>
      <c r="AA90" s="12"/>
      <c r="AB90" s="12"/>
      <c r="AC90" s="12"/>
      <c r="AD90" s="12"/>
      <c r="AE90" s="12"/>
      <c r="AR90" s="210" t="s">
        <v>77</v>
      </c>
      <c r="AT90" s="211" t="s">
        <v>69</v>
      </c>
      <c r="AU90" s="211" t="s">
        <v>77</v>
      </c>
      <c r="AY90" s="210" t="s">
        <v>165</v>
      </c>
      <c r="BK90" s="212">
        <f>SUM(BK91:BK173)</f>
        <v>0</v>
      </c>
    </row>
    <row r="91" s="2" customFormat="1" ht="24.15" customHeight="1">
      <c r="A91" s="41"/>
      <c r="B91" s="42"/>
      <c r="C91" s="215" t="s">
        <v>77</v>
      </c>
      <c r="D91" s="215" t="s">
        <v>167</v>
      </c>
      <c r="E91" s="216" t="s">
        <v>1440</v>
      </c>
      <c r="F91" s="217" t="s">
        <v>1441</v>
      </c>
      <c r="G91" s="218" t="s">
        <v>194</v>
      </c>
      <c r="H91" s="219">
        <v>10.44</v>
      </c>
      <c r="I91" s="220"/>
      <c r="J91" s="221">
        <f>ROUND(I91*H91,2)</f>
        <v>0</v>
      </c>
      <c r="K91" s="217" t="s">
        <v>171</v>
      </c>
      <c r="L91" s="47"/>
      <c r="M91" s="222" t="s">
        <v>19</v>
      </c>
      <c r="N91" s="223"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172</v>
      </c>
      <c r="AT91" s="226" t="s">
        <v>167</v>
      </c>
      <c r="AU91" s="226" t="s">
        <v>79</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1442</v>
      </c>
    </row>
    <row r="92" s="2" customFormat="1">
      <c r="A92" s="41"/>
      <c r="B92" s="42"/>
      <c r="C92" s="43"/>
      <c r="D92" s="228" t="s">
        <v>174</v>
      </c>
      <c r="E92" s="43"/>
      <c r="F92" s="229" t="s">
        <v>1443</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174</v>
      </c>
      <c r="AU92" s="20" t="s">
        <v>79</v>
      </c>
    </row>
    <row r="93" s="13" customFormat="1">
      <c r="A93" s="13"/>
      <c r="B93" s="233"/>
      <c r="C93" s="234"/>
      <c r="D93" s="235" t="s">
        <v>176</v>
      </c>
      <c r="E93" s="236" t="s">
        <v>19</v>
      </c>
      <c r="F93" s="237" t="s">
        <v>1444</v>
      </c>
      <c r="G93" s="234"/>
      <c r="H93" s="238">
        <v>20.879999999999999</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176</v>
      </c>
      <c r="AU93" s="244" t="s">
        <v>79</v>
      </c>
      <c r="AV93" s="13" t="s">
        <v>79</v>
      </c>
      <c r="AW93" s="13" t="s">
        <v>32</v>
      </c>
      <c r="AX93" s="13" t="s">
        <v>70</v>
      </c>
      <c r="AY93" s="244" t="s">
        <v>165</v>
      </c>
    </row>
    <row r="94" s="14" customFormat="1">
      <c r="A94" s="14"/>
      <c r="B94" s="245"/>
      <c r="C94" s="246"/>
      <c r="D94" s="235" t="s">
        <v>176</v>
      </c>
      <c r="E94" s="247" t="s">
        <v>19</v>
      </c>
      <c r="F94" s="248" t="s">
        <v>178</v>
      </c>
      <c r="G94" s="246"/>
      <c r="H94" s="249">
        <v>20.879999999999999</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176</v>
      </c>
      <c r="AU94" s="255" t="s">
        <v>79</v>
      </c>
      <c r="AV94" s="14" t="s">
        <v>172</v>
      </c>
      <c r="AW94" s="14" t="s">
        <v>32</v>
      </c>
      <c r="AX94" s="14" t="s">
        <v>70</v>
      </c>
      <c r="AY94" s="255" t="s">
        <v>165</v>
      </c>
    </row>
    <row r="95" s="13" customFormat="1">
      <c r="A95" s="13"/>
      <c r="B95" s="233"/>
      <c r="C95" s="234"/>
      <c r="D95" s="235" t="s">
        <v>176</v>
      </c>
      <c r="E95" s="236" t="s">
        <v>19</v>
      </c>
      <c r="F95" s="237" t="s">
        <v>1445</v>
      </c>
      <c r="G95" s="234"/>
      <c r="H95" s="238">
        <v>10.44</v>
      </c>
      <c r="I95" s="239"/>
      <c r="J95" s="234"/>
      <c r="K95" s="234"/>
      <c r="L95" s="240"/>
      <c r="M95" s="241"/>
      <c r="N95" s="242"/>
      <c r="O95" s="242"/>
      <c r="P95" s="242"/>
      <c r="Q95" s="242"/>
      <c r="R95" s="242"/>
      <c r="S95" s="242"/>
      <c r="T95" s="243"/>
      <c r="U95" s="13"/>
      <c r="V95" s="13"/>
      <c r="W95" s="13"/>
      <c r="X95" s="13"/>
      <c r="Y95" s="13"/>
      <c r="Z95" s="13"/>
      <c r="AA95" s="13"/>
      <c r="AB95" s="13"/>
      <c r="AC95" s="13"/>
      <c r="AD95" s="13"/>
      <c r="AE95" s="13"/>
      <c r="AT95" s="244" t="s">
        <v>176</v>
      </c>
      <c r="AU95" s="244" t="s">
        <v>79</v>
      </c>
      <c r="AV95" s="13" t="s">
        <v>79</v>
      </c>
      <c r="AW95" s="13" t="s">
        <v>32</v>
      </c>
      <c r="AX95" s="13" t="s">
        <v>70</v>
      </c>
      <c r="AY95" s="244" t="s">
        <v>165</v>
      </c>
    </row>
    <row r="96" s="14" customFormat="1">
      <c r="A96" s="14"/>
      <c r="B96" s="245"/>
      <c r="C96" s="246"/>
      <c r="D96" s="235" t="s">
        <v>176</v>
      </c>
      <c r="E96" s="247" t="s">
        <v>19</v>
      </c>
      <c r="F96" s="248" t="s">
        <v>178</v>
      </c>
      <c r="G96" s="246"/>
      <c r="H96" s="249">
        <v>10.44</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176</v>
      </c>
      <c r="AU96" s="255" t="s">
        <v>79</v>
      </c>
      <c r="AV96" s="14" t="s">
        <v>172</v>
      </c>
      <c r="AW96" s="14" t="s">
        <v>32</v>
      </c>
      <c r="AX96" s="14" t="s">
        <v>77</v>
      </c>
      <c r="AY96" s="255" t="s">
        <v>165</v>
      </c>
    </row>
    <row r="97" s="2" customFormat="1" ht="24.15" customHeight="1">
      <c r="A97" s="41"/>
      <c r="B97" s="42"/>
      <c r="C97" s="215" t="s">
        <v>79</v>
      </c>
      <c r="D97" s="215" t="s">
        <v>167</v>
      </c>
      <c r="E97" s="216" t="s">
        <v>1446</v>
      </c>
      <c r="F97" s="217" t="s">
        <v>1447</v>
      </c>
      <c r="G97" s="218" t="s">
        <v>194</v>
      </c>
      <c r="H97" s="219">
        <v>8.3520000000000003</v>
      </c>
      <c r="I97" s="220"/>
      <c r="J97" s="221">
        <f>ROUND(I97*H97,2)</f>
        <v>0</v>
      </c>
      <c r="K97" s="217" t="s">
        <v>171</v>
      </c>
      <c r="L97" s="47"/>
      <c r="M97" s="222" t="s">
        <v>19</v>
      </c>
      <c r="N97" s="223" t="s">
        <v>41</v>
      </c>
      <c r="O97" s="87"/>
      <c r="P97" s="224">
        <f>O97*H97</f>
        <v>0</v>
      </c>
      <c r="Q97" s="224">
        <v>0</v>
      </c>
      <c r="R97" s="224">
        <f>Q97*H97</f>
        <v>0</v>
      </c>
      <c r="S97" s="224">
        <v>0</v>
      </c>
      <c r="T97" s="225">
        <f>S97*H97</f>
        <v>0</v>
      </c>
      <c r="U97" s="41"/>
      <c r="V97" s="41"/>
      <c r="W97" s="41"/>
      <c r="X97" s="41"/>
      <c r="Y97" s="41"/>
      <c r="Z97" s="41"/>
      <c r="AA97" s="41"/>
      <c r="AB97" s="41"/>
      <c r="AC97" s="41"/>
      <c r="AD97" s="41"/>
      <c r="AE97" s="41"/>
      <c r="AR97" s="226" t="s">
        <v>172</v>
      </c>
      <c r="AT97" s="226" t="s">
        <v>167</v>
      </c>
      <c r="AU97" s="226" t="s">
        <v>79</v>
      </c>
      <c r="AY97" s="20" t="s">
        <v>165</v>
      </c>
      <c r="BE97" s="227">
        <f>IF(N97="základní",J97,0)</f>
        <v>0</v>
      </c>
      <c r="BF97" s="227">
        <f>IF(N97="snížená",J97,0)</f>
        <v>0</v>
      </c>
      <c r="BG97" s="227">
        <f>IF(N97="zákl. přenesená",J97,0)</f>
        <v>0</v>
      </c>
      <c r="BH97" s="227">
        <f>IF(N97="sníž. přenesená",J97,0)</f>
        <v>0</v>
      </c>
      <c r="BI97" s="227">
        <f>IF(N97="nulová",J97,0)</f>
        <v>0</v>
      </c>
      <c r="BJ97" s="20" t="s">
        <v>77</v>
      </c>
      <c r="BK97" s="227">
        <f>ROUND(I97*H97,2)</f>
        <v>0</v>
      </c>
      <c r="BL97" s="20" t="s">
        <v>172</v>
      </c>
      <c r="BM97" s="226" t="s">
        <v>1448</v>
      </c>
    </row>
    <row r="98" s="2" customFormat="1">
      <c r="A98" s="41"/>
      <c r="B98" s="42"/>
      <c r="C98" s="43"/>
      <c r="D98" s="228" t="s">
        <v>174</v>
      </c>
      <c r="E98" s="43"/>
      <c r="F98" s="229" t="s">
        <v>1449</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174</v>
      </c>
      <c r="AU98" s="20" t="s">
        <v>79</v>
      </c>
    </row>
    <row r="99" s="13" customFormat="1">
      <c r="A99" s="13"/>
      <c r="B99" s="233"/>
      <c r="C99" s="234"/>
      <c r="D99" s="235" t="s">
        <v>176</v>
      </c>
      <c r="E99" s="236" t="s">
        <v>19</v>
      </c>
      <c r="F99" s="237" t="s">
        <v>1444</v>
      </c>
      <c r="G99" s="234"/>
      <c r="H99" s="238">
        <v>20.879999999999999</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176</v>
      </c>
      <c r="AU99" s="244" t="s">
        <v>79</v>
      </c>
      <c r="AV99" s="13" t="s">
        <v>79</v>
      </c>
      <c r="AW99" s="13" t="s">
        <v>32</v>
      </c>
      <c r="AX99" s="13" t="s">
        <v>70</v>
      </c>
      <c r="AY99" s="244" t="s">
        <v>165</v>
      </c>
    </row>
    <row r="100" s="14" customFormat="1">
      <c r="A100" s="14"/>
      <c r="B100" s="245"/>
      <c r="C100" s="246"/>
      <c r="D100" s="235" t="s">
        <v>176</v>
      </c>
      <c r="E100" s="247" t="s">
        <v>19</v>
      </c>
      <c r="F100" s="248" t="s">
        <v>178</v>
      </c>
      <c r="G100" s="246"/>
      <c r="H100" s="249">
        <v>20.879999999999999</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176</v>
      </c>
      <c r="AU100" s="255" t="s">
        <v>79</v>
      </c>
      <c r="AV100" s="14" t="s">
        <v>172</v>
      </c>
      <c r="AW100" s="14" t="s">
        <v>32</v>
      </c>
      <c r="AX100" s="14" t="s">
        <v>70</v>
      </c>
      <c r="AY100" s="255" t="s">
        <v>165</v>
      </c>
    </row>
    <row r="101" s="13" customFormat="1">
      <c r="A101" s="13"/>
      <c r="B101" s="233"/>
      <c r="C101" s="234"/>
      <c r="D101" s="235" t="s">
        <v>176</v>
      </c>
      <c r="E101" s="236" t="s">
        <v>19</v>
      </c>
      <c r="F101" s="237" t="s">
        <v>1450</v>
      </c>
      <c r="G101" s="234"/>
      <c r="H101" s="238">
        <v>8.3520000000000003</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176</v>
      </c>
      <c r="AU101" s="244" t="s">
        <v>79</v>
      </c>
      <c r="AV101" s="13" t="s">
        <v>79</v>
      </c>
      <c r="AW101" s="13" t="s">
        <v>32</v>
      </c>
      <c r="AX101" s="13" t="s">
        <v>70</v>
      </c>
      <c r="AY101" s="244" t="s">
        <v>165</v>
      </c>
    </row>
    <row r="102" s="14" customFormat="1">
      <c r="A102" s="14"/>
      <c r="B102" s="245"/>
      <c r="C102" s="246"/>
      <c r="D102" s="235" t="s">
        <v>176</v>
      </c>
      <c r="E102" s="247" t="s">
        <v>19</v>
      </c>
      <c r="F102" s="248" t="s">
        <v>178</v>
      </c>
      <c r="G102" s="246"/>
      <c r="H102" s="249">
        <v>8.3520000000000003</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176</v>
      </c>
      <c r="AU102" s="255" t="s">
        <v>79</v>
      </c>
      <c r="AV102" s="14" t="s">
        <v>172</v>
      </c>
      <c r="AW102" s="14" t="s">
        <v>32</v>
      </c>
      <c r="AX102" s="14" t="s">
        <v>77</v>
      </c>
      <c r="AY102" s="255" t="s">
        <v>165</v>
      </c>
    </row>
    <row r="103" s="2" customFormat="1" ht="24.15" customHeight="1">
      <c r="A103" s="41"/>
      <c r="B103" s="42"/>
      <c r="C103" s="215" t="s">
        <v>185</v>
      </c>
      <c r="D103" s="215" t="s">
        <v>167</v>
      </c>
      <c r="E103" s="216" t="s">
        <v>1451</v>
      </c>
      <c r="F103" s="217" t="s">
        <v>1452</v>
      </c>
      <c r="G103" s="218" t="s">
        <v>194</v>
      </c>
      <c r="H103" s="219">
        <v>4.1280000000000001</v>
      </c>
      <c r="I103" s="220"/>
      <c r="J103" s="221">
        <f>ROUND(I103*H103,2)</f>
        <v>0</v>
      </c>
      <c r="K103" s="217" t="s">
        <v>171</v>
      </c>
      <c r="L103" s="47"/>
      <c r="M103" s="222" t="s">
        <v>19</v>
      </c>
      <c r="N103" s="223" t="s">
        <v>41</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172</v>
      </c>
      <c r="AT103" s="226" t="s">
        <v>167</v>
      </c>
      <c r="AU103" s="226" t="s">
        <v>79</v>
      </c>
      <c r="AY103" s="20" t="s">
        <v>165</v>
      </c>
      <c r="BE103" s="227">
        <f>IF(N103="základní",J103,0)</f>
        <v>0</v>
      </c>
      <c r="BF103" s="227">
        <f>IF(N103="snížená",J103,0)</f>
        <v>0</v>
      </c>
      <c r="BG103" s="227">
        <f>IF(N103="zákl. přenesená",J103,0)</f>
        <v>0</v>
      </c>
      <c r="BH103" s="227">
        <f>IF(N103="sníž. přenesená",J103,0)</f>
        <v>0</v>
      </c>
      <c r="BI103" s="227">
        <f>IF(N103="nulová",J103,0)</f>
        <v>0</v>
      </c>
      <c r="BJ103" s="20" t="s">
        <v>77</v>
      </c>
      <c r="BK103" s="227">
        <f>ROUND(I103*H103,2)</f>
        <v>0</v>
      </c>
      <c r="BL103" s="20" t="s">
        <v>172</v>
      </c>
      <c r="BM103" s="226" t="s">
        <v>1453</v>
      </c>
    </row>
    <row r="104" s="2" customFormat="1">
      <c r="A104" s="41"/>
      <c r="B104" s="42"/>
      <c r="C104" s="43"/>
      <c r="D104" s="228" t="s">
        <v>174</v>
      </c>
      <c r="E104" s="43"/>
      <c r="F104" s="229" t="s">
        <v>1454</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174</v>
      </c>
      <c r="AU104" s="20" t="s">
        <v>79</v>
      </c>
    </row>
    <row r="105" s="13" customFormat="1">
      <c r="A105" s="13"/>
      <c r="B105" s="233"/>
      <c r="C105" s="234"/>
      <c r="D105" s="235" t="s">
        <v>176</v>
      </c>
      <c r="E105" s="236" t="s">
        <v>19</v>
      </c>
      <c r="F105" s="237" t="s">
        <v>1444</v>
      </c>
      <c r="G105" s="234"/>
      <c r="H105" s="238">
        <v>20.879999999999999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176</v>
      </c>
      <c r="AU105" s="244" t="s">
        <v>79</v>
      </c>
      <c r="AV105" s="13" t="s">
        <v>79</v>
      </c>
      <c r="AW105" s="13" t="s">
        <v>32</v>
      </c>
      <c r="AX105" s="13" t="s">
        <v>70</v>
      </c>
      <c r="AY105" s="244" t="s">
        <v>165</v>
      </c>
    </row>
    <row r="106" s="14" customFormat="1">
      <c r="A106" s="14"/>
      <c r="B106" s="245"/>
      <c r="C106" s="246"/>
      <c r="D106" s="235" t="s">
        <v>176</v>
      </c>
      <c r="E106" s="247" t="s">
        <v>19</v>
      </c>
      <c r="F106" s="248" t="s">
        <v>178</v>
      </c>
      <c r="G106" s="246"/>
      <c r="H106" s="249">
        <v>20.879999999999999</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176</v>
      </c>
      <c r="AU106" s="255" t="s">
        <v>79</v>
      </c>
      <c r="AV106" s="14" t="s">
        <v>172</v>
      </c>
      <c r="AW106" s="14" t="s">
        <v>32</v>
      </c>
      <c r="AX106" s="14" t="s">
        <v>70</v>
      </c>
      <c r="AY106" s="255" t="s">
        <v>165</v>
      </c>
    </row>
    <row r="107" s="13" customFormat="1">
      <c r="A107" s="13"/>
      <c r="B107" s="233"/>
      <c r="C107" s="234"/>
      <c r="D107" s="235" t="s">
        <v>176</v>
      </c>
      <c r="E107" s="236" t="s">
        <v>19</v>
      </c>
      <c r="F107" s="237" t="s">
        <v>1455</v>
      </c>
      <c r="G107" s="234"/>
      <c r="H107" s="238">
        <v>2.0880000000000001</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176</v>
      </c>
      <c r="AU107" s="244" t="s">
        <v>79</v>
      </c>
      <c r="AV107" s="13" t="s">
        <v>79</v>
      </c>
      <c r="AW107" s="13" t="s">
        <v>32</v>
      </c>
      <c r="AX107" s="13" t="s">
        <v>70</v>
      </c>
      <c r="AY107" s="244" t="s">
        <v>165</v>
      </c>
    </row>
    <row r="108" s="13" customFormat="1">
      <c r="A108" s="13"/>
      <c r="B108" s="233"/>
      <c r="C108" s="234"/>
      <c r="D108" s="235" t="s">
        <v>176</v>
      </c>
      <c r="E108" s="236" t="s">
        <v>19</v>
      </c>
      <c r="F108" s="237" t="s">
        <v>1456</v>
      </c>
      <c r="G108" s="234"/>
      <c r="H108" s="238">
        <v>2.04</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176</v>
      </c>
      <c r="AU108" s="244" t="s">
        <v>79</v>
      </c>
      <c r="AV108" s="13" t="s">
        <v>79</v>
      </c>
      <c r="AW108" s="13" t="s">
        <v>32</v>
      </c>
      <c r="AX108" s="13" t="s">
        <v>70</v>
      </c>
      <c r="AY108" s="244" t="s">
        <v>165</v>
      </c>
    </row>
    <row r="109" s="14" customFormat="1">
      <c r="A109" s="14"/>
      <c r="B109" s="245"/>
      <c r="C109" s="246"/>
      <c r="D109" s="235" t="s">
        <v>176</v>
      </c>
      <c r="E109" s="247" t="s">
        <v>19</v>
      </c>
      <c r="F109" s="248" t="s">
        <v>178</v>
      </c>
      <c r="G109" s="246"/>
      <c r="H109" s="249">
        <v>4.1280000000000001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176</v>
      </c>
      <c r="AU109" s="255" t="s">
        <v>79</v>
      </c>
      <c r="AV109" s="14" t="s">
        <v>172</v>
      </c>
      <c r="AW109" s="14" t="s">
        <v>32</v>
      </c>
      <c r="AX109" s="14" t="s">
        <v>77</v>
      </c>
      <c r="AY109" s="255" t="s">
        <v>165</v>
      </c>
    </row>
    <row r="110" s="2" customFormat="1" ht="21.75" customHeight="1">
      <c r="A110" s="41"/>
      <c r="B110" s="42"/>
      <c r="C110" s="215" t="s">
        <v>172</v>
      </c>
      <c r="D110" s="215" t="s">
        <v>167</v>
      </c>
      <c r="E110" s="216" t="s">
        <v>1457</v>
      </c>
      <c r="F110" s="217" t="s">
        <v>1458</v>
      </c>
      <c r="G110" s="218" t="s">
        <v>188</v>
      </c>
      <c r="H110" s="219">
        <v>52.200000000000003</v>
      </c>
      <c r="I110" s="220"/>
      <c r="J110" s="221">
        <f>ROUND(I110*H110,2)</f>
        <v>0</v>
      </c>
      <c r="K110" s="217" t="s">
        <v>171</v>
      </c>
      <c r="L110" s="47"/>
      <c r="M110" s="222" t="s">
        <v>19</v>
      </c>
      <c r="N110" s="223" t="s">
        <v>41</v>
      </c>
      <c r="O110" s="87"/>
      <c r="P110" s="224">
        <f>O110*H110</f>
        <v>0</v>
      </c>
      <c r="Q110" s="224">
        <v>0.00083850999999999999</v>
      </c>
      <c r="R110" s="224">
        <f>Q110*H110</f>
        <v>0.043770222000000004</v>
      </c>
      <c r="S110" s="224">
        <v>0</v>
      </c>
      <c r="T110" s="225">
        <f>S110*H110</f>
        <v>0</v>
      </c>
      <c r="U110" s="41"/>
      <c r="V110" s="41"/>
      <c r="W110" s="41"/>
      <c r="X110" s="41"/>
      <c r="Y110" s="41"/>
      <c r="Z110" s="41"/>
      <c r="AA110" s="41"/>
      <c r="AB110" s="41"/>
      <c r="AC110" s="41"/>
      <c r="AD110" s="41"/>
      <c r="AE110" s="41"/>
      <c r="AR110" s="226" t="s">
        <v>172</v>
      </c>
      <c r="AT110" s="226" t="s">
        <v>167</v>
      </c>
      <c r="AU110" s="226" t="s">
        <v>79</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1459</v>
      </c>
    </row>
    <row r="111" s="2" customFormat="1">
      <c r="A111" s="41"/>
      <c r="B111" s="42"/>
      <c r="C111" s="43"/>
      <c r="D111" s="228" t="s">
        <v>174</v>
      </c>
      <c r="E111" s="43"/>
      <c r="F111" s="229" t="s">
        <v>1460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174</v>
      </c>
      <c r="AU111" s="20" t="s">
        <v>79</v>
      </c>
    </row>
    <row r="112" s="13" customFormat="1">
      <c r="A112" s="13"/>
      <c r="B112" s="233"/>
      <c r="C112" s="234"/>
      <c r="D112" s="235" t="s">
        <v>176</v>
      </c>
      <c r="E112" s="236" t="s">
        <v>19</v>
      </c>
      <c r="F112" s="237" t="s">
        <v>1461</v>
      </c>
      <c r="G112" s="234"/>
      <c r="H112" s="238">
        <v>52.200000000000003</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176</v>
      </c>
      <c r="AU112" s="244" t="s">
        <v>79</v>
      </c>
      <c r="AV112" s="13" t="s">
        <v>79</v>
      </c>
      <c r="AW112" s="13" t="s">
        <v>32</v>
      </c>
      <c r="AX112" s="13" t="s">
        <v>70</v>
      </c>
      <c r="AY112" s="244" t="s">
        <v>165</v>
      </c>
    </row>
    <row r="113" s="14" customFormat="1">
      <c r="A113" s="14"/>
      <c r="B113" s="245"/>
      <c r="C113" s="246"/>
      <c r="D113" s="235" t="s">
        <v>176</v>
      </c>
      <c r="E113" s="247" t="s">
        <v>19</v>
      </c>
      <c r="F113" s="248" t="s">
        <v>178</v>
      </c>
      <c r="G113" s="246"/>
      <c r="H113" s="249">
        <v>52.200000000000003</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176</v>
      </c>
      <c r="AU113" s="255" t="s">
        <v>79</v>
      </c>
      <c r="AV113" s="14" t="s">
        <v>172</v>
      </c>
      <c r="AW113" s="14" t="s">
        <v>32</v>
      </c>
      <c r="AX113" s="14" t="s">
        <v>77</v>
      </c>
      <c r="AY113" s="255" t="s">
        <v>165</v>
      </c>
    </row>
    <row r="114" s="2" customFormat="1" ht="24.15" customHeight="1">
      <c r="A114" s="41"/>
      <c r="B114" s="42"/>
      <c r="C114" s="215" t="s">
        <v>198</v>
      </c>
      <c r="D114" s="215" t="s">
        <v>167</v>
      </c>
      <c r="E114" s="216" t="s">
        <v>1462</v>
      </c>
      <c r="F114" s="217" t="s">
        <v>1463</v>
      </c>
      <c r="G114" s="218" t="s">
        <v>188</v>
      </c>
      <c r="H114" s="219">
        <v>52.200000000000003</v>
      </c>
      <c r="I114" s="220"/>
      <c r="J114" s="221">
        <f>ROUND(I114*H114,2)</f>
        <v>0</v>
      </c>
      <c r="K114" s="217" t="s">
        <v>171</v>
      </c>
      <c r="L114" s="47"/>
      <c r="M114" s="222" t="s">
        <v>19</v>
      </c>
      <c r="N114" s="223" t="s">
        <v>41</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172</v>
      </c>
      <c r="AT114" s="226" t="s">
        <v>167</v>
      </c>
      <c r="AU114" s="226" t="s">
        <v>79</v>
      </c>
      <c r="AY114" s="20" t="s">
        <v>165</v>
      </c>
      <c r="BE114" s="227">
        <f>IF(N114="základní",J114,0)</f>
        <v>0</v>
      </c>
      <c r="BF114" s="227">
        <f>IF(N114="snížená",J114,0)</f>
        <v>0</v>
      </c>
      <c r="BG114" s="227">
        <f>IF(N114="zákl. přenesená",J114,0)</f>
        <v>0</v>
      </c>
      <c r="BH114" s="227">
        <f>IF(N114="sníž. přenesená",J114,0)</f>
        <v>0</v>
      </c>
      <c r="BI114" s="227">
        <f>IF(N114="nulová",J114,0)</f>
        <v>0</v>
      </c>
      <c r="BJ114" s="20" t="s">
        <v>77</v>
      </c>
      <c r="BK114" s="227">
        <f>ROUND(I114*H114,2)</f>
        <v>0</v>
      </c>
      <c r="BL114" s="20" t="s">
        <v>172</v>
      </c>
      <c r="BM114" s="226" t="s">
        <v>1464</v>
      </c>
    </row>
    <row r="115" s="2" customFormat="1">
      <c r="A115" s="41"/>
      <c r="B115" s="42"/>
      <c r="C115" s="43"/>
      <c r="D115" s="228" t="s">
        <v>174</v>
      </c>
      <c r="E115" s="43"/>
      <c r="F115" s="229" t="s">
        <v>1465</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174</v>
      </c>
      <c r="AU115" s="20" t="s">
        <v>79</v>
      </c>
    </row>
    <row r="116" s="2" customFormat="1" ht="37.8" customHeight="1">
      <c r="A116" s="41"/>
      <c r="B116" s="42"/>
      <c r="C116" s="215" t="s">
        <v>204</v>
      </c>
      <c r="D116" s="215" t="s">
        <v>167</v>
      </c>
      <c r="E116" s="216" t="s">
        <v>255</v>
      </c>
      <c r="F116" s="217" t="s">
        <v>256</v>
      </c>
      <c r="G116" s="218" t="s">
        <v>194</v>
      </c>
      <c r="H116" s="219">
        <v>33.527999999999999</v>
      </c>
      <c r="I116" s="220"/>
      <c r="J116" s="221">
        <f>ROUND(I116*H116,2)</f>
        <v>0</v>
      </c>
      <c r="K116" s="217" t="s">
        <v>171</v>
      </c>
      <c r="L116" s="47"/>
      <c r="M116" s="222" t="s">
        <v>19</v>
      </c>
      <c r="N116" s="223" t="s">
        <v>41</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172</v>
      </c>
      <c r="AT116" s="226" t="s">
        <v>167</v>
      </c>
      <c r="AU116" s="226" t="s">
        <v>79</v>
      </c>
      <c r="AY116" s="20" t="s">
        <v>165</v>
      </c>
      <c r="BE116" s="227">
        <f>IF(N116="základní",J116,0)</f>
        <v>0</v>
      </c>
      <c r="BF116" s="227">
        <f>IF(N116="snížená",J116,0)</f>
        <v>0</v>
      </c>
      <c r="BG116" s="227">
        <f>IF(N116="zákl. přenesená",J116,0)</f>
        <v>0</v>
      </c>
      <c r="BH116" s="227">
        <f>IF(N116="sníž. přenesená",J116,0)</f>
        <v>0</v>
      </c>
      <c r="BI116" s="227">
        <f>IF(N116="nulová",J116,0)</f>
        <v>0</v>
      </c>
      <c r="BJ116" s="20" t="s">
        <v>77</v>
      </c>
      <c r="BK116" s="227">
        <f>ROUND(I116*H116,2)</f>
        <v>0</v>
      </c>
      <c r="BL116" s="20" t="s">
        <v>172</v>
      </c>
      <c r="BM116" s="226" t="s">
        <v>1466</v>
      </c>
    </row>
    <row r="117" s="2" customFormat="1">
      <c r="A117" s="41"/>
      <c r="B117" s="42"/>
      <c r="C117" s="43"/>
      <c r="D117" s="228" t="s">
        <v>174</v>
      </c>
      <c r="E117" s="43"/>
      <c r="F117" s="229" t="s">
        <v>258</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174</v>
      </c>
      <c r="AU117" s="20" t="s">
        <v>79</v>
      </c>
    </row>
    <row r="118" s="15" customFormat="1">
      <c r="A118" s="15"/>
      <c r="B118" s="266"/>
      <c r="C118" s="267"/>
      <c r="D118" s="235" t="s">
        <v>176</v>
      </c>
      <c r="E118" s="268" t="s">
        <v>19</v>
      </c>
      <c r="F118" s="269" t="s">
        <v>259</v>
      </c>
      <c r="G118" s="267"/>
      <c r="H118" s="268" t="s">
        <v>19</v>
      </c>
      <c r="I118" s="270"/>
      <c r="J118" s="267"/>
      <c r="K118" s="267"/>
      <c r="L118" s="271"/>
      <c r="M118" s="272"/>
      <c r="N118" s="273"/>
      <c r="O118" s="273"/>
      <c r="P118" s="273"/>
      <c r="Q118" s="273"/>
      <c r="R118" s="273"/>
      <c r="S118" s="273"/>
      <c r="T118" s="274"/>
      <c r="U118" s="15"/>
      <c r="V118" s="15"/>
      <c r="W118" s="15"/>
      <c r="X118" s="15"/>
      <c r="Y118" s="15"/>
      <c r="Z118" s="15"/>
      <c r="AA118" s="15"/>
      <c r="AB118" s="15"/>
      <c r="AC118" s="15"/>
      <c r="AD118" s="15"/>
      <c r="AE118" s="15"/>
      <c r="AT118" s="275" t="s">
        <v>176</v>
      </c>
      <c r="AU118" s="275" t="s">
        <v>79</v>
      </c>
      <c r="AV118" s="15" t="s">
        <v>77</v>
      </c>
      <c r="AW118" s="15" t="s">
        <v>32</v>
      </c>
      <c r="AX118" s="15" t="s">
        <v>70</v>
      </c>
      <c r="AY118" s="275" t="s">
        <v>165</v>
      </c>
    </row>
    <row r="119" s="13" customFormat="1">
      <c r="A119" s="13"/>
      <c r="B119" s="233"/>
      <c r="C119" s="234"/>
      <c r="D119" s="235" t="s">
        <v>176</v>
      </c>
      <c r="E119" s="236" t="s">
        <v>19</v>
      </c>
      <c r="F119" s="237" t="s">
        <v>1467</v>
      </c>
      <c r="G119" s="234"/>
      <c r="H119" s="238">
        <v>16.763999999999999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176</v>
      </c>
      <c r="AU119" s="244" t="s">
        <v>79</v>
      </c>
      <c r="AV119" s="13" t="s">
        <v>79</v>
      </c>
      <c r="AW119" s="13" t="s">
        <v>32</v>
      </c>
      <c r="AX119" s="13" t="s">
        <v>70</v>
      </c>
      <c r="AY119" s="244" t="s">
        <v>165</v>
      </c>
    </row>
    <row r="120" s="13" customFormat="1">
      <c r="A120" s="13"/>
      <c r="B120" s="233"/>
      <c r="C120" s="234"/>
      <c r="D120" s="235" t="s">
        <v>176</v>
      </c>
      <c r="E120" s="236" t="s">
        <v>19</v>
      </c>
      <c r="F120" s="237" t="s">
        <v>1468</v>
      </c>
      <c r="G120" s="234"/>
      <c r="H120" s="238">
        <v>0</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176</v>
      </c>
      <c r="AU120" s="244" t="s">
        <v>79</v>
      </c>
      <c r="AV120" s="13" t="s">
        <v>79</v>
      </c>
      <c r="AW120" s="13" t="s">
        <v>32</v>
      </c>
      <c r="AX120" s="13" t="s">
        <v>70</v>
      </c>
      <c r="AY120" s="244" t="s">
        <v>165</v>
      </c>
    </row>
    <row r="121" s="16" customFormat="1">
      <c r="A121" s="16"/>
      <c r="B121" s="276"/>
      <c r="C121" s="277"/>
      <c r="D121" s="235" t="s">
        <v>176</v>
      </c>
      <c r="E121" s="278" t="s">
        <v>19</v>
      </c>
      <c r="F121" s="279" t="s">
        <v>261</v>
      </c>
      <c r="G121" s="277"/>
      <c r="H121" s="280">
        <v>16.763999999999999</v>
      </c>
      <c r="I121" s="281"/>
      <c r="J121" s="277"/>
      <c r="K121" s="277"/>
      <c r="L121" s="282"/>
      <c r="M121" s="283"/>
      <c r="N121" s="284"/>
      <c r="O121" s="284"/>
      <c r="P121" s="284"/>
      <c r="Q121" s="284"/>
      <c r="R121" s="284"/>
      <c r="S121" s="284"/>
      <c r="T121" s="285"/>
      <c r="U121" s="16"/>
      <c r="V121" s="16"/>
      <c r="W121" s="16"/>
      <c r="X121" s="16"/>
      <c r="Y121" s="16"/>
      <c r="Z121" s="16"/>
      <c r="AA121" s="16"/>
      <c r="AB121" s="16"/>
      <c r="AC121" s="16"/>
      <c r="AD121" s="16"/>
      <c r="AE121" s="16"/>
      <c r="AT121" s="286" t="s">
        <v>176</v>
      </c>
      <c r="AU121" s="286" t="s">
        <v>79</v>
      </c>
      <c r="AV121" s="16" t="s">
        <v>185</v>
      </c>
      <c r="AW121" s="16" t="s">
        <v>32</v>
      </c>
      <c r="AX121" s="16" t="s">
        <v>70</v>
      </c>
      <c r="AY121" s="286" t="s">
        <v>165</v>
      </c>
    </row>
    <row r="122" s="15" customFormat="1">
      <c r="A122" s="15"/>
      <c r="B122" s="266"/>
      <c r="C122" s="267"/>
      <c r="D122" s="235" t="s">
        <v>176</v>
      </c>
      <c r="E122" s="268" t="s">
        <v>19</v>
      </c>
      <c r="F122" s="269" t="s">
        <v>262</v>
      </c>
      <c r="G122" s="267"/>
      <c r="H122" s="268" t="s">
        <v>19</v>
      </c>
      <c r="I122" s="270"/>
      <c r="J122" s="267"/>
      <c r="K122" s="267"/>
      <c r="L122" s="271"/>
      <c r="M122" s="272"/>
      <c r="N122" s="273"/>
      <c r="O122" s="273"/>
      <c r="P122" s="273"/>
      <c r="Q122" s="273"/>
      <c r="R122" s="273"/>
      <c r="S122" s="273"/>
      <c r="T122" s="274"/>
      <c r="U122" s="15"/>
      <c r="V122" s="15"/>
      <c r="W122" s="15"/>
      <c r="X122" s="15"/>
      <c r="Y122" s="15"/>
      <c r="Z122" s="15"/>
      <c r="AA122" s="15"/>
      <c r="AB122" s="15"/>
      <c r="AC122" s="15"/>
      <c r="AD122" s="15"/>
      <c r="AE122" s="15"/>
      <c r="AT122" s="275" t="s">
        <v>176</v>
      </c>
      <c r="AU122" s="275" t="s">
        <v>79</v>
      </c>
      <c r="AV122" s="15" t="s">
        <v>77</v>
      </c>
      <c r="AW122" s="15" t="s">
        <v>32</v>
      </c>
      <c r="AX122" s="15" t="s">
        <v>70</v>
      </c>
      <c r="AY122" s="275" t="s">
        <v>165</v>
      </c>
    </row>
    <row r="123" s="13" customFormat="1">
      <c r="A123" s="13"/>
      <c r="B123" s="233"/>
      <c r="C123" s="234"/>
      <c r="D123" s="235" t="s">
        <v>176</v>
      </c>
      <c r="E123" s="236" t="s">
        <v>19</v>
      </c>
      <c r="F123" s="237" t="s">
        <v>1467</v>
      </c>
      <c r="G123" s="234"/>
      <c r="H123" s="238">
        <v>16.763999999999999</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176</v>
      </c>
      <c r="AU123" s="244" t="s">
        <v>79</v>
      </c>
      <c r="AV123" s="13" t="s">
        <v>79</v>
      </c>
      <c r="AW123" s="13" t="s">
        <v>32</v>
      </c>
      <c r="AX123" s="13" t="s">
        <v>70</v>
      </c>
      <c r="AY123" s="244" t="s">
        <v>165</v>
      </c>
    </row>
    <row r="124" s="13" customFormat="1">
      <c r="A124" s="13"/>
      <c r="B124" s="233"/>
      <c r="C124" s="234"/>
      <c r="D124" s="235" t="s">
        <v>176</v>
      </c>
      <c r="E124" s="236" t="s">
        <v>19</v>
      </c>
      <c r="F124" s="237" t="s">
        <v>1468</v>
      </c>
      <c r="G124" s="234"/>
      <c r="H124" s="238">
        <v>0</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176</v>
      </c>
      <c r="AU124" s="244" t="s">
        <v>79</v>
      </c>
      <c r="AV124" s="13" t="s">
        <v>79</v>
      </c>
      <c r="AW124" s="13" t="s">
        <v>32</v>
      </c>
      <c r="AX124" s="13" t="s">
        <v>70</v>
      </c>
      <c r="AY124" s="244" t="s">
        <v>165</v>
      </c>
    </row>
    <row r="125" s="16" customFormat="1">
      <c r="A125" s="16"/>
      <c r="B125" s="276"/>
      <c r="C125" s="277"/>
      <c r="D125" s="235" t="s">
        <v>176</v>
      </c>
      <c r="E125" s="278" t="s">
        <v>19</v>
      </c>
      <c r="F125" s="279" t="s">
        <v>261</v>
      </c>
      <c r="G125" s="277"/>
      <c r="H125" s="280">
        <v>16.763999999999999</v>
      </c>
      <c r="I125" s="281"/>
      <c r="J125" s="277"/>
      <c r="K125" s="277"/>
      <c r="L125" s="282"/>
      <c r="M125" s="283"/>
      <c r="N125" s="284"/>
      <c r="O125" s="284"/>
      <c r="P125" s="284"/>
      <c r="Q125" s="284"/>
      <c r="R125" s="284"/>
      <c r="S125" s="284"/>
      <c r="T125" s="285"/>
      <c r="U125" s="16"/>
      <c r="V125" s="16"/>
      <c r="W125" s="16"/>
      <c r="X125" s="16"/>
      <c r="Y125" s="16"/>
      <c r="Z125" s="16"/>
      <c r="AA125" s="16"/>
      <c r="AB125" s="16"/>
      <c r="AC125" s="16"/>
      <c r="AD125" s="16"/>
      <c r="AE125" s="16"/>
      <c r="AT125" s="286" t="s">
        <v>176</v>
      </c>
      <c r="AU125" s="286" t="s">
        <v>79</v>
      </c>
      <c r="AV125" s="16" t="s">
        <v>185</v>
      </c>
      <c r="AW125" s="16" t="s">
        <v>32</v>
      </c>
      <c r="AX125" s="16" t="s">
        <v>70</v>
      </c>
      <c r="AY125" s="286" t="s">
        <v>165</v>
      </c>
    </row>
    <row r="126" s="14" customFormat="1">
      <c r="A126" s="14"/>
      <c r="B126" s="245"/>
      <c r="C126" s="246"/>
      <c r="D126" s="235" t="s">
        <v>176</v>
      </c>
      <c r="E126" s="247" t="s">
        <v>19</v>
      </c>
      <c r="F126" s="248" t="s">
        <v>178</v>
      </c>
      <c r="G126" s="246"/>
      <c r="H126" s="249">
        <v>33.527999999999999</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176</v>
      </c>
      <c r="AU126" s="255" t="s">
        <v>79</v>
      </c>
      <c r="AV126" s="14" t="s">
        <v>172</v>
      </c>
      <c r="AW126" s="14" t="s">
        <v>32</v>
      </c>
      <c r="AX126" s="14" t="s">
        <v>77</v>
      </c>
      <c r="AY126" s="255" t="s">
        <v>165</v>
      </c>
    </row>
    <row r="127" s="2" customFormat="1" ht="37.8" customHeight="1">
      <c r="A127" s="41"/>
      <c r="B127" s="42"/>
      <c r="C127" s="215" t="s">
        <v>210</v>
      </c>
      <c r="D127" s="215" t="s">
        <v>167</v>
      </c>
      <c r="E127" s="216" t="s">
        <v>276</v>
      </c>
      <c r="F127" s="217" t="s">
        <v>277</v>
      </c>
      <c r="G127" s="218" t="s">
        <v>194</v>
      </c>
      <c r="H127" s="219">
        <v>6.2160000000000002</v>
      </c>
      <c r="I127" s="220"/>
      <c r="J127" s="221">
        <f>ROUND(I127*H127,2)</f>
        <v>0</v>
      </c>
      <c r="K127" s="217" t="s">
        <v>171</v>
      </c>
      <c r="L127" s="47"/>
      <c r="M127" s="222" t="s">
        <v>19</v>
      </c>
      <c r="N127" s="223" t="s">
        <v>41</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172</v>
      </c>
      <c r="AT127" s="226" t="s">
        <v>167</v>
      </c>
      <c r="AU127" s="226" t="s">
        <v>79</v>
      </c>
      <c r="AY127" s="20" t="s">
        <v>165</v>
      </c>
      <c r="BE127" s="227">
        <f>IF(N127="základní",J127,0)</f>
        <v>0</v>
      </c>
      <c r="BF127" s="227">
        <f>IF(N127="snížená",J127,0)</f>
        <v>0</v>
      </c>
      <c r="BG127" s="227">
        <f>IF(N127="zákl. přenesená",J127,0)</f>
        <v>0</v>
      </c>
      <c r="BH127" s="227">
        <f>IF(N127="sníž. přenesená",J127,0)</f>
        <v>0</v>
      </c>
      <c r="BI127" s="227">
        <f>IF(N127="nulová",J127,0)</f>
        <v>0</v>
      </c>
      <c r="BJ127" s="20" t="s">
        <v>77</v>
      </c>
      <c r="BK127" s="227">
        <f>ROUND(I127*H127,2)</f>
        <v>0</v>
      </c>
      <c r="BL127" s="20" t="s">
        <v>172</v>
      </c>
      <c r="BM127" s="226" t="s">
        <v>1469</v>
      </c>
    </row>
    <row r="128" s="2" customFormat="1">
      <c r="A128" s="41"/>
      <c r="B128" s="42"/>
      <c r="C128" s="43"/>
      <c r="D128" s="228" t="s">
        <v>174</v>
      </c>
      <c r="E128" s="43"/>
      <c r="F128" s="229" t="s">
        <v>279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174</v>
      </c>
      <c r="AU128" s="20" t="s">
        <v>79</v>
      </c>
    </row>
    <row r="129" s="15" customFormat="1">
      <c r="A129" s="15"/>
      <c r="B129" s="266"/>
      <c r="C129" s="267"/>
      <c r="D129" s="235" t="s">
        <v>176</v>
      </c>
      <c r="E129" s="268" t="s">
        <v>19</v>
      </c>
      <c r="F129" s="269" t="s">
        <v>267</v>
      </c>
      <c r="G129" s="267"/>
      <c r="H129" s="268" t="s">
        <v>19</v>
      </c>
      <c r="I129" s="270"/>
      <c r="J129" s="267"/>
      <c r="K129" s="267"/>
      <c r="L129" s="271"/>
      <c r="M129" s="272"/>
      <c r="N129" s="273"/>
      <c r="O129" s="273"/>
      <c r="P129" s="273"/>
      <c r="Q129" s="273"/>
      <c r="R129" s="273"/>
      <c r="S129" s="273"/>
      <c r="T129" s="274"/>
      <c r="U129" s="15"/>
      <c r="V129" s="15"/>
      <c r="W129" s="15"/>
      <c r="X129" s="15"/>
      <c r="Y129" s="15"/>
      <c r="Z129" s="15"/>
      <c r="AA129" s="15"/>
      <c r="AB129" s="15"/>
      <c r="AC129" s="15"/>
      <c r="AD129" s="15"/>
      <c r="AE129" s="15"/>
      <c r="AT129" s="275" t="s">
        <v>176</v>
      </c>
      <c r="AU129" s="275" t="s">
        <v>79</v>
      </c>
      <c r="AV129" s="15" t="s">
        <v>77</v>
      </c>
      <c r="AW129" s="15" t="s">
        <v>32</v>
      </c>
      <c r="AX129" s="15" t="s">
        <v>70</v>
      </c>
      <c r="AY129" s="275" t="s">
        <v>165</v>
      </c>
    </row>
    <row r="130" s="13" customFormat="1">
      <c r="A130" s="13"/>
      <c r="B130" s="233"/>
      <c r="C130" s="234"/>
      <c r="D130" s="235" t="s">
        <v>176</v>
      </c>
      <c r="E130" s="236" t="s">
        <v>19</v>
      </c>
      <c r="F130" s="237" t="s">
        <v>1470</v>
      </c>
      <c r="G130" s="234"/>
      <c r="H130" s="238">
        <v>4.1760000000000002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176</v>
      </c>
      <c r="AU130" s="244" t="s">
        <v>79</v>
      </c>
      <c r="AV130" s="13" t="s">
        <v>79</v>
      </c>
      <c r="AW130" s="13" t="s">
        <v>32</v>
      </c>
      <c r="AX130" s="13" t="s">
        <v>70</v>
      </c>
      <c r="AY130" s="244" t="s">
        <v>165</v>
      </c>
    </row>
    <row r="131" s="13" customFormat="1">
      <c r="A131" s="13"/>
      <c r="B131" s="233"/>
      <c r="C131" s="234"/>
      <c r="D131" s="235" t="s">
        <v>176</v>
      </c>
      <c r="E131" s="236" t="s">
        <v>19</v>
      </c>
      <c r="F131" s="237" t="s">
        <v>1456</v>
      </c>
      <c r="G131" s="234"/>
      <c r="H131" s="238">
        <v>2.04</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176</v>
      </c>
      <c r="AU131" s="244" t="s">
        <v>79</v>
      </c>
      <c r="AV131" s="13" t="s">
        <v>79</v>
      </c>
      <c r="AW131" s="13" t="s">
        <v>32</v>
      </c>
      <c r="AX131" s="13" t="s">
        <v>70</v>
      </c>
      <c r="AY131" s="244" t="s">
        <v>165</v>
      </c>
    </row>
    <row r="132" s="14" customFormat="1">
      <c r="A132" s="14"/>
      <c r="B132" s="245"/>
      <c r="C132" s="246"/>
      <c r="D132" s="235" t="s">
        <v>176</v>
      </c>
      <c r="E132" s="247" t="s">
        <v>19</v>
      </c>
      <c r="F132" s="248" t="s">
        <v>178</v>
      </c>
      <c r="G132" s="246"/>
      <c r="H132" s="249">
        <v>6.2160000000000002</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176</v>
      </c>
      <c r="AU132" s="255" t="s">
        <v>79</v>
      </c>
      <c r="AV132" s="14" t="s">
        <v>172</v>
      </c>
      <c r="AW132" s="14" t="s">
        <v>32</v>
      </c>
      <c r="AX132" s="14" t="s">
        <v>77</v>
      </c>
      <c r="AY132" s="255" t="s">
        <v>165</v>
      </c>
    </row>
    <row r="133" s="2" customFormat="1" ht="37.8" customHeight="1">
      <c r="A133" s="41"/>
      <c r="B133" s="42"/>
      <c r="C133" s="215" t="s">
        <v>217</v>
      </c>
      <c r="D133" s="215" t="s">
        <v>167</v>
      </c>
      <c r="E133" s="216" t="s">
        <v>284</v>
      </c>
      <c r="F133" s="217" t="s">
        <v>285</v>
      </c>
      <c r="G133" s="218" t="s">
        <v>194</v>
      </c>
      <c r="H133" s="219">
        <v>62.159999999999997</v>
      </c>
      <c r="I133" s="220"/>
      <c r="J133" s="221">
        <f>ROUND(I133*H133,2)</f>
        <v>0</v>
      </c>
      <c r="K133" s="217" t="s">
        <v>171</v>
      </c>
      <c r="L133" s="47"/>
      <c r="M133" s="222" t="s">
        <v>19</v>
      </c>
      <c r="N133" s="223" t="s">
        <v>41</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172</v>
      </c>
      <c r="AT133" s="226" t="s">
        <v>167</v>
      </c>
      <c r="AU133" s="226" t="s">
        <v>79</v>
      </c>
      <c r="AY133" s="20" t="s">
        <v>165</v>
      </c>
      <c r="BE133" s="227">
        <f>IF(N133="základní",J133,0)</f>
        <v>0</v>
      </c>
      <c r="BF133" s="227">
        <f>IF(N133="snížená",J133,0)</f>
        <v>0</v>
      </c>
      <c r="BG133" s="227">
        <f>IF(N133="zákl. přenesená",J133,0)</f>
        <v>0</v>
      </c>
      <c r="BH133" s="227">
        <f>IF(N133="sníž. přenesená",J133,0)</f>
        <v>0</v>
      </c>
      <c r="BI133" s="227">
        <f>IF(N133="nulová",J133,0)</f>
        <v>0</v>
      </c>
      <c r="BJ133" s="20" t="s">
        <v>77</v>
      </c>
      <c r="BK133" s="227">
        <f>ROUND(I133*H133,2)</f>
        <v>0</v>
      </c>
      <c r="BL133" s="20" t="s">
        <v>172</v>
      </c>
      <c r="BM133" s="226" t="s">
        <v>1471</v>
      </c>
    </row>
    <row r="134" s="2" customFormat="1">
      <c r="A134" s="41"/>
      <c r="B134" s="42"/>
      <c r="C134" s="43"/>
      <c r="D134" s="228" t="s">
        <v>174</v>
      </c>
      <c r="E134" s="43"/>
      <c r="F134" s="229" t="s">
        <v>287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174</v>
      </c>
      <c r="AU134" s="20" t="s">
        <v>79</v>
      </c>
    </row>
    <row r="135" s="15" customFormat="1">
      <c r="A135" s="15"/>
      <c r="B135" s="266"/>
      <c r="C135" s="267"/>
      <c r="D135" s="235" t="s">
        <v>176</v>
      </c>
      <c r="E135" s="268" t="s">
        <v>19</v>
      </c>
      <c r="F135" s="269" t="s">
        <v>267</v>
      </c>
      <c r="G135" s="267"/>
      <c r="H135" s="268" t="s">
        <v>19</v>
      </c>
      <c r="I135" s="270"/>
      <c r="J135" s="267"/>
      <c r="K135" s="267"/>
      <c r="L135" s="271"/>
      <c r="M135" s="272"/>
      <c r="N135" s="273"/>
      <c r="O135" s="273"/>
      <c r="P135" s="273"/>
      <c r="Q135" s="273"/>
      <c r="R135" s="273"/>
      <c r="S135" s="273"/>
      <c r="T135" s="274"/>
      <c r="U135" s="15"/>
      <c r="V135" s="15"/>
      <c r="W135" s="15"/>
      <c r="X135" s="15"/>
      <c r="Y135" s="15"/>
      <c r="Z135" s="15"/>
      <c r="AA135" s="15"/>
      <c r="AB135" s="15"/>
      <c r="AC135" s="15"/>
      <c r="AD135" s="15"/>
      <c r="AE135" s="15"/>
      <c r="AT135" s="275" t="s">
        <v>176</v>
      </c>
      <c r="AU135" s="275" t="s">
        <v>79</v>
      </c>
      <c r="AV135" s="15" t="s">
        <v>77</v>
      </c>
      <c r="AW135" s="15" t="s">
        <v>32</v>
      </c>
      <c r="AX135" s="15" t="s">
        <v>70</v>
      </c>
      <c r="AY135" s="275" t="s">
        <v>165</v>
      </c>
    </row>
    <row r="136" s="13" customFormat="1">
      <c r="A136" s="13"/>
      <c r="B136" s="233"/>
      <c r="C136" s="234"/>
      <c r="D136" s="235" t="s">
        <v>176</v>
      </c>
      <c r="E136" s="236" t="s">
        <v>19</v>
      </c>
      <c r="F136" s="237" t="s">
        <v>1470</v>
      </c>
      <c r="G136" s="234"/>
      <c r="H136" s="238">
        <v>4.1760000000000002</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176</v>
      </c>
      <c r="AU136" s="244" t="s">
        <v>79</v>
      </c>
      <c r="AV136" s="13" t="s">
        <v>79</v>
      </c>
      <c r="AW136" s="13" t="s">
        <v>32</v>
      </c>
      <c r="AX136" s="13" t="s">
        <v>70</v>
      </c>
      <c r="AY136" s="244" t="s">
        <v>165</v>
      </c>
    </row>
    <row r="137" s="13" customFormat="1">
      <c r="A137" s="13"/>
      <c r="B137" s="233"/>
      <c r="C137" s="234"/>
      <c r="D137" s="235" t="s">
        <v>176</v>
      </c>
      <c r="E137" s="236" t="s">
        <v>19</v>
      </c>
      <c r="F137" s="237" t="s">
        <v>1456</v>
      </c>
      <c r="G137" s="234"/>
      <c r="H137" s="238">
        <v>2.04</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176</v>
      </c>
      <c r="AU137" s="244" t="s">
        <v>79</v>
      </c>
      <c r="AV137" s="13" t="s">
        <v>79</v>
      </c>
      <c r="AW137" s="13" t="s">
        <v>32</v>
      </c>
      <c r="AX137" s="13" t="s">
        <v>70</v>
      </c>
      <c r="AY137" s="244" t="s">
        <v>165</v>
      </c>
    </row>
    <row r="138" s="14" customFormat="1">
      <c r="A138" s="14"/>
      <c r="B138" s="245"/>
      <c r="C138" s="246"/>
      <c r="D138" s="235" t="s">
        <v>176</v>
      </c>
      <c r="E138" s="247" t="s">
        <v>19</v>
      </c>
      <c r="F138" s="248" t="s">
        <v>178</v>
      </c>
      <c r="G138" s="246"/>
      <c r="H138" s="249">
        <v>6.2160000000000002</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176</v>
      </c>
      <c r="AU138" s="255" t="s">
        <v>79</v>
      </c>
      <c r="AV138" s="14" t="s">
        <v>172</v>
      </c>
      <c r="AW138" s="14" t="s">
        <v>32</v>
      </c>
      <c r="AX138" s="14" t="s">
        <v>77</v>
      </c>
      <c r="AY138" s="255" t="s">
        <v>165</v>
      </c>
    </row>
    <row r="139" s="13" customFormat="1">
      <c r="A139" s="13"/>
      <c r="B139" s="233"/>
      <c r="C139" s="234"/>
      <c r="D139" s="235" t="s">
        <v>176</v>
      </c>
      <c r="E139" s="234"/>
      <c r="F139" s="237" t="s">
        <v>1472</v>
      </c>
      <c r="G139" s="234"/>
      <c r="H139" s="238">
        <v>62.159999999999997</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176</v>
      </c>
      <c r="AU139" s="244" t="s">
        <v>79</v>
      </c>
      <c r="AV139" s="13" t="s">
        <v>79</v>
      </c>
      <c r="AW139" s="13" t="s">
        <v>4</v>
      </c>
      <c r="AX139" s="13" t="s">
        <v>77</v>
      </c>
      <c r="AY139" s="244" t="s">
        <v>165</v>
      </c>
    </row>
    <row r="140" s="2" customFormat="1" ht="24.15" customHeight="1">
      <c r="A140" s="41"/>
      <c r="B140" s="42"/>
      <c r="C140" s="215" t="s">
        <v>226</v>
      </c>
      <c r="D140" s="215" t="s">
        <v>167</v>
      </c>
      <c r="E140" s="216" t="s">
        <v>290</v>
      </c>
      <c r="F140" s="217" t="s">
        <v>291</v>
      </c>
      <c r="G140" s="218" t="s">
        <v>194</v>
      </c>
      <c r="H140" s="219">
        <v>16.704000000000001</v>
      </c>
      <c r="I140" s="220"/>
      <c r="J140" s="221">
        <f>ROUND(I140*H140,2)</f>
        <v>0</v>
      </c>
      <c r="K140" s="217" t="s">
        <v>171</v>
      </c>
      <c r="L140" s="47"/>
      <c r="M140" s="222" t="s">
        <v>19</v>
      </c>
      <c r="N140" s="223" t="s">
        <v>41</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172</v>
      </c>
      <c r="AT140" s="226" t="s">
        <v>167</v>
      </c>
      <c r="AU140" s="226" t="s">
        <v>79</v>
      </c>
      <c r="AY140" s="20" t="s">
        <v>165</v>
      </c>
      <c r="BE140" s="227">
        <f>IF(N140="základní",J140,0)</f>
        <v>0</v>
      </c>
      <c r="BF140" s="227">
        <f>IF(N140="snížená",J140,0)</f>
        <v>0</v>
      </c>
      <c r="BG140" s="227">
        <f>IF(N140="zákl. přenesená",J140,0)</f>
        <v>0</v>
      </c>
      <c r="BH140" s="227">
        <f>IF(N140="sníž. přenesená",J140,0)</f>
        <v>0</v>
      </c>
      <c r="BI140" s="227">
        <f>IF(N140="nulová",J140,0)</f>
        <v>0</v>
      </c>
      <c r="BJ140" s="20" t="s">
        <v>77</v>
      </c>
      <c r="BK140" s="227">
        <f>ROUND(I140*H140,2)</f>
        <v>0</v>
      </c>
      <c r="BL140" s="20" t="s">
        <v>172</v>
      </c>
      <c r="BM140" s="226" t="s">
        <v>1473</v>
      </c>
    </row>
    <row r="141" s="2" customFormat="1">
      <c r="A141" s="41"/>
      <c r="B141" s="42"/>
      <c r="C141" s="43"/>
      <c r="D141" s="228" t="s">
        <v>174</v>
      </c>
      <c r="E141" s="43"/>
      <c r="F141" s="229" t="s">
        <v>293</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174</v>
      </c>
      <c r="AU141" s="20" t="s">
        <v>79</v>
      </c>
    </row>
    <row r="142" s="15" customFormat="1">
      <c r="A142" s="15"/>
      <c r="B142" s="266"/>
      <c r="C142" s="267"/>
      <c r="D142" s="235" t="s">
        <v>176</v>
      </c>
      <c r="E142" s="268" t="s">
        <v>19</v>
      </c>
      <c r="F142" s="269" t="s">
        <v>294</v>
      </c>
      <c r="G142" s="267"/>
      <c r="H142" s="268" t="s">
        <v>19</v>
      </c>
      <c r="I142" s="270"/>
      <c r="J142" s="267"/>
      <c r="K142" s="267"/>
      <c r="L142" s="271"/>
      <c r="M142" s="272"/>
      <c r="N142" s="273"/>
      <c r="O142" s="273"/>
      <c r="P142" s="273"/>
      <c r="Q142" s="273"/>
      <c r="R142" s="273"/>
      <c r="S142" s="273"/>
      <c r="T142" s="274"/>
      <c r="U142" s="15"/>
      <c r="V142" s="15"/>
      <c r="W142" s="15"/>
      <c r="X142" s="15"/>
      <c r="Y142" s="15"/>
      <c r="Z142" s="15"/>
      <c r="AA142" s="15"/>
      <c r="AB142" s="15"/>
      <c r="AC142" s="15"/>
      <c r="AD142" s="15"/>
      <c r="AE142" s="15"/>
      <c r="AT142" s="275" t="s">
        <v>176</v>
      </c>
      <c r="AU142" s="275" t="s">
        <v>79</v>
      </c>
      <c r="AV142" s="15" t="s">
        <v>77</v>
      </c>
      <c r="AW142" s="15" t="s">
        <v>32</v>
      </c>
      <c r="AX142" s="15" t="s">
        <v>70</v>
      </c>
      <c r="AY142" s="275" t="s">
        <v>165</v>
      </c>
    </row>
    <row r="143" s="13" customFormat="1">
      <c r="A143" s="13"/>
      <c r="B143" s="233"/>
      <c r="C143" s="234"/>
      <c r="D143" s="235" t="s">
        <v>176</v>
      </c>
      <c r="E143" s="236" t="s">
        <v>19</v>
      </c>
      <c r="F143" s="237" t="s">
        <v>1474</v>
      </c>
      <c r="G143" s="234"/>
      <c r="H143" s="238">
        <v>16.704000000000001</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176</v>
      </c>
      <c r="AU143" s="244" t="s">
        <v>79</v>
      </c>
      <c r="AV143" s="13" t="s">
        <v>79</v>
      </c>
      <c r="AW143" s="13" t="s">
        <v>32</v>
      </c>
      <c r="AX143" s="13" t="s">
        <v>70</v>
      </c>
      <c r="AY143" s="244" t="s">
        <v>165</v>
      </c>
    </row>
    <row r="144" s="13" customFormat="1">
      <c r="A144" s="13"/>
      <c r="B144" s="233"/>
      <c r="C144" s="234"/>
      <c r="D144" s="235" t="s">
        <v>176</v>
      </c>
      <c r="E144" s="236" t="s">
        <v>19</v>
      </c>
      <c r="F144" s="237" t="s">
        <v>1468</v>
      </c>
      <c r="G144" s="234"/>
      <c r="H144" s="238">
        <v>0</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176</v>
      </c>
      <c r="AU144" s="244" t="s">
        <v>79</v>
      </c>
      <c r="AV144" s="13" t="s">
        <v>79</v>
      </c>
      <c r="AW144" s="13" t="s">
        <v>32</v>
      </c>
      <c r="AX144" s="13" t="s">
        <v>70</v>
      </c>
      <c r="AY144" s="244" t="s">
        <v>165</v>
      </c>
    </row>
    <row r="145" s="14" customFormat="1">
      <c r="A145" s="14"/>
      <c r="B145" s="245"/>
      <c r="C145" s="246"/>
      <c r="D145" s="235" t="s">
        <v>176</v>
      </c>
      <c r="E145" s="247" t="s">
        <v>19</v>
      </c>
      <c r="F145" s="248" t="s">
        <v>178</v>
      </c>
      <c r="G145" s="246"/>
      <c r="H145" s="249">
        <v>16.704000000000001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176</v>
      </c>
      <c r="AU145" s="255" t="s">
        <v>79</v>
      </c>
      <c r="AV145" s="14" t="s">
        <v>172</v>
      </c>
      <c r="AW145" s="14" t="s">
        <v>32</v>
      </c>
      <c r="AX145" s="14" t="s">
        <v>77</v>
      </c>
      <c r="AY145" s="255" t="s">
        <v>165</v>
      </c>
    </row>
    <row r="146" s="2" customFormat="1" ht="24.15" customHeight="1">
      <c r="A146" s="41"/>
      <c r="B146" s="42"/>
      <c r="C146" s="215" t="s">
        <v>231</v>
      </c>
      <c r="D146" s="215" t="s">
        <v>167</v>
      </c>
      <c r="E146" s="216" t="s">
        <v>297</v>
      </c>
      <c r="F146" s="217" t="s">
        <v>298</v>
      </c>
      <c r="G146" s="218" t="s">
        <v>221</v>
      </c>
      <c r="H146" s="219">
        <v>12.432</v>
      </c>
      <c r="I146" s="220"/>
      <c r="J146" s="221">
        <f>ROUND(I146*H146,2)</f>
        <v>0</v>
      </c>
      <c r="K146" s="217" t="s">
        <v>171</v>
      </c>
      <c r="L146" s="47"/>
      <c r="M146" s="222" t="s">
        <v>19</v>
      </c>
      <c r="N146" s="223" t="s">
        <v>41</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172</v>
      </c>
      <c r="AT146" s="226" t="s">
        <v>167</v>
      </c>
      <c r="AU146" s="226" t="s">
        <v>79</v>
      </c>
      <c r="AY146" s="20" t="s">
        <v>165</v>
      </c>
      <c r="BE146" s="227">
        <f>IF(N146="základní",J146,0)</f>
        <v>0</v>
      </c>
      <c r="BF146" s="227">
        <f>IF(N146="snížená",J146,0)</f>
        <v>0</v>
      </c>
      <c r="BG146" s="227">
        <f>IF(N146="zákl. přenesená",J146,0)</f>
        <v>0</v>
      </c>
      <c r="BH146" s="227">
        <f>IF(N146="sníž. přenesená",J146,0)</f>
        <v>0</v>
      </c>
      <c r="BI146" s="227">
        <f>IF(N146="nulová",J146,0)</f>
        <v>0</v>
      </c>
      <c r="BJ146" s="20" t="s">
        <v>77</v>
      </c>
      <c r="BK146" s="227">
        <f>ROUND(I146*H146,2)</f>
        <v>0</v>
      </c>
      <c r="BL146" s="20" t="s">
        <v>172</v>
      </c>
      <c r="BM146" s="226" t="s">
        <v>1475</v>
      </c>
    </row>
    <row r="147" s="2" customFormat="1">
      <c r="A147" s="41"/>
      <c r="B147" s="42"/>
      <c r="C147" s="43"/>
      <c r="D147" s="228" t="s">
        <v>174</v>
      </c>
      <c r="E147" s="43"/>
      <c r="F147" s="229" t="s">
        <v>300</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174</v>
      </c>
      <c r="AU147" s="20" t="s">
        <v>79</v>
      </c>
    </row>
    <row r="148" s="15" customFormat="1">
      <c r="A148" s="15"/>
      <c r="B148" s="266"/>
      <c r="C148" s="267"/>
      <c r="D148" s="235" t="s">
        <v>176</v>
      </c>
      <c r="E148" s="268" t="s">
        <v>19</v>
      </c>
      <c r="F148" s="269" t="s">
        <v>267</v>
      </c>
      <c r="G148" s="267"/>
      <c r="H148" s="268" t="s">
        <v>19</v>
      </c>
      <c r="I148" s="270"/>
      <c r="J148" s="267"/>
      <c r="K148" s="267"/>
      <c r="L148" s="271"/>
      <c r="M148" s="272"/>
      <c r="N148" s="273"/>
      <c r="O148" s="273"/>
      <c r="P148" s="273"/>
      <c r="Q148" s="273"/>
      <c r="R148" s="273"/>
      <c r="S148" s="273"/>
      <c r="T148" s="274"/>
      <c r="U148" s="15"/>
      <c r="V148" s="15"/>
      <c r="W148" s="15"/>
      <c r="X148" s="15"/>
      <c r="Y148" s="15"/>
      <c r="Z148" s="15"/>
      <c r="AA148" s="15"/>
      <c r="AB148" s="15"/>
      <c r="AC148" s="15"/>
      <c r="AD148" s="15"/>
      <c r="AE148" s="15"/>
      <c r="AT148" s="275" t="s">
        <v>176</v>
      </c>
      <c r="AU148" s="275" t="s">
        <v>79</v>
      </c>
      <c r="AV148" s="15" t="s">
        <v>77</v>
      </c>
      <c r="AW148" s="15" t="s">
        <v>32</v>
      </c>
      <c r="AX148" s="15" t="s">
        <v>70</v>
      </c>
      <c r="AY148" s="275" t="s">
        <v>165</v>
      </c>
    </row>
    <row r="149" s="13" customFormat="1">
      <c r="A149" s="13"/>
      <c r="B149" s="233"/>
      <c r="C149" s="234"/>
      <c r="D149" s="235" t="s">
        <v>176</v>
      </c>
      <c r="E149" s="236" t="s">
        <v>19</v>
      </c>
      <c r="F149" s="237" t="s">
        <v>1470</v>
      </c>
      <c r="G149" s="234"/>
      <c r="H149" s="238">
        <v>4.1760000000000002</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176</v>
      </c>
      <c r="AU149" s="244" t="s">
        <v>79</v>
      </c>
      <c r="AV149" s="13" t="s">
        <v>79</v>
      </c>
      <c r="AW149" s="13" t="s">
        <v>32</v>
      </c>
      <c r="AX149" s="13" t="s">
        <v>70</v>
      </c>
      <c r="AY149" s="244" t="s">
        <v>165</v>
      </c>
    </row>
    <row r="150" s="13" customFormat="1">
      <c r="A150" s="13"/>
      <c r="B150" s="233"/>
      <c r="C150" s="234"/>
      <c r="D150" s="235" t="s">
        <v>176</v>
      </c>
      <c r="E150" s="236" t="s">
        <v>19</v>
      </c>
      <c r="F150" s="237" t="s">
        <v>1456</v>
      </c>
      <c r="G150" s="234"/>
      <c r="H150" s="238">
        <v>2.04</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176</v>
      </c>
      <c r="AU150" s="244" t="s">
        <v>79</v>
      </c>
      <c r="AV150" s="13" t="s">
        <v>79</v>
      </c>
      <c r="AW150" s="13" t="s">
        <v>32</v>
      </c>
      <c r="AX150" s="13" t="s">
        <v>70</v>
      </c>
      <c r="AY150" s="244" t="s">
        <v>165</v>
      </c>
    </row>
    <row r="151" s="14" customFormat="1">
      <c r="A151" s="14"/>
      <c r="B151" s="245"/>
      <c r="C151" s="246"/>
      <c r="D151" s="235" t="s">
        <v>176</v>
      </c>
      <c r="E151" s="247" t="s">
        <v>19</v>
      </c>
      <c r="F151" s="248" t="s">
        <v>178</v>
      </c>
      <c r="G151" s="246"/>
      <c r="H151" s="249">
        <v>6.2160000000000002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176</v>
      </c>
      <c r="AU151" s="255" t="s">
        <v>79</v>
      </c>
      <c r="AV151" s="14" t="s">
        <v>172</v>
      </c>
      <c r="AW151" s="14" t="s">
        <v>32</v>
      </c>
      <c r="AX151" s="14" t="s">
        <v>77</v>
      </c>
      <c r="AY151" s="255" t="s">
        <v>165</v>
      </c>
    </row>
    <row r="152" s="13" customFormat="1">
      <c r="A152" s="13"/>
      <c r="B152" s="233"/>
      <c r="C152" s="234"/>
      <c r="D152" s="235" t="s">
        <v>176</v>
      </c>
      <c r="E152" s="234"/>
      <c r="F152" s="237" t="s">
        <v>1476</v>
      </c>
      <c r="G152" s="234"/>
      <c r="H152" s="238">
        <v>12.432</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176</v>
      </c>
      <c r="AU152" s="244" t="s">
        <v>79</v>
      </c>
      <c r="AV152" s="13" t="s">
        <v>79</v>
      </c>
      <c r="AW152" s="13" t="s">
        <v>4</v>
      </c>
      <c r="AX152" s="13" t="s">
        <v>77</v>
      </c>
      <c r="AY152" s="244" t="s">
        <v>165</v>
      </c>
    </row>
    <row r="153" s="2" customFormat="1" ht="24.15" customHeight="1">
      <c r="A153" s="41"/>
      <c r="B153" s="42"/>
      <c r="C153" s="215" t="s">
        <v>237</v>
      </c>
      <c r="D153" s="215" t="s">
        <v>167</v>
      </c>
      <c r="E153" s="216" t="s">
        <v>302</v>
      </c>
      <c r="F153" s="217" t="s">
        <v>303</v>
      </c>
      <c r="G153" s="218" t="s">
        <v>194</v>
      </c>
      <c r="H153" s="219">
        <v>16.704000000000001</v>
      </c>
      <c r="I153" s="220"/>
      <c r="J153" s="221">
        <f>ROUND(I153*H153,2)</f>
        <v>0</v>
      </c>
      <c r="K153" s="217" t="s">
        <v>171</v>
      </c>
      <c r="L153" s="47"/>
      <c r="M153" s="222" t="s">
        <v>19</v>
      </c>
      <c r="N153" s="223" t="s">
        <v>41</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172</v>
      </c>
      <c r="AT153" s="226" t="s">
        <v>167</v>
      </c>
      <c r="AU153" s="226" t="s">
        <v>79</v>
      </c>
      <c r="AY153" s="20" t="s">
        <v>165</v>
      </c>
      <c r="BE153" s="227">
        <f>IF(N153="základní",J153,0)</f>
        <v>0</v>
      </c>
      <c r="BF153" s="227">
        <f>IF(N153="snížená",J153,0)</f>
        <v>0</v>
      </c>
      <c r="BG153" s="227">
        <f>IF(N153="zákl. přenesená",J153,0)</f>
        <v>0</v>
      </c>
      <c r="BH153" s="227">
        <f>IF(N153="sníž. přenesená",J153,0)</f>
        <v>0</v>
      </c>
      <c r="BI153" s="227">
        <f>IF(N153="nulová",J153,0)</f>
        <v>0</v>
      </c>
      <c r="BJ153" s="20" t="s">
        <v>77</v>
      </c>
      <c r="BK153" s="227">
        <f>ROUND(I153*H153,2)</f>
        <v>0</v>
      </c>
      <c r="BL153" s="20" t="s">
        <v>172</v>
      </c>
      <c r="BM153" s="226" t="s">
        <v>1477</v>
      </c>
    </row>
    <row r="154" s="2" customFormat="1">
      <c r="A154" s="41"/>
      <c r="B154" s="42"/>
      <c r="C154" s="43"/>
      <c r="D154" s="228" t="s">
        <v>174</v>
      </c>
      <c r="E154" s="43"/>
      <c r="F154" s="229" t="s">
        <v>305</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174</v>
      </c>
      <c r="AU154" s="20" t="s">
        <v>79</v>
      </c>
    </row>
    <row r="155" s="15" customFormat="1">
      <c r="A155" s="15"/>
      <c r="B155" s="266"/>
      <c r="C155" s="267"/>
      <c r="D155" s="235" t="s">
        <v>176</v>
      </c>
      <c r="E155" s="268" t="s">
        <v>19</v>
      </c>
      <c r="F155" s="269" t="s">
        <v>306</v>
      </c>
      <c r="G155" s="267"/>
      <c r="H155" s="268" t="s">
        <v>19</v>
      </c>
      <c r="I155" s="270"/>
      <c r="J155" s="267"/>
      <c r="K155" s="267"/>
      <c r="L155" s="271"/>
      <c r="M155" s="272"/>
      <c r="N155" s="273"/>
      <c r="O155" s="273"/>
      <c r="P155" s="273"/>
      <c r="Q155" s="273"/>
      <c r="R155" s="273"/>
      <c r="S155" s="273"/>
      <c r="T155" s="274"/>
      <c r="U155" s="15"/>
      <c r="V155" s="15"/>
      <c r="W155" s="15"/>
      <c r="X155" s="15"/>
      <c r="Y155" s="15"/>
      <c r="Z155" s="15"/>
      <c r="AA155" s="15"/>
      <c r="AB155" s="15"/>
      <c r="AC155" s="15"/>
      <c r="AD155" s="15"/>
      <c r="AE155" s="15"/>
      <c r="AT155" s="275" t="s">
        <v>176</v>
      </c>
      <c r="AU155" s="275" t="s">
        <v>79</v>
      </c>
      <c r="AV155" s="15" t="s">
        <v>77</v>
      </c>
      <c r="AW155" s="15" t="s">
        <v>32</v>
      </c>
      <c r="AX155" s="15" t="s">
        <v>70</v>
      </c>
      <c r="AY155" s="275" t="s">
        <v>165</v>
      </c>
    </row>
    <row r="156" s="13" customFormat="1">
      <c r="A156" s="13"/>
      <c r="B156" s="233"/>
      <c r="C156" s="234"/>
      <c r="D156" s="235" t="s">
        <v>176</v>
      </c>
      <c r="E156" s="236" t="s">
        <v>19</v>
      </c>
      <c r="F156" s="237" t="s">
        <v>1474</v>
      </c>
      <c r="G156" s="234"/>
      <c r="H156" s="238">
        <v>16.704000000000001</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176</v>
      </c>
      <c r="AU156" s="244" t="s">
        <v>79</v>
      </c>
      <c r="AV156" s="13" t="s">
        <v>79</v>
      </c>
      <c r="AW156" s="13" t="s">
        <v>32</v>
      </c>
      <c r="AX156" s="13" t="s">
        <v>70</v>
      </c>
      <c r="AY156" s="244" t="s">
        <v>165</v>
      </c>
    </row>
    <row r="157" s="13" customFormat="1">
      <c r="A157" s="13"/>
      <c r="B157" s="233"/>
      <c r="C157" s="234"/>
      <c r="D157" s="235" t="s">
        <v>176</v>
      </c>
      <c r="E157" s="236" t="s">
        <v>19</v>
      </c>
      <c r="F157" s="237" t="s">
        <v>1468</v>
      </c>
      <c r="G157" s="234"/>
      <c r="H157" s="238">
        <v>0</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176</v>
      </c>
      <c r="AU157" s="244" t="s">
        <v>79</v>
      </c>
      <c r="AV157" s="13" t="s">
        <v>79</v>
      </c>
      <c r="AW157" s="13" t="s">
        <v>32</v>
      </c>
      <c r="AX157" s="13" t="s">
        <v>70</v>
      </c>
      <c r="AY157" s="244" t="s">
        <v>165</v>
      </c>
    </row>
    <row r="158" s="14" customFormat="1">
      <c r="A158" s="14"/>
      <c r="B158" s="245"/>
      <c r="C158" s="246"/>
      <c r="D158" s="235" t="s">
        <v>176</v>
      </c>
      <c r="E158" s="247" t="s">
        <v>19</v>
      </c>
      <c r="F158" s="248" t="s">
        <v>178</v>
      </c>
      <c r="G158" s="246"/>
      <c r="H158" s="249">
        <v>16.704000000000001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176</v>
      </c>
      <c r="AU158" s="255" t="s">
        <v>79</v>
      </c>
      <c r="AV158" s="14" t="s">
        <v>172</v>
      </c>
      <c r="AW158" s="14" t="s">
        <v>32</v>
      </c>
      <c r="AX158" s="14" t="s">
        <v>77</v>
      </c>
      <c r="AY158" s="255" t="s">
        <v>165</v>
      </c>
    </row>
    <row r="159" s="2" customFormat="1" ht="24.15" customHeight="1">
      <c r="A159" s="41"/>
      <c r="B159" s="42"/>
      <c r="C159" s="215" t="s">
        <v>242</v>
      </c>
      <c r="D159" s="215" t="s">
        <v>167</v>
      </c>
      <c r="E159" s="216" t="s">
        <v>1478</v>
      </c>
      <c r="F159" s="217" t="s">
        <v>309</v>
      </c>
      <c r="G159" s="218" t="s">
        <v>194</v>
      </c>
      <c r="H159" s="219">
        <v>16.704000000000001</v>
      </c>
      <c r="I159" s="220"/>
      <c r="J159" s="221">
        <f>ROUND(I159*H159,2)</f>
        <v>0</v>
      </c>
      <c r="K159" s="217" t="s">
        <v>171</v>
      </c>
      <c r="L159" s="47"/>
      <c r="M159" s="222" t="s">
        <v>19</v>
      </c>
      <c r="N159" s="223" t="s">
        <v>41</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172</v>
      </c>
      <c r="AT159" s="226" t="s">
        <v>167</v>
      </c>
      <c r="AU159" s="226" t="s">
        <v>79</v>
      </c>
      <c r="AY159" s="20" t="s">
        <v>165</v>
      </c>
      <c r="BE159" s="227">
        <f>IF(N159="základní",J159,0)</f>
        <v>0</v>
      </c>
      <c r="BF159" s="227">
        <f>IF(N159="snížená",J159,0)</f>
        <v>0</v>
      </c>
      <c r="BG159" s="227">
        <f>IF(N159="zákl. přenesená",J159,0)</f>
        <v>0</v>
      </c>
      <c r="BH159" s="227">
        <f>IF(N159="sníž. přenesená",J159,0)</f>
        <v>0</v>
      </c>
      <c r="BI159" s="227">
        <f>IF(N159="nulová",J159,0)</f>
        <v>0</v>
      </c>
      <c r="BJ159" s="20" t="s">
        <v>77</v>
      </c>
      <c r="BK159" s="227">
        <f>ROUND(I159*H159,2)</f>
        <v>0</v>
      </c>
      <c r="BL159" s="20" t="s">
        <v>172</v>
      </c>
      <c r="BM159" s="226" t="s">
        <v>1479</v>
      </c>
    </row>
    <row r="160" s="2" customFormat="1">
      <c r="A160" s="41"/>
      <c r="B160" s="42"/>
      <c r="C160" s="43"/>
      <c r="D160" s="228" t="s">
        <v>174</v>
      </c>
      <c r="E160" s="43"/>
      <c r="F160" s="229" t="s">
        <v>1480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174</v>
      </c>
      <c r="AU160" s="20" t="s">
        <v>79</v>
      </c>
    </row>
    <row r="161" s="15" customFormat="1">
      <c r="A161" s="15"/>
      <c r="B161" s="266"/>
      <c r="C161" s="267"/>
      <c r="D161" s="235" t="s">
        <v>176</v>
      </c>
      <c r="E161" s="268" t="s">
        <v>19</v>
      </c>
      <c r="F161" s="269" t="s">
        <v>1481</v>
      </c>
      <c r="G161" s="267"/>
      <c r="H161" s="268" t="s">
        <v>19</v>
      </c>
      <c r="I161" s="270"/>
      <c r="J161" s="267"/>
      <c r="K161" s="267"/>
      <c r="L161" s="271"/>
      <c r="M161" s="272"/>
      <c r="N161" s="273"/>
      <c r="O161" s="273"/>
      <c r="P161" s="273"/>
      <c r="Q161" s="273"/>
      <c r="R161" s="273"/>
      <c r="S161" s="273"/>
      <c r="T161" s="274"/>
      <c r="U161" s="15"/>
      <c r="V161" s="15"/>
      <c r="W161" s="15"/>
      <c r="X161" s="15"/>
      <c r="Y161" s="15"/>
      <c r="Z161" s="15"/>
      <c r="AA161" s="15"/>
      <c r="AB161" s="15"/>
      <c r="AC161" s="15"/>
      <c r="AD161" s="15"/>
      <c r="AE161" s="15"/>
      <c r="AT161" s="275" t="s">
        <v>176</v>
      </c>
      <c r="AU161" s="275" t="s">
        <v>79</v>
      </c>
      <c r="AV161" s="15" t="s">
        <v>77</v>
      </c>
      <c r="AW161" s="15" t="s">
        <v>32</v>
      </c>
      <c r="AX161" s="15" t="s">
        <v>70</v>
      </c>
      <c r="AY161" s="275" t="s">
        <v>165</v>
      </c>
    </row>
    <row r="162" s="13" customFormat="1">
      <c r="A162" s="13"/>
      <c r="B162" s="233"/>
      <c r="C162" s="234"/>
      <c r="D162" s="235" t="s">
        <v>176</v>
      </c>
      <c r="E162" s="236" t="s">
        <v>19</v>
      </c>
      <c r="F162" s="237" t="s">
        <v>1482</v>
      </c>
      <c r="G162" s="234"/>
      <c r="H162" s="238">
        <v>20.879999999999999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176</v>
      </c>
      <c r="AU162" s="244" t="s">
        <v>79</v>
      </c>
      <c r="AV162" s="13" t="s">
        <v>79</v>
      </c>
      <c r="AW162" s="13" t="s">
        <v>32</v>
      </c>
      <c r="AX162" s="13" t="s">
        <v>70</v>
      </c>
      <c r="AY162" s="244" t="s">
        <v>165</v>
      </c>
    </row>
    <row r="163" s="13" customFormat="1">
      <c r="A163" s="13"/>
      <c r="B163" s="233"/>
      <c r="C163" s="234"/>
      <c r="D163" s="235" t="s">
        <v>176</v>
      </c>
      <c r="E163" s="236" t="s">
        <v>19</v>
      </c>
      <c r="F163" s="237" t="s">
        <v>1483</v>
      </c>
      <c r="G163" s="234"/>
      <c r="H163" s="238">
        <v>-1.3919999999999999</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176</v>
      </c>
      <c r="AU163" s="244" t="s">
        <v>79</v>
      </c>
      <c r="AV163" s="13" t="s">
        <v>79</v>
      </c>
      <c r="AW163" s="13" t="s">
        <v>32</v>
      </c>
      <c r="AX163" s="13" t="s">
        <v>70</v>
      </c>
      <c r="AY163" s="244" t="s">
        <v>165</v>
      </c>
    </row>
    <row r="164" s="13" customFormat="1">
      <c r="A164" s="13"/>
      <c r="B164" s="233"/>
      <c r="C164" s="234"/>
      <c r="D164" s="235" t="s">
        <v>176</v>
      </c>
      <c r="E164" s="236" t="s">
        <v>19</v>
      </c>
      <c r="F164" s="237" t="s">
        <v>1484</v>
      </c>
      <c r="G164" s="234"/>
      <c r="H164" s="238">
        <v>-2.7839999999999998</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176</v>
      </c>
      <c r="AU164" s="244" t="s">
        <v>79</v>
      </c>
      <c r="AV164" s="13" t="s">
        <v>79</v>
      </c>
      <c r="AW164" s="13" t="s">
        <v>32</v>
      </c>
      <c r="AX164" s="13" t="s">
        <v>70</v>
      </c>
      <c r="AY164" s="244" t="s">
        <v>165</v>
      </c>
    </row>
    <row r="165" s="14" customFormat="1">
      <c r="A165" s="14"/>
      <c r="B165" s="245"/>
      <c r="C165" s="246"/>
      <c r="D165" s="235" t="s">
        <v>176</v>
      </c>
      <c r="E165" s="247" t="s">
        <v>19</v>
      </c>
      <c r="F165" s="248" t="s">
        <v>178</v>
      </c>
      <c r="G165" s="246"/>
      <c r="H165" s="249">
        <v>16.704000000000001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176</v>
      </c>
      <c r="AU165" s="255" t="s">
        <v>79</v>
      </c>
      <c r="AV165" s="14" t="s">
        <v>172</v>
      </c>
      <c r="AW165" s="14" t="s">
        <v>32</v>
      </c>
      <c r="AX165" s="14" t="s">
        <v>77</v>
      </c>
      <c r="AY165" s="255" t="s">
        <v>165</v>
      </c>
    </row>
    <row r="166" s="2" customFormat="1" ht="37.8" customHeight="1">
      <c r="A166" s="41"/>
      <c r="B166" s="42"/>
      <c r="C166" s="215" t="s">
        <v>248</v>
      </c>
      <c r="D166" s="215" t="s">
        <v>167</v>
      </c>
      <c r="E166" s="216" t="s">
        <v>1485</v>
      </c>
      <c r="F166" s="217" t="s">
        <v>1486</v>
      </c>
      <c r="G166" s="218" t="s">
        <v>194</v>
      </c>
      <c r="H166" s="219">
        <v>2.7839999999999998</v>
      </c>
      <c r="I166" s="220"/>
      <c r="J166" s="221">
        <f>ROUND(I166*H166,2)</f>
        <v>0</v>
      </c>
      <c r="K166" s="217" t="s">
        <v>171</v>
      </c>
      <c r="L166" s="47"/>
      <c r="M166" s="222" t="s">
        <v>19</v>
      </c>
      <c r="N166" s="223" t="s">
        <v>41</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172</v>
      </c>
      <c r="AT166" s="226" t="s">
        <v>167</v>
      </c>
      <c r="AU166" s="226" t="s">
        <v>79</v>
      </c>
      <c r="AY166" s="20" t="s">
        <v>165</v>
      </c>
      <c r="BE166" s="227">
        <f>IF(N166="základní",J166,0)</f>
        <v>0</v>
      </c>
      <c r="BF166" s="227">
        <f>IF(N166="snížená",J166,0)</f>
        <v>0</v>
      </c>
      <c r="BG166" s="227">
        <f>IF(N166="zákl. přenesená",J166,0)</f>
        <v>0</v>
      </c>
      <c r="BH166" s="227">
        <f>IF(N166="sníž. přenesená",J166,0)</f>
        <v>0</v>
      </c>
      <c r="BI166" s="227">
        <f>IF(N166="nulová",J166,0)</f>
        <v>0</v>
      </c>
      <c r="BJ166" s="20" t="s">
        <v>77</v>
      </c>
      <c r="BK166" s="227">
        <f>ROUND(I166*H166,2)</f>
        <v>0</v>
      </c>
      <c r="BL166" s="20" t="s">
        <v>172</v>
      </c>
      <c r="BM166" s="226" t="s">
        <v>1487</v>
      </c>
    </row>
    <row r="167" s="2" customFormat="1">
      <c r="A167" s="41"/>
      <c r="B167" s="42"/>
      <c r="C167" s="43"/>
      <c r="D167" s="228" t="s">
        <v>174</v>
      </c>
      <c r="E167" s="43"/>
      <c r="F167" s="229" t="s">
        <v>1488</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174</v>
      </c>
      <c r="AU167" s="20" t="s">
        <v>79</v>
      </c>
    </row>
    <row r="168" s="13" customFormat="1">
      <c r="A168" s="13"/>
      <c r="B168" s="233"/>
      <c r="C168" s="234"/>
      <c r="D168" s="235" t="s">
        <v>176</v>
      </c>
      <c r="E168" s="236" t="s">
        <v>19</v>
      </c>
      <c r="F168" s="237" t="s">
        <v>1489</v>
      </c>
      <c r="G168" s="234"/>
      <c r="H168" s="238">
        <v>2.7839999999999998</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176</v>
      </c>
      <c r="AU168" s="244" t="s">
        <v>79</v>
      </c>
      <c r="AV168" s="13" t="s">
        <v>79</v>
      </c>
      <c r="AW168" s="13" t="s">
        <v>32</v>
      </c>
      <c r="AX168" s="13" t="s">
        <v>70</v>
      </c>
      <c r="AY168" s="244" t="s">
        <v>165</v>
      </c>
    </row>
    <row r="169" s="14" customFormat="1">
      <c r="A169" s="14"/>
      <c r="B169" s="245"/>
      <c r="C169" s="246"/>
      <c r="D169" s="235" t="s">
        <v>176</v>
      </c>
      <c r="E169" s="247" t="s">
        <v>19</v>
      </c>
      <c r="F169" s="248" t="s">
        <v>178</v>
      </c>
      <c r="G169" s="246"/>
      <c r="H169" s="249">
        <v>2.7839999999999998</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176</v>
      </c>
      <c r="AU169" s="255" t="s">
        <v>79</v>
      </c>
      <c r="AV169" s="14" t="s">
        <v>172</v>
      </c>
      <c r="AW169" s="14" t="s">
        <v>32</v>
      </c>
      <c r="AX169" s="14" t="s">
        <v>77</v>
      </c>
      <c r="AY169" s="255" t="s">
        <v>165</v>
      </c>
    </row>
    <row r="170" s="2" customFormat="1" ht="16.5" customHeight="1">
      <c r="A170" s="41"/>
      <c r="B170" s="42"/>
      <c r="C170" s="256" t="s">
        <v>254</v>
      </c>
      <c r="D170" s="256" t="s">
        <v>218</v>
      </c>
      <c r="E170" s="257" t="s">
        <v>1490</v>
      </c>
      <c r="F170" s="258" t="s">
        <v>1491</v>
      </c>
      <c r="G170" s="259" t="s">
        <v>221</v>
      </c>
      <c r="H170" s="260">
        <v>5.5679999999999996</v>
      </c>
      <c r="I170" s="261"/>
      <c r="J170" s="262">
        <f>ROUND(I170*H170,2)</f>
        <v>0</v>
      </c>
      <c r="K170" s="258" t="s">
        <v>171</v>
      </c>
      <c r="L170" s="263"/>
      <c r="M170" s="264" t="s">
        <v>19</v>
      </c>
      <c r="N170" s="265" t="s">
        <v>41</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217</v>
      </c>
      <c r="AT170" s="226" t="s">
        <v>218</v>
      </c>
      <c r="AU170" s="226" t="s">
        <v>79</v>
      </c>
      <c r="AY170" s="20" t="s">
        <v>165</v>
      </c>
      <c r="BE170" s="227">
        <f>IF(N170="základní",J170,0)</f>
        <v>0</v>
      </c>
      <c r="BF170" s="227">
        <f>IF(N170="snížená",J170,0)</f>
        <v>0</v>
      </c>
      <c r="BG170" s="227">
        <f>IF(N170="zákl. přenesená",J170,0)</f>
        <v>0</v>
      </c>
      <c r="BH170" s="227">
        <f>IF(N170="sníž. přenesená",J170,0)</f>
        <v>0</v>
      </c>
      <c r="BI170" s="227">
        <f>IF(N170="nulová",J170,0)</f>
        <v>0</v>
      </c>
      <c r="BJ170" s="20" t="s">
        <v>77</v>
      </c>
      <c r="BK170" s="227">
        <f>ROUND(I170*H170,2)</f>
        <v>0</v>
      </c>
      <c r="BL170" s="20" t="s">
        <v>172</v>
      </c>
      <c r="BM170" s="226" t="s">
        <v>1492</v>
      </c>
    </row>
    <row r="171" s="13" customFormat="1">
      <c r="A171" s="13"/>
      <c r="B171" s="233"/>
      <c r="C171" s="234"/>
      <c r="D171" s="235" t="s">
        <v>176</v>
      </c>
      <c r="E171" s="236" t="s">
        <v>19</v>
      </c>
      <c r="F171" s="237" t="s">
        <v>1489</v>
      </c>
      <c r="G171" s="234"/>
      <c r="H171" s="238">
        <v>2.7839999999999998</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176</v>
      </c>
      <c r="AU171" s="244" t="s">
        <v>79</v>
      </c>
      <c r="AV171" s="13" t="s">
        <v>79</v>
      </c>
      <c r="AW171" s="13" t="s">
        <v>32</v>
      </c>
      <c r="AX171" s="13" t="s">
        <v>70</v>
      </c>
      <c r="AY171" s="244" t="s">
        <v>165</v>
      </c>
    </row>
    <row r="172" s="14" customFormat="1">
      <c r="A172" s="14"/>
      <c r="B172" s="245"/>
      <c r="C172" s="246"/>
      <c r="D172" s="235" t="s">
        <v>176</v>
      </c>
      <c r="E172" s="247" t="s">
        <v>19</v>
      </c>
      <c r="F172" s="248" t="s">
        <v>178</v>
      </c>
      <c r="G172" s="246"/>
      <c r="H172" s="249">
        <v>2.7839999999999998</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176</v>
      </c>
      <c r="AU172" s="255" t="s">
        <v>79</v>
      </c>
      <c r="AV172" s="14" t="s">
        <v>172</v>
      </c>
      <c r="AW172" s="14" t="s">
        <v>32</v>
      </c>
      <c r="AX172" s="14" t="s">
        <v>77</v>
      </c>
      <c r="AY172" s="255" t="s">
        <v>165</v>
      </c>
    </row>
    <row r="173" s="13" customFormat="1">
      <c r="A173" s="13"/>
      <c r="B173" s="233"/>
      <c r="C173" s="234"/>
      <c r="D173" s="235" t="s">
        <v>176</v>
      </c>
      <c r="E173" s="234"/>
      <c r="F173" s="237" t="s">
        <v>1493</v>
      </c>
      <c r="G173" s="234"/>
      <c r="H173" s="238">
        <v>5.5679999999999996</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176</v>
      </c>
      <c r="AU173" s="244" t="s">
        <v>79</v>
      </c>
      <c r="AV173" s="13" t="s">
        <v>79</v>
      </c>
      <c r="AW173" s="13" t="s">
        <v>4</v>
      </c>
      <c r="AX173" s="13" t="s">
        <v>77</v>
      </c>
      <c r="AY173" s="244" t="s">
        <v>165</v>
      </c>
    </row>
    <row r="174" s="12" customFormat="1" ht="22.8" customHeight="1">
      <c r="A174" s="12"/>
      <c r="B174" s="199"/>
      <c r="C174" s="200"/>
      <c r="D174" s="201" t="s">
        <v>69</v>
      </c>
      <c r="E174" s="213" t="s">
        <v>79</v>
      </c>
      <c r="F174" s="213" t="s">
        <v>324</v>
      </c>
      <c r="G174" s="200"/>
      <c r="H174" s="200"/>
      <c r="I174" s="203"/>
      <c r="J174" s="214">
        <f>BK174</f>
        <v>0</v>
      </c>
      <c r="K174" s="200"/>
      <c r="L174" s="205"/>
      <c r="M174" s="206"/>
      <c r="N174" s="207"/>
      <c r="O174" s="207"/>
      <c r="P174" s="208">
        <f>SUM(P175:P182)</f>
        <v>0</v>
      </c>
      <c r="Q174" s="207"/>
      <c r="R174" s="208">
        <f>SUM(R175:R182)</f>
        <v>3.3335231999999997</v>
      </c>
      <c r="S174" s="207"/>
      <c r="T174" s="209">
        <f>SUM(T175:T182)</f>
        <v>0</v>
      </c>
      <c r="U174" s="12"/>
      <c r="V174" s="12"/>
      <c r="W174" s="12"/>
      <c r="X174" s="12"/>
      <c r="Y174" s="12"/>
      <c r="Z174" s="12"/>
      <c r="AA174" s="12"/>
      <c r="AB174" s="12"/>
      <c r="AC174" s="12"/>
      <c r="AD174" s="12"/>
      <c r="AE174" s="12"/>
      <c r="AR174" s="210" t="s">
        <v>77</v>
      </c>
      <c r="AT174" s="211" t="s">
        <v>69</v>
      </c>
      <c r="AU174" s="211" t="s">
        <v>77</v>
      </c>
      <c r="AY174" s="210" t="s">
        <v>165</v>
      </c>
      <c r="BK174" s="212">
        <f>SUM(BK175:BK182)</f>
        <v>0</v>
      </c>
    </row>
    <row r="175" s="2" customFormat="1" ht="16.5" customHeight="1">
      <c r="A175" s="41"/>
      <c r="B175" s="42"/>
      <c r="C175" s="215" t="s">
        <v>8</v>
      </c>
      <c r="D175" s="215" t="s">
        <v>167</v>
      </c>
      <c r="E175" s="216" t="s">
        <v>1494</v>
      </c>
      <c r="F175" s="217" t="s">
        <v>1495</v>
      </c>
      <c r="G175" s="218" t="s">
        <v>194</v>
      </c>
      <c r="H175" s="219">
        <v>2.04</v>
      </c>
      <c r="I175" s="220"/>
      <c r="J175" s="221">
        <f>ROUND(I175*H175,2)</f>
        <v>0</v>
      </c>
      <c r="K175" s="217" t="s">
        <v>171</v>
      </c>
      <c r="L175" s="47"/>
      <c r="M175" s="222" t="s">
        <v>19</v>
      </c>
      <c r="N175" s="223" t="s">
        <v>41</v>
      </c>
      <c r="O175" s="87"/>
      <c r="P175" s="224">
        <f>O175*H175</f>
        <v>0</v>
      </c>
      <c r="Q175" s="224">
        <v>1.6299999999999999</v>
      </c>
      <c r="R175" s="224">
        <f>Q175*H175</f>
        <v>3.3251999999999997</v>
      </c>
      <c r="S175" s="224">
        <v>0</v>
      </c>
      <c r="T175" s="225">
        <f>S175*H175</f>
        <v>0</v>
      </c>
      <c r="U175" s="41"/>
      <c r="V175" s="41"/>
      <c r="W175" s="41"/>
      <c r="X175" s="41"/>
      <c r="Y175" s="41"/>
      <c r="Z175" s="41"/>
      <c r="AA175" s="41"/>
      <c r="AB175" s="41"/>
      <c r="AC175" s="41"/>
      <c r="AD175" s="41"/>
      <c r="AE175" s="41"/>
      <c r="AR175" s="226" t="s">
        <v>172</v>
      </c>
      <c r="AT175" s="226" t="s">
        <v>167</v>
      </c>
      <c r="AU175" s="226" t="s">
        <v>79</v>
      </c>
      <c r="AY175" s="20" t="s">
        <v>165</v>
      </c>
      <c r="BE175" s="227">
        <f>IF(N175="základní",J175,0)</f>
        <v>0</v>
      </c>
      <c r="BF175" s="227">
        <f>IF(N175="snížená",J175,0)</f>
        <v>0</v>
      </c>
      <c r="BG175" s="227">
        <f>IF(N175="zákl. přenesená",J175,0)</f>
        <v>0</v>
      </c>
      <c r="BH175" s="227">
        <f>IF(N175="sníž. přenesená",J175,0)</f>
        <v>0</v>
      </c>
      <c r="BI175" s="227">
        <f>IF(N175="nulová",J175,0)</f>
        <v>0</v>
      </c>
      <c r="BJ175" s="20" t="s">
        <v>77</v>
      </c>
      <c r="BK175" s="227">
        <f>ROUND(I175*H175,2)</f>
        <v>0</v>
      </c>
      <c r="BL175" s="20" t="s">
        <v>172</v>
      </c>
      <c r="BM175" s="226" t="s">
        <v>1496</v>
      </c>
    </row>
    <row r="176" s="2" customFormat="1">
      <c r="A176" s="41"/>
      <c r="B176" s="42"/>
      <c r="C176" s="43"/>
      <c r="D176" s="228" t="s">
        <v>174</v>
      </c>
      <c r="E176" s="43"/>
      <c r="F176" s="229" t="s">
        <v>1497</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174</v>
      </c>
      <c r="AU176" s="20" t="s">
        <v>79</v>
      </c>
    </row>
    <row r="177" s="13" customFormat="1">
      <c r="A177" s="13"/>
      <c r="B177" s="233"/>
      <c r="C177" s="234"/>
      <c r="D177" s="235" t="s">
        <v>176</v>
      </c>
      <c r="E177" s="236" t="s">
        <v>19</v>
      </c>
      <c r="F177" s="237" t="s">
        <v>1498</v>
      </c>
      <c r="G177" s="234"/>
      <c r="H177" s="238">
        <v>2.04</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176</v>
      </c>
      <c r="AU177" s="244" t="s">
        <v>79</v>
      </c>
      <c r="AV177" s="13" t="s">
        <v>79</v>
      </c>
      <c r="AW177" s="13" t="s">
        <v>32</v>
      </c>
      <c r="AX177" s="13" t="s">
        <v>70</v>
      </c>
      <c r="AY177" s="244" t="s">
        <v>165</v>
      </c>
    </row>
    <row r="178" s="14" customFormat="1">
      <c r="A178" s="14"/>
      <c r="B178" s="245"/>
      <c r="C178" s="246"/>
      <c r="D178" s="235" t="s">
        <v>176</v>
      </c>
      <c r="E178" s="247" t="s">
        <v>19</v>
      </c>
      <c r="F178" s="248" t="s">
        <v>178</v>
      </c>
      <c r="G178" s="246"/>
      <c r="H178" s="249">
        <v>2.04</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176</v>
      </c>
      <c r="AU178" s="255" t="s">
        <v>79</v>
      </c>
      <c r="AV178" s="14" t="s">
        <v>172</v>
      </c>
      <c r="AW178" s="14" t="s">
        <v>32</v>
      </c>
      <c r="AX178" s="14" t="s">
        <v>77</v>
      </c>
      <c r="AY178" s="255" t="s">
        <v>165</v>
      </c>
    </row>
    <row r="179" s="2" customFormat="1" ht="16.5" customHeight="1">
      <c r="A179" s="41"/>
      <c r="B179" s="42"/>
      <c r="C179" s="215" t="s">
        <v>269</v>
      </c>
      <c r="D179" s="215" t="s">
        <v>167</v>
      </c>
      <c r="E179" s="216" t="s">
        <v>332</v>
      </c>
      <c r="F179" s="217" t="s">
        <v>333</v>
      </c>
      <c r="G179" s="218" t="s">
        <v>213</v>
      </c>
      <c r="H179" s="219">
        <v>17</v>
      </c>
      <c r="I179" s="220"/>
      <c r="J179" s="221">
        <f>ROUND(I179*H179,2)</f>
        <v>0</v>
      </c>
      <c r="K179" s="217" t="s">
        <v>171</v>
      </c>
      <c r="L179" s="47"/>
      <c r="M179" s="222" t="s">
        <v>19</v>
      </c>
      <c r="N179" s="223" t="s">
        <v>41</v>
      </c>
      <c r="O179" s="87"/>
      <c r="P179" s="224">
        <f>O179*H179</f>
        <v>0</v>
      </c>
      <c r="Q179" s="224">
        <v>0.00048959999999999997</v>
      </c>
      <c r="R179" s="224">
        <f>Q179*H179</f>
        <v>0.0083231999999999993</v>
      </c>
      <c r="S179" s="224">
        <v>0</v>
      </c>
      <c r="T179" s="225">
        <f>S179*H179</f>
        <v>0</v>
      </c>
      <c r="U179" s="41"/>
      <c r="V179" s="41"/>
      <c r="W179" s="41"/>
      <c r="X179" s="41"/>
      <c r="Y179" s="41"/>
      <c r="Z179" s="41"/>
      <c r="AA179" s="41"/>
      <c r="AB179" s="41"/>
      <c r="AC179" s="41"/>
      <c r="AD179" s="41"/>
      <c r="AE179" s="41"/>
      <c r="AR179" s="226" t="s">
        <v>172</v>
      </c>
      <c r="AT179" s="226" t="s">
        <v>167</v>
      </c>
      <c r="AU179" s="226" t="s">
        <v>79</v>
      </c>
      <c r="AY179" s="20" t="s">
        <v>165</v>
      </c>
      <c r="BE179" s="227">
        <f>IF(N179="základní",J179,0)</f>
        <v>0</v>
      </c>
      <c r="BF179" s="227">
        <f>IF(N179="snížená",J179,0)</f>
        <v>0</v>
      </c>
      <c r="BG179" s="227">
        <f>IF(N179="zákl. přenesená",J179,0)</f>
        <v>0</v>
      </c>
      <c r="BH179" s="227">
        <f>IF(N179="sníž. přenesená",J179,0)</f>
        <v>0</v>
      </c>
      <c r="BI179" s="227">
        <f>IF(N179="nulová",J179,0)</f>
        <v>0</v>
      </c>
      <c r="BJ179" s="20" t="s">
        <v>77</v>
      </c>
      <c r="BK179" s="227">
        <f>ROUND(I179*H179,2)</f>
        <v>0</v>
      </c>
      <c r="BL179" s="20" t="s">
        <v>172</v>
      </c>
      <c r="BM179" s="226" t="s">
        <v>1499</v>
      </c>
    </row>
    <row r="180" s="2" customFormat="1">
      <c r="A180" s="41"/>
      <c r="B180" s="42"/>
      <c r="C180" s="43"/>
      <c r="D180" s="228" t="s">
        <v>174</v>
      </c>
      <c r="E180" s="43"/>
      <c r="F180" s="229" t="s">
        <v>335</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174</v>
      </c>
      <c r="AU180" s="20" t="s">
        <v>79</v>
      </c>
    </row>
    <row r="181" s="13" customFormat="1">
      <c r="A181" s="13"/>
      <c r="B181" s="233"/>
      <c r="C181" s="234"/>
      <c r="D181" s="235" t="s">
        <v>176</v>
      </c>
      <c r="E181" s="236" t="s">
        <v>19</v>
      </c>
      <c r="F181" s="237" t="s">
        <v>1500</v>
      </c>
      <c r="G181" s="234"/>
      <c r="H181" s="238">
        <v>17</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176</v>
      </c>
      <c r="AU181" s="244" t="s">
        <v>79</v>
      </c>
      <c r="AV181" s="13" t="s">
        <v>79</v>
      </c>
      <c r="AW181" s="13" t="s">
        <v>32</v>
      </c>
      <c r="AX181" s="13" t="s">
        <v>70</v>
      </c>
      <c r="AY181" s="244" t="s">
        <v>165</v>
      </c>
    </row>
    <row r="182" s="14" customFormat="1">
      <c r="A182" s="14"/>
      <c r="B182" s="245"/>
      <c r="C182" s="246"/>
      <c r="D182" s="235" t="s">
        <v>176</v>
      </c>
      <c r="E182" s="247" t="s">
        <v>19</v>
      </c>
      <c r="F182" s="248" t="s">
        <v>178</v>
      </c>
      <c r="G182" s="246"/>
      <c r="H182" s="249">
        <v>17</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176</v>
      </c>
      <c r="AU182" s="255" t="s">
        <v>79</v>
      </c>
      <c r="AV182" s="14" t="s">
        <v>172</v>
      </c>
      <c r="AW182" s="14" t="s">
        <v>32</v>
      </c>
      <c r="AX182" s="14" t="s">
        <v>77</v>
      </c>
      <c r="AY182" s="255" t="s">
        <v>165</v>
      </c>
    </row>
    <row r="183" s="12" customFormat="1" ht="22.8" customHeight="1">
      <c r="A183" s="12"/>
      <c r="B183" s="199"/>
      <c r="C183" s="200"/>
      <c r="D183" s="201" t="s">
        <v>69</v>
      </c>
      <c r="E183" s="213" t="s">
        <v>172</v>
      </c>
      <c r="F183" s="213" t="s">
        <v>425</v>
      </c>
      <c r="G183" s="200"/>
      <c r="H183" s="200"/>
      <c r="I183" s="203"/>
      <c r="J183" s="214">
        <f>BK183</f>
        <v>0</v>
      </c>
      <c r="K183" s="200"/>
      <c r="L183" s="205"/>
      <c r="M183" s="206"/>
      <c r="N183" s="207"/>
      <c r="O183" s="207"/>
      <c r="P183" s="208">
        <f>SUM(P184:P187)</f>
        <v>0</v>
      </c>
      <c r="Q183" s="207"/>
      <c r="R183" s="208">
        <f>SUM(R184:R187)</f>
        <v>0</v>
      </c>
      <c r="S183" s="207"/>
      <c r="T183" s="209">
        <f>SUM(T184:T187)</f>
        <v>0</v>
      </c>
      <c r="U183" s="12"/>
      <c r="V183" s="12"/>
      <c r="W183" s="12"/>
      <c r="X183" s="12"/>
      <c r="Y183" s="12"/>
      <c r="Z183" s="12"/>
      <c r="AA183" s="12"/>
      <c r="AB183" s="12"/>
      <c r="AC183" s="12"/>
      <c r="AD183" s="12"/>
      <c r="AE183" s="12"/>
      <c r="AR183" s="210" t="s">
        <v>77</v>
      </c>
      <c r="AT183" s="211" t="s">
        <v>69</v>
      </c>
      <c r="AU183" s="211" t="s">
        <v>77</v>
      </c>
      <c r="AY183" s="210" t="s">
        <v>165</v>
      </c>
      <c r="BK183" s="212">
        <f>SUM(BK184:BK187)</f>
        <v>0</v>
      </c>
    </row>
    <row r="184" s="2" customFormat="1" ht="16.5" customHeight="1">
      <c r="A184" s="41"/>
      <c r="B184" s="42"/>
      <c r="C184" s="215" t="s">
        <v>275</v>
      </c>
      <c r="D184" s="215" t="s">
        <v>167</v>
      </c>
      <c r="E184" s="216" t="s">
        <v>1501</v>
      </c>
      <c r="F184" s="217" t="s">
        <v>1502</v>
      </c>
      <c r="G184" s="218" t="s">
        <v>194</v>
      </c>
      <c r="H184" s="219">
        <v>1.3919999999999999</v>
      </c>
      <c r="I184" s="220"/>
      <c r="J184" s="221">
        <f>ROUND(I184*H184,2)</f>
        <v>0</v>
      </c>
      <c r="K184" s="217" t="s">
        <v>171</v>
      </c>
      <c r="L184" s="47"/>
      <c r="M184" s="222" t="s">
        <v>19</v>
      </c>
      <c r="N184" s="223" t="s">
        <v>41</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172</v>
      </c>
      <c r="AT184" s="226" t="s">
        <v>167</v>
      </c>
      <c r="AU184" s="226" t="s">
        <v>79</v>
      </c>
      <c r="AY184" s="20" t="s">
        <v>165</v>
      </c>
      <c r="BE184" s="227">
        <f>IF(N184="základní",J184,0)</f>
        <v>0</v>
      </c>
      <c r="BF184" s="227">
        <f>IF(N184="snížená",J184,0)</f>
        <v>0</v>
      </c>
      <c r="BG184" s="227">
        <f>IF(N184="zákl. přenesená",J184,0)</f>
        <v>0</v>
      </c>
      <c r="BH184" s="227">
        <f>IF(N184="sníž. přenesená",J184,0)</f>
        <v>0</v>
      </c>
      <c r="BI184" s="227">
        <f>IF(N184="nulová",J184,0)</f>
        <v>0</v>
      </c>
      <c r="BJ184" s="20" t="s">
        <v>77</v>
      </c>
      <c r="BK184" s="227">
        <f>ROUND(I184*H184,2)</f>
        <v>0</v>
      </c>
      <c r="BL184" s="20" t="s">
        <v>172</v>
      </c>
      <c r="BM184" s="226" t="s">
        <v>1503</v>
      </c>
    </row>
    <row r="185" s="2" customFormat="1">
      <c r="A185" s="41"/>
      <c r="B185" s="42"/>
      <c r="C185" s="43"/>
      <c r="D185" s="228" t="s">
        <v>174</v>
      </c>
      <c r="E185" s="43"/>
      <c r="F185" s="229" t="s">
        <v>1504</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174</v>
      </c>
      <c r="AU185" s="20" t="s">
        <v>79</v>
      </c>
    </row>
    <row r="186" s="13" customFormat="1">
      <c r="A186" s="13"/>
      <c r="B186" s="233"/>
      <c r="C186" s="234"/>
      <c r="D186" s="235" t="s">
        <v>176</v>
      </c>
      <c r="E186" s="236" t="s">
        <v>19</v>
      </c>
      <c r="F186" s="237" t="s">
        <v>1505</v>
      </c>
      <c r="G186" s="234"/>
      <c r="H186" s="238">
        <v>1.3919999999999999</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176</v>
      </c>
      <c r="AU186" s="244" t="s">
        <v>79</v>
      </c>
      <c r="AV186" s="13" t="s">
        <v>79</v>
      </c>
      <c r="AW186" s="13" t="s">
        <v>32</v>
      </c>
      <c r="AX186" s="13" t="s">
        <v>70</v>
      </c>
      <c r="AY186" s="244" t="s">
        <v>165</v>
      </c>
    </row>
    <row r="187" s="14" customFormat="1">
      <c r="A187" s="14"/>
      <c r="B187" s="245"/>
      <c r="C187" s="246"/>
      <c r="D187" s="235" t="s">
        <v>176</v>
      </c>
      <c r="E187" s="247" t="s">
        <v>19</v>
      </c>
      <c r="F187" s="248" t="s">
        <v>178</v>
      </c>
      <c r="G187" s="246"/>
      <c r="H187" s="249">
        <v>1.3919999999999999</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176</v>
      </c>
      <c r="AU187" s="255" t="s">
        <v>79</v>
      </c>
      <c r="AV187" s="14" t="s">
        <v>172</v>
      </c>
      <c r="AW187" s="14" t="s">
        <v>32</v>
      </c>
      <c r="AX187" s="14" t="s">
        <v>77</v>
      </c>
      <c r="AY187" s="255" t="s">
        <v>165</v>
      </c>
    </row>
    <row r="188" s="12" customFormat="1" ht="22.8" customHeight="1">
      <c r="A188" s="12"/>
      <c r="B188" s="199"/>
      <c r="C188" s="200"/>
      <c r="D188" s="201" t="s">
        <v>69</v>
      </c>
      <c r="E188" s="213" t="s">
        <v>217</v>
      </c>
      <c r="F188" s="213" t="s">
        <v>569</v>
      </c>
      <c r="G188" s="200"/>
      <c r="H188" s="200"/>
      <c r="I188" s="203"/>
      <c r="J188" s="214">
        <f>BK188</f>
        <v>0</v>
      </c>
      <c r="K188" s="200"/>
      <c r="L188" s="205"/>
      <c r="M188" s="206"/>
      <c r="N188" s="207"/>
      <c r="O188" s="207"/>
      <c r="P188" s="208">
        <f>SUM(P189:P223)</f>
        <v>0</v>
      </c>
      <c r="Q188" s="207"/>
      <c r="R188" s="208">
        <f>SUM(R189:R223)</f>
        <v>0.97233660199999994</v>
      </c>
      <c r="S188" s="207"/>
      <c r="T188" s="209">
        <f>SUM(T189:T223)</f>
        <v>0</v>
      </c>
      <c r="U188" s="12"/>
      <c r="V188" s="12"/>
      <c r="W188" s="12"/>
      <c r="X188" s="12"/>
      <c r="Y188" s="12"/>
      <c r="Z188" s="12"/>
      <c r="AA188" s="12"/>
      <c r="AB188" s="12"/>
      <c r="AC188" s="12"/>
      <c r="AD188" s="12"/>
      <c r="AE188" s="12"/>
      <c r="AR188" s="210" t="s">
        <v>77</v>
      </c>
      <c r="AT188" s="211" t="s">
        <v>69</v>
      </c>
      <c r="AU188" s="211" t="s">
        <v>77</v>
      </c>
      <c r="AY188" s="210" t="s">
        <v>165</v>
      </c>
      <c r="BK188" s="212">
        <f>SUM(BK189:BK223)</f>
        <v>0</v>
      </c>
    </row>
    <row r="189" s="2" customFormat="1" ht="24.15" customHeight="1">
      <c r="A189" s="41"/>
      <c r="B189" s="42"/>
      <c r="C189" s="215" t="s">
        <v>283</v>
      </c>
      <c r="D189" s="215" t="s">
        <v>167</v>
      </c>
      <c r="E189" s="216" t="s">
        <v>1506</v>
      </c>
      <c r="F189" s="217" t="s">
        <v>1507</v>
      </c>
      <c r="G189" s="218" t="s">
        <v>573</v>
      </c>
      <c r="H189" s="219">
        <v>3</v>
      </c>
      <c r="I189" s="220"/>
      <c r="J189" s="221">
        <f>ROUND(I189*H189,2)</f>
        <v>0</v>
      </c>
      <c r="K189" s="217" t="s">
        <v>171</v>
      </c>
      <c r="L189" s="47"/>
      <c r="M189" s="222" t="s">
        <v>19</v>
      </c>
      <c r="N189" s="223" t="s">
        <v>41</v>
      </c>
      <c r="O189" s="87"/>
      <c r="P189" s="224">
        <f>O189*H189</f>
        <v>0</v>
      </c>
      <c r="Q189" s="224">
        <v>0.0016692</v>
      </c>
      <c r="R189" s="224">
        <f>Q189*H189</f>
        <v>0.0050076000000000001</v>
      </c>
      <c r="S189" s="224">
        <v>0</v>
      </c>
      <c r="T189" s="225">
        <f>S189*H189</f>
        <v>0</v>
      </c>
      <c r="U189" s="41"/>
      <c r="V189" s="41"/>
      <c r="W189" s="41"/>
      <c r="X189" s="41"/>
      <c r="Y189" s="41"/>
      <c r="Z189" s="41"/>
      <c r="AA189" s="41"/>
      <c r="AB189" s="41"/>
      <c r="AC189" s="41"/>
      <c r="AD189" s="41"/>
      <c r="AE189" s="41"/>
      <c r="AR189" s="226" t="s">
        <v>172</v>
      </c>
      <c r="AT189" s="226" t="s">
        <v>167</v>
      </c>
      <c r="AU189" s="226" t="s">
        <v>79</v>
      </c>
      <c r="AY189" s="20" t="s">
        <v>165</v>
      </c>
      <c r="BE189" s="227">
        <f>IF(N189="základní",J189,0)</f>
        <v>0</v>
      </c>
      <c r="BF189" s="227">
        <f>IF(N189="snížená",J189,0)</f>
        <v>0</v>
      </c>
      <c r="BG189" s="227">
        <f>IF(N189="zákl. přenesená",J189,0)</f>
        <v>0</v>
      </c>
      <c r="BH189" s="227">
        <f>IF(N189="sníž. přenesená",J189,0)</f>
        <v>0</v>
      </c>
      <c r="BI189" s="227">
        <f>IF(N189="nulová",J189,0)</f>
        <v>0</v>
      </c>
      <c r="BJ189" s="20" t="s">
        <v>77</v>
      </c>
      <c r="BK189" s="227">
        <f>ROUND(I189*H189,2)</f>
        <v>0</v>
      </c>
      <c r="BL189" s="20" t="s">
        <v>172</v>
      </c>
      <c r="BM189" s="226" t="s">
        <v>1508</v>
      </c>
    </row>
    <row r="190" s="2" customFormat="1">
      <c r="A190" s="41"/>
      <c r="B190" s="42"/>
      <c r="C190" s="43"/>
      <c r="D190" s="228" t="s">
        <v>174</v>
      </c>
      <c r="E190" s="43"/>
      <c r="F190" s="229" t="s">
        <v>1509</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174</v>
      </c>
      <c r="AU190" s="20" t="s">
        <v>79</v>
      </c>
    </row>
    <row r="191" s="2" customFormat="1" ht="16.5" customHeight="1">
      <c r="A191" s="41"/>
      <c r="B191" s="42"/>
      <c r="C191" s="256" t="s">
        <v>289</v>
      </c>
      <c r="D191" s="256" t="s">
        <v>218</v>
      </c>
      <c r="E191" s="257" t="s">
        <v>1510</v>
      </c>
      <c r="F191" s="258" t="s">
        <v>1511</v>
      </c>
      <c r="G191" s="259" t="s">
        <v>573</v>
      </c>
      <c r="H191" s="260">
        <v>2</v>
      </c>
      <c r="I191" s="261"/>
      <c r="J191" s="262">
        <f>ROUND(I191*H191,2)</f>
        <v>0</v>
      </c>
      <c r="K191" s="258" t="s">
        <v>19</v>
      </c>
      <c r="L191" s="263"/>
      <c r="M191" s="264" t="s">
        <v>19</v>
      </c>
      <c r="N191" s="265" t="s">
        <v>41</v>
      </c>
      <c r="O191" s="87"/>
      <c r="P191" s="224">
        <f>O191*H191</f>
        <v>0</v>
      </c>
      <c r="Q191" s="224">
        <v>0.0085000000000000006</v>
      </c>
      <c r="R191" s="224">
        <f>Q191*H191</f>
        <v>0.017000000000000001</v>
      </c>
      <c r="S191" s="224">
        <v>0</v>
      </c>
      <c r="T191" s="225">
        <f>S191*H191</f>
        <v>0</v>
      </c>
      <c r="U191" s="41"/>
      <c r="V191" s="41"/>
      <c r="W191" s="41"/>
      <c r="X191" s="41"/>
      <c r="Y191" s="41"/>
      <c r="Z191" s="41"/>
      <c r="AA191" s="41"/>
      <c r="AB191" s="41"/>
      <c r="AC191" s="41"/>
      <c r="AD191" s="41"/>
      <c r="AE191" s="41"/>
      <c r="AR191" s="226" t="s">
        <v>217</v>
      </c>
      <c r="AT191" s="226" t="s">
        <v>218</v>
      </c>
      <c r="AU191" s="226" t="s">
        <v>79</v>
      </c>
      <c r="AY191" s="20" t="s">
        <v>165</v>
      </c>
      <c r="BE191" s="227">
        <f>IF(N191="základní",J191,0)</f>
        <v>0</v>
      </c>
      <c r="BF191" s="227">
        <f>IF(N191="snížená",J191,0)</f>
        <v>0</v>
      </c>
      <c r="BG191" s="227">
        <f>IF(N191="zákl. přenesená",J191,0)</f>
        <v>0</v>
      </c>
      <c r="BH191" s="227">
        <f>IF(N191="sníž. přenesená",J191,0)</f>
        <v>0</v>
      </c>
      <c r="BI191" s="227">
        <f>IF(N191="nulová",J191,0)</f>
        <v>0</v>
      </c>
      <c r="BJ191" s="20" t="s">
        <v>77</v>
      </c>
      <c r="BK191" s="227">
        <f>ROUND(I191*H191,2)</f>
        <v>0</v>
      </c>
      <c r="BL191" s="20" t="s">
        <v>172</v>
      </c>
      <c r="BM191" s="226" t="s">
        <v>1512</v>
      </c>
    </row>
    <row r="192" s="13" customFormat="1">
      <c r="A192" s="13"/>
      <c r="B192" s="233"/>
      <c r="C192" s="234"/>
      <c r="D192" s="235" t="s">
        <v>176</v>
      </c>
      <c r="E192" s="236" t="s">
        <v>19</v>
      </c>
      <c r="F192" s="237" t="s">
        <v>1513</v>
      </c>
      <c r="G192" s="234"/>
      <c r="H192" s="238">
        <v>2</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176</v>
      </c>
      <c r="AU192" s="244" t="s">
        <v>79</v>
      </c>
      <c r="AV192" s="13" t="s">
        <v>79</v>
      </c>
      <c r="AW192" s="13" t="s">
        <v>32</v>
      </c>
      <c r="AX192" s="13" t="s">
        <v>70</v>
      </c>
      <c r="AY192" s="244" t="s">
        <v>165</v>
      </c>
    </row>
    <row r="193" s="14" customFormat="1">
      <c r="A193" s="14"/>
      <c r="B193" s="245"/>
      <c r="C193" s="246"/>
      <c r="D193" s="235" t="s">
        <v>176</v>
      </c>
      <c r="E193" s="247" t="s">
        <v>19</v>
      </c>
      <c r="F193" s="248" t="s">
        <v>178</v>
      </c>
      <c r="G193" s="246"/>
      <c r="H193" s="249">
        <v>2</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176</v>
      </c>
      <c r="AU193" s="255" t="s">
        <v>79</v>
      </c>
      <c r="AV193" s="14" t="s">
        <v>172</v>
      </c>
      <c r="AW193" s="14" t="s">
        <v>32</v>
      </c>
      <c r="AX193" s="14" t="s">
        <v>77</v>
      </c>
      <c r="AY193" s="255" t="s">
        <v>165</v>
      </c>
    </row>
    <row r="194" s="2" customFormat="1" ht="16.5" customHeight="1">
      <c r="A194" s="41"/>
      <c r="B194" s="42"/>
      <c r="C194" s="256" t="s">
        <v>296</v>
      </c>
      <c r="D194" s="256" t="s">
        <v>218</v>
      </c>
      <c r="E194" s="257" t="s">
        <v>1514</v>
      </c>
      <c r="F194" s="258" t="s">
        <v>1515</v>
      </c>
      <c r="G194" s="259" t="s">
        <v>573</v>
      </c>
      <c r="H194" s="260">
        <v>1</v>
      </c>
      <c r="I194" s="261"/>
      <c r="J194" s="262">
        <f>ROUND(I194*H194,2)</f>
        <v>0</v>
      </c>
      <c r="K194" s="258" t="s">
        <v>19</v>
      </c>
      <c r="L194" s="263"/>
      <c r="M194" s="264" t="s">
        <v>19</v>
      </c>
      <c r="N194" s="265" t="s">
        <v>41</v>
      </c>
      <c r="O194" s="87"/>
      <c r="P194" s="224">
        <f>O194*H194</f>
        <v>0</v>
      </c>
      <c r="Q194" s="224">
        <v>0.0089999999999999993</v>
      </c>
      <c r="R194" s="224">
        <f>Q194*H194</f>
        <v>0.0089999999999999993</v>
      </c>
      <c r="S194" s="224">
        <v>0</v>
      </c>
      <c r="T194" s="225">
        <f>S194*H194</f>
        <v>0</v>
      </c>
      <c r="U194" s="41"/>
      <c r="V194" s="41"/>
      <c r="W194" s="41"/>
      <c r="X194" s="41"/>
      <c r="Y194" s="41"/>
      <c r="Z194" s="41"/>
      <c r="AA194" s="41"/>
      <c r="AB194" s="41"/>
      <c r="AC194" s="41"/>
      <c r="AD194" s="41"/>
      <c r="AE194" s="41"/>
      <c r="AR194" s="226" t="s">
        <v>217</v>
      </c>
      <c r="AT194" s="226" t="s">
        <v>218</v>
      </c>
      <c r="AU194" s="226" t="s">
        <v>79</v>
      </c>
      <c r="AY194" s="20" t="s">
        <v>165</v>
      </c>
      <c r="BE194" s="227">
        <f>IF(N194="základní",J194,0)</f>
        <v>0</v>
      </c>
      <c r="BF194" s="227">
        <f>IF(N194="snížená",J194,0)</f>
        <v>0</v>
      </c>
      <c r="BG194" s="227">
        <f>IF(N194="zákl. přenesená",J194,0)</f>
        <v>0</v>
      </c>
      <c r="BH194" s="227">
        <f>IF(N194="sníž. přenesená",J194,0)</f>
        <v>0</v>
      </c>
      <c r="BI194" s="227">
        <f>IF(N194="nulová",J194,0)</f>
        <v>0</v>
      </c>
      <c r="BJ194" s="20" t="s">
        <v>77</v>
      </c>
      <c r="BK194" s="227">
        <f>ROUND(I194*H194,2)</f>
        <v>0</v>
      </c>
      <c r="BL194" s="20" t="s">
        <v>172</v>
      </c>
      <c r="BM194" s="226" t="s">
        <v>1516</v>
      </c>
    </row>
    <row r="195" s="13" customFormat="1">
      <c r="A195" s="13"/>
      <c r="B195" s="233"/>
      <c r="C195" s="234"/>
      <c r="D195" s="235" t="s">
        <v>176</v>
      </c>
      <c r="E195" s="236" t="s">
        <v>19</v>
      </c>
      <c r="F195" s="237" t="s">
        <v>1517</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176</v>
      </c>
      <c r="AU195" s="244" t="s">
        <v>79</v>
      </c>
      <c r="AV195" s="13" t="s">
        <v>79</v>
      </c>
      <c r="AW195" s="13" t="s">
        <v>32</v>
      </c>
      <c r="AX195" s="13" t="s">
        <v>70</v>
      </c>
      <c r="AY195" s="244" t="s">
        <v>165</v>
      </c>
    </row>
    <row r="196" s="14" customFormat="1">
      <c r="A196" s="14"/>
      <c r="B196" s="245"/>
      <c r="C196" s="246"/>
      <c r="D196" s="235" t="s">
        <v>176</v>
      </c>
      <c r="E196" s="247" t="s">
        <v>19</v>
      </c>
      <c r="F196" s="248" t="s">
        <v>178</v>
      </c>
      <c r="G196" s="246"/>
      <c r="H196" s="249">
        <v>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176</v>
      </c>
      <c r="AU196" s="255" t="s">
        <v>79</v>
      </c>
      <c r="AV196" s="14" t="s">
        <v>172</v>
      </c>
      <c r="AW196" s="14" t="s">
        <v>32</v>
      </c>
      <c r="AX196" s="14" t="s">
        <v>77</v>
      </c>
      <c r="AY196" s="255" t="s">
        <v>165</v>
      </c>
    </row>
    <row r="197" s="2" customFormat="1" ht="24.15" customHeight="1">
      <c r="A197" s="41"/>
      <c r="B197" s="42"/>
      <c r="C197" s="215" t="s">
        <v>7</v>
      </c>
      <c r="D197" s="215" t="s">
        <v>167</v>
      </c>
      <c r="E197" s="216" t="s">
        <v>1518</v>
      </c>
      <c r="F197" s="217" t="s">
        <v>1519</v>
      </c>
      <c r="G197" s="218" t="s">
        <v>213</v>
      </c>
      <c r="H197" s="219">
        <v>17</v>
      </c>
      <c r="I197" s="220"/>
      <c r="J197" s="221">
        <f>ROUND(I197*H197,2)</f>
        <v>0</v>
      </c>
      <c r="K197" s="217" t="s">
        <v>171</v>
      </c>
      <c r="L197" s="47"/>
      <c r="M197" s="222" t="s">
        <v>19</v>
      </c>
      <c r="N197" s="223" t="s">
        <v>41</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172</v>
      </c>
      <c r="AT197" s="226" t="s">
        <v>167</v>
      </c>
      <c r="AU197" s="226" t="s">
        <v>79</v>
      </c>
      <c r="AY197" s="20" t="s">
        <v>165</v>
      </c>
      <c r="BE197" s="227">
        <f>IF(N197="základní",J197,0)</f>
        <v>0</v>
      </c>
      <c r="BF197" s="227">
        <f>IF(N197="snížená",J197,0)</f>
        <v>0</v>
      </c>
      <c r="BG197" s="227">
        <f>IF(N197="zákl. přenesená",J197,0)</f>
        <v>0</v>
      </c>
      <c r="BH197" s="227">
        <f>IF(N197="sníž. přenesená",J197,0)</f>
        <v>0</v>
      </c>
      <c r="BI197" s="227">
        <f>IF(N197="nulová",J197,0)</f>
        <v>0</v>
      </c>
      <c r="BJ197" s="20" t="s">
        <v>77</v>
      </c>
      <c r="BK197" s="227">
        <f>ROUND(I197*H197,2)</f>
        <v>0</v>
      </c>
      <c r="BL197" s="20" t="s">
        <v>172</v>
      </c>
      <c r="BM197" s="226" t="s">
        <v>1520</v>
      </c>
    </row>
    <row r="198" s="2" customFormat="1">
      <c r="A198" s="41"/>
      <c r="B198" s="42"/>
      <c r="C198" s="43"/>
      <c r="D198" s="228" t="s">
        <v>174</v>
      </c>
      <c r="E198" s="43"/>
      <c r="F198" s="229" t="s">
        <v>1521</v>
      </c>
      <c r="G198" s="43"/>
      <c r="H198" s="43"/>
      <c r="I198" s="230"/>
      <c r="J198" s="43"/>
      <c r="K198" s="43"/>
      <c r="L198" s="47"/>
      <c r="M198" s="231"/>
      <c r="N198" s="232"/>
      <c r="O198" s="87"/>
      <c r="P198" s="87"/>
      <c r="Q198" s="87"/>
      <c r="R198" s="87"/>
      <c r="S198" s="87"/>
      <c r="T198" s="88"/>
      <c r="U198" s="41"/>
      <c r="V198" s="41"/>
      <c r="W198" s="41"/>
      <c r="X198" s="41"/>
      <c r="Y198" s="41"/>
      <c r="Z198" s="41"/>
      <c r="AA198" s="41"/>
      <c r="AB198" s="41"/>
      <c r="AC198" s="41"/>
      <c r="AD198" s="41"/>
      <c r="AE198" s="41"/>
      <c r="AT198" s="20" t="s">
        <v>174</v>
      </c>
      <c r="AU198" s="20" t="s">
        <v>79</v>
      </c>
    </row>
    <row r="199" s="13" customFormat="1">
      <c r="A199" s="13"/>
      <c r="B199" s="233"/>
      <c r="C199" s="234"/>
      <c r="D199" s="235" t="s">
        <v>176</v>
      </c>
      <c r="E199" s="236" t="s">
        <v>19</v>
      </c>
      <c r="F199" s="237" t="s">
        <v>1522</v>
      </c>
      <c r="G199" s="234"/>
      <c r="H199" s="238">
        <v>17</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176</v>
      </c>
      <c r="AU199" s="244" t="s">
        <v>79</v>
      </c>
      <c r="AV199" s="13" t="s">
        <v>79</v>
      </c>
      <c r="AW199" s="13" t="s">
        <v>32</v>
      </c>
      <c r="AX199" s="13" t="s">
        <v>70</v>
      </c>
      <c r="AY199" s="244" t="s">
        <v>165</v>
      </c>
    </row>
    <row r="200" s="14" customFormat="1">
      <c r="A200" s="14"/>
      <c r="B200" s="245"/>
      <c r="C200" s="246"/>
      <c r="D200" s="235" t="s">
        <v>176</v>
      </c>
      <c r="E200" s="247" t="s">
        <v>19</v>
      </c>
      <c r="F200" s="248" t="s">
        <v>178</v>
      </c>
      <c r="G200" s="246"/>
      <c r="H200" s="249">
        <v>17</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176</v>
      </c>
      <c r="AU200" s="255" t="s">
        <v>79</v>
      </c>
      <c r="AV200" s="14" t="s">
        <v>172</v>
      </c>
      <c r="AW200" s="14" t="s">
        <v>32</v>
      </c>
      <c r="AX200" s="14" t="s">
        <v>77</v>
      </c>
      <c r="AY200" s="255" t="s">
        <v>165</v>
      </c>
    </row>
    <row r="201" s="2" customFormat="1" ht="16.5" customHeight="1">
      <c r="A201" s="41"/>
      <c r="B201" s="42"/>
      <c r="C201" s="256" t="s">
        <v>307</v>
      </c>
      <c r="D201" s="256" t="s">
        <v>218</v>
      </c>
      <c r="E201" s="257" t="s">
        <v>1523</v>
      </c>
      <c r="F201" s="258" t="s">
        <v>1524</v>
      </c>
      <c r="G201" s="259" t="s">
        <v>213</v>
      </c>
      <c r="H201" s="260">
        <v>17.254999999999999</v>
      </c>
      <c r="I201" s="261"/>
      <c r="J201" s="262">
        <f>ROUND(I201*H201,2)</f>
        <v>0</v>
      </c>
      <c r="K201" s="258" t="s">
        <v>171</v>
      </c>
      <c r="L201" s="263"/>
      <c r="M201" s="264" t="s">
        <v>19</v>
      </c>
      <c r="N201" s="265" t="s">
        <v>41</v>
      </c>
      <c r="O201" s="87"/>
      <c r="P201" s="224">
        <f>O201*H201</f>
        <v>0</v>
      </c>
      <c r="Q201" s="224">
        <v>0.00106</v>
      </c>
      <c r="R201" s="224">
        <f>Q201*H201</f>
        <v>0.018290299999999999</v>
      </c>
      <c r="S201" s="224">
        <v>0</v>
      </c>
      <c r="T201" s="225">
        <f>S201*H201</f>
        <v>0</v>
      </c>
      <c r="U201" s="41"/>
      <c r="V201" s="41"/>
      <c r="W201" s="41"/>
      <c r="X201" s="41"/>
      <c r="Y201" s="41"/>
      <c r="Z201" s="41"/>
      <c r="AA201" s="41"/>
      <c r="AB201" s="41"/>
      <c r="AC201" s="41"/>
      <c r="AD201" s="41"/>
      <c r="AE201" s="41"/>
      <c r="AR201" s="226" t="s">
        <v>217</v>
      </c>
      <c r="AT201" s="226" t="s">
        <v>218</v>
      </c>
      <c r="AU201" s="226" t="s">
        <v>79</v>
      </c>
      <c r="AY201" s="20" t="s">
        <v>165</v>
      </c>
      <c r="BE201" s="227">
        <f>IF(N201="základní",J201,0)</f>
        <v>0</v>
      </c>
      <c r="BF201" s="227">
        <f>IF(N201="snížená",J201,0)</f>
        <v>0</v>
      </c>
      <c r="BG201" s="227">
        <f>IF(N201="zákl. přenesená",J201,0)</f>
        <v>0</v>
      </c>
      <c r="BH201" s="227">
        <f>IF(N201="sníž. přenesená",J201,0)</f>
        <v>0</v>
      </c>
      <c r="BI201" s="227">
        <f>IF(N201="nulová",J201,0)</f>
        <v>0</v>
      </c>
      <c r="BJ201" s="20" t="s">
        <v>77</v>
      </c>
      <c r="BK201" s="227">
        <f>ROUND(I201*H201,2)</f>
        <v>0</v>
      </c>
      <c r="BL201" s="20" t="s">
        <v>172</v>
      </c>
      <c r="BM201" s="226" t="s">
        <v>1525</v>
      </c>
    </row>
    <row r="202" s="13" customFormat="1">
      <c r="A202" s="13"/>
      <c r="B202" s="233"/>
      <c r="C202" s="234"/>
      <c r="D202" s="235" t="s">
        <v>176</v>
      </c>
      <c r="E202" s="234"/>
      <c r="F202" s="237" t="s">
        <v>1526</v>
      </c>
      <c r="G202" s="234"/>
      <c r="H202" s="238">
        <v>17.254999999999999</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176</v>
      </c>
      <c r="AU202" s="244" t="s">
        <v>79</v>
      </c>
      <c r="AV202" s="13" t="s">
        <v>79</v>
      </c>
      <c r="AW202" s="13" t="s">
        <v>4</v>
      </c>
      <c r="AX202" s="13" t="s">
        <v>77</v>
      </c>
      <c r="AY202" s="244" t="s">
        <v>165</v>
      </c>
    </row>
    <row r="203" s="2" customFormat="1" ht="24.15" customHeight="1">
      <c r="A203" s="41"/>
      <c r="B203" s="42"/>
      <c r="C203" s="215" t="s">
        <v>312</v>
      </c>
      <c r="D203" s="215" t="s">
        <v>167</v>
      </c>
      <c r="E203" s="216" t="s">
        <v>1527</v>
      </c>
      <c r="F203" s="217" t="s">
        <v>1528</v>
      </c>
      <c r="G203" s="218" t="s">
        <v>573</v>
      </c>
      <c r="H203" s="219">
        <v>9</v>
      </c>
      <c r="I203" s="220"/>
      <c r="J203" s="221">
        <f>ROUND(I203*H203,2)</f>
        <v>0</v>
      </c>
      <c r="K203" s="217" t="s">
        <v>171</v>
      </c>
      <c r="L203" s="47"/>
      <c r="M203" s="222" t="s">
        <v>19</v>
      </c>
      <c r="N203" s="223" t="s">
        <v>41</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172</v>
      </c>
      <c r="AT203" s="226" t="s">
        <v>167</v>
      </c>
      <c r="AU203" s="226" t="s">
        <v>79</v>
      </c>
      <c r="AY203" s="20" t="s">
        <v>165</v>
      </c>
      <c r="BE203" s="227">
        <f>IF(N203="základní",J203,0)</f>
        <v>0</v>
      </c>
      <c r="BF203" s="227">
        <f>IF(N203="snížená",J203,0)</f>
        <v>0</v>
      </c>
      <c r="BG203" s="227">
        <f>IF(N203="zákl. přenesená",J203,0)</f>
        <v>0</v>
      </c>
      <c r="BH203" s="227">
        <f>IF(N203="sníž. přenesená",J203,0)</f>
        <v>0</v>
      </c>
      <c r="BI203" s="227">
        <f>IF(N203="nulová",J203,0)</f>
        <v>0</v>
      </c>
      <c r="BJ203" s="20" t="s">
        <v>77</v>
      </c>
      <c r="BK203" s="227">
        <f>ROUND(I203*H203,2)</f>
        <v>0</v>
      </c>
      <c r="BL203" s="20" t="s">
        <v>172</v>
      </c>
      <c r="BM203" s="226" t="s">
        <v>1529</v>
      </c>
    </row>
    <row r="204" s="2" customFormat="1">
      <c r="A204" s="41"/>
      <c r="B204" s="42"/>
      <c r="C204" s="43"/>
      <c r="D204" s="228" t="s">
        <v>174</v>
      </c>
      <c r="E204" s="43"/>
      <c r="F204" s="229" t="s">
        <v>1530</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174</v>
      </c>
      <c r="AU204" s="20" t="s">
        <v>79</v>
      </c>
    </row>
    <row r="205" s="13" customFormat="1">
      <c r="A205" s="13"/>
      <c r="B205" s="233"/>
      <c r="C205" s="234"/>
      <c r="D205" s="235" t="s">
        <v>176</v>
      </c>
      <c r="E205" s="236" t="s">
        <v>19</v>
      </c>
      <c r="F205" s="237" t="s">
        <v>1531</v>
      </c>
      <c r="G205" s="234"/>
      <c r="H205" s="238">
        <v>9</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176</v>
      </c>
      <c r="AU205" s="244" t="s">
        <v>79</v>
      </c>
      <c r="AV205" s="13" t="s">
        <v>79</v>
      </c>
      <c r="AW205" s="13" t="s">
        <v>32</v>
      </c>
      <c r="AX205" s="13" t="s">
        <v>70</v>
      </c>
      <c r="AY205" s="244" t="s">
        <v>165</v>
      </c>
    </row>
    <row r="206" s="14" customFormat="1">
      <c r="A206" s="14"/>
      <c r="B206" s="245"/>
      <c r="C206" s="246"/>
      <c r="D206" s="235" t="s">
        <v>176</v>
      </c>
      <c r="E206" s="247" t="s">
        <v>19</v>
      </c>
      <c r="F206" s="248" t="s">
        <v>178</v>
      </c>
      <c r="G206" s="246"/>
      <c r="H206" s="249">
        <v>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176</v>
      </c>
      <c r="AU206" s="255" t="s">
        <v>79</v>
      </c>
      <c r="AV206" s="14" t="s">
        <v>172</v>
      </c>
      <c r="AW206" s="14" t="s">
        <v>32</v>
      </c>
      <c r="AX206" s="14" t="s">
        <v>77</v>
      </c>
      <c r="AY206" s="255" t="s">
        <v>165</v>
      </c>
    </row>
    <row r="207" s="2" customFormat="1" ht="16.5" customHeight="1">
      <c r="A207" s="41"/>
      <c r="B207" s="42"/>
      <c r="C207" s="256" t="s">
        <v>318</v>
      </c>
      <c r="D207" s="256" t="s">
        <v>218</v>
      </c>
      <c r="E207" s="257" t="s">
        <v>1532</v>
      </c>
      <c r="F207" s="258" t="s">
        <v>1533</v>
      </c>
      <c r="G207" s="259" t="s">
        <v>573</v>
      </c>
      <c r="H207" s="260">
        <v>2</v>
      </c>
      <c r="I207" s="261"/>
      <c r="J207" s="262">
        <f>ROUND(I207*H207,2)</f>
        <v>0</v>
      </c>
      <c r="K207" s="258" t="s">
        <v>19</v>
      </c>
      <c r="L207" s="263"/>
      <c r="M207" s="264" t="s">
        <v>19</v>
      </c>
      <c r="N207" s="265" t="s">
        <v>41</v>
      </c>
      <c r="O207" s="87"/>
      <c r="P207" s="224">
        <f>O207*H207</f>
        <v>0</v>
      </c>
      <c r="Q207" s="224">
        <v>0.00036000000000000002</v>
      </c>
      <c r="R207" s="224">
        <f>Q207*H207</f>
        <v>0.00072000000000000005</v>
      </c>
      <c r="S207" s="224">
        <v>0</v>
      </c>
      <c r="T207" s="225">
        <f>S207*H207</f>
        <v>0</v>
      </c>
      <c r="U207" s="41"/>
      <c r="V207" s="41"/>
      <c r="W207" s="41"/>
      <c r="X207" s="41"/>
      <c r="Y207" s="41"/>
      <c r="Z207" s="41"/>
      <c r="AA207" s="41"/>
      <c r="AB207" s="41"/>
      <c r="AC207" s="41"/>
      <c r="AD207" s="41"/>
      <c r="AE207" s="41"/>
      <c r="AR207" s="226" t="s">
        <v>217</v>
      </c>
      <c r="AT207" s="226" t="s">
        <v>218</v>
      </c>
      <c r="AU207" s="226" t="s">
        <v>79</v>
      </c>
      <c r="AY207" s="20" t="s">
        <v>165</v>
      </c>
      <c r="BE207" s="227">
        <f>IF(N207="základní",J207,0)</f>
        <v>0</v>
      </c>
      <c r="BF207" s="227">
        <f>IF(N207="snížená",J207,0)</f>
        <v>0</v>
      </c>
      <c r="BG207" s="227">
        <f>IF(N207="zákl. přenesená",J207,0)</f>
        <v>0</v>
      </c>
      <c r="BH207" s="227">
        <f>IF(N207="sníž. přenesená",J207,0)</f>
        <v>0</v>
      </c>
      <c r="BI207" s="227">
        <f>IF(N207="nulová",J207,0)</f>
        <v>0</v>
      </c>
      <c r="BJ207" s="20" t="s">
        <v>77</v>
      </c>
      <c r="BK207" s="227">
        <f>ROUND(I207*H207,2)</f>
        <v>0</v>
      </c>
      <c r="BL207" s="20" t="s">
        <v>172</v>
      </c>
      <c r="BM207" s="226" t="s">
        <v>1534</v>
      </c>
    </row>
    <row r="208" s="2" customFormat="1" ht="16.5" customHeight="1">
      <c r="A208" s="41"/>
      <c r="B208" s="42"/>
      <c r="C208" s="256" t="s">
        <v>325</v>
      </c>
      <c r="D208" s="256" t="s">
        <v>218</v>
      </c>
      <c r="E208" s="257" t="s">
        <v>1535</v>
      </c>
      <c r="F208" s="258" t="s">
        <v>1536</v>
      </c>
      <c r="G208" s="259" t="s">
        <v>573</v>
      </c>
      <c r="H208" s="260">
        <v>1</v>
      </c>
      <c r="I208" s="261"/>
      <c r="J208" s="262">
        <f>ROUND(I208*H208,2)</f>
        <v>0</v>
      </c>
      <c r="K208" s="258" t="s">
        <v>19</v>
      </c>
      <c r="L208" s="263"/>
      <c r="M208" s="264" t="s">
        <v>19</v>
      </c>
      <c r="N208" s="265" t="s">
        <v>41</v>
      </c>
      <c r="O208" s="87"/>
      <c r="P208" s="224">
        <f>O208*H208</f>
        <v>0</v>
      </c>
      <c r="Q208" s="224">
        <v>0.00036000000000000002</v>
      </c>
      <c r="R208" s="224">
        <f>Q208*H208</f>
        <v>0.00036000000000000002</v>
      </c>
      <c r="S208" s="224">
        <v>0</v>
      </c>
      <c r="T208" s="225">
        <f>S208*H208</f>
        <v>0</v>
      </c>
      <c r="U208" s="41"/>
      <c r="V208" s="41"/>
      <c r="W208" s="41"/>
      <c r="X208" s="41"/>
      <c r="Y208" s="41"/>
      <c r="Z208" s="41"/>
      <c r="AA208" s="41"/>
      <c r="AB208" s="41"/>
      <c r="AC208" s="41"/>
      <c r="AD208" s="41"/>
      <c r="AE208" s="41"/>
      <c r="AR208" s="226" t="s">
        <v>217</v>
      </c>
      <c r="AT208" s="226" t="s">
        <v>218</v>
      </c>
      <c r="AU208" s="226" t="s">
        <v>79</v>
      </c>
      <c r="AY208" s="20" t="s">
        <v>165</v>
      </c>
      <c r="BE208" s="227">
        <f>IF(N208="základní",J208,0)</f>
        <v>0</v>
      </c>
      <c r="BF208" s="227">
        <f>IF(N208="snížená",J208,0)</f>
        <v>0</v>
      </c>
      <c r="BG208" s="227">
        <f>IF(N208="zákl. přenesená",J208,0)</f>
        <v>0</v>
      </c>
      <c r="BH208" s="227">
        <f>IF(N208="sníž. přenesená",J208,0)</f>
        <v>0</v>
      </c>
      <c r="BI208" s="227">
        <f>IF(N208="nulová",J208,0)</f>
        <v>0</v>
      </c>
      <c r="BJ208" s="20" t="s">
        <v>77</v>
      </c>
      <c r="BK208" s="227">
        <f>ROUND(I208*H208,2)</f>
        <v>0</v>
      </c>
      <c r="BL208" s="20" t="s">
        <v>172</v>
      </c>
      <c r="BM208" s="226" t="s">
        <v>1537</v>
      </c>
    </row>
    <row r="209" s="2" customFormat="1" ht="16.5" customHeight="1">
      <c r="A209" s="41"/>
      <c r="B209" s="42"/>
      <c r="C209" s="256" t="s">
        <v>331</v>
      </c>
      <c r="D209" s="256" t="s">
        <v>218</v>
      </c>
      <c r="E209" s="257" t="s">
        <v>1538</v>
      </c>
      <c r="F209" s="258" t="s">
        <v>1539</v>
      </c>
      <c r="G209" s="259" t="s">
        <v>573</v>
      </c>
      <c r="H209" s="260">
        <v>6</v>
      </c>
      <c r="I209" s="261"/>
      <c r="J209" s="262">
        <f>ROUND(I209*H209,2)</f>
        <v>0</v>
      </c>
      <c r="K209" s="258" t="s">
        <v>171</v>
      </c>
      <c r="L209" s="263"/>
      <c r="M209" s="264" t="s">
        <v>19</v>
      </c>
      <c r="N209" s="265" t="s">
        <v>41</v>
      </c>
      <c r="O209" s="87"/>
      <c r="P209" s="224">
        <f>O209*H209</f>
        <v>0</v>
      </c>
      <c r="Q209" s="224">
        <v>0.00022000000000000001</v>
      </c>
      <c r="R209" s="224">
        <f>Q209*H209</f>
        <v>0.00132</v>
      </c>
      <c r="S209" s="224">
        <v>0</v>
      </c>
      <c r="T209" s="225">
        <f>S209*H209</f>
        <v>0</v>
      </c>
      <c r="U209" s="41"/>
      <c r="V209" s="41"/>
      <c r="W209" s="41"/>
      <c r="X209" s="41"/>
      <c r="Y209" s="41"/>
      <c r="Z209" s="41"/>
      <c r="AA209" s="41"/>
      <c r="AB209" s="41"/>
      <c r="AC209" s="41"/>
      <c r="AD209" s="41"/>
      <c r="AE209" s="41"/>
      <c r="AR209" s="226" t="s">
        <v>217</v>
      </c>
      <c r="AT209" s="226" t="s">
        <v>218</v>
      </c>
      <c r="AU209" s="226" t="s">
        <v>79</v>
      </c>
      <c r="AY209" s="20" t="s">
        <v>165</v>
      </c>
      <c r="BE209" s="227">
        <f>IF(N209="základní",J209,0)</f>
        <v>0</v>
      </c>
      <c r="BF209" s="227">
        <f>IF(N209="snížená",J209,0)</f>
        <v>0</v>
      </c>
      <c r="BG209" s="227">
        <f>IF(N209="zákl. přenesená",J209,0)</f>
        <v>0</v>
      </c>
      <c r="BH209" s="227">
        <f>IF(N209="sníž. přenesená",J209,0)</f>
        <v>0</v>
      </c>
      <c r="BI209" s="227">
        <f>IF(N209="nulová",J209,0)</f>
        <v>0</v>
      </c>
      <c r="BJ209" s="20" t="s">
        <v>77</v>
      </c>
      <c r="BK209" s="227">
        <f>ROUND(I209*H209,2)</f>
        <v>0</v>
      </c>
      <c r="BL209" s="20" t="s">
        <v>172</v>
      </c>
      <c r="BM209" s="226" t="s">
        <v>1540</v>
      </c>
    </row>
    <row r="210" s="2" customFormat="1" ht="16.5" customHeight="1">
      <c r="A210" s="41"/>
      <c r="B210" s="42"/>
      <c r="C210" s="215" t="s">
        <v>337</v>
      </c>
      <c r="D210" s="215" t="s">
        <v>167</v>
      </c>
      <c r="E210" s="216" t="s">
        <v>1541</v>
      </c>
      <c r="F210" s="217" t="s">
        <v>1542</v>
      </c>
      <c r="G210" s="218" t="s">
        <v>213</v>
      </c>
      <c r="H210" s="219">
        <v>17</v>
      </c>
      <c r="I210" s="220"/>
      <c r="J210" s="221">
        <f>ROUND(I210*H210,2)</f>
        <v>0</v>
      </c>
      <c r="K210" s="217" t="s">
        <v>171</v>
      </c>
      <c r="L210" s="47"/>
      <c r="M210" s="222" t="s">
        <v>19</v>
      </c>
      <c r="N210" s="223" t="s">
        <v>41</v>
      </c>
      <c r="O210" s="87"/>
      <c r="P210" s="224">
        <f>O210*H210</f>
        <v>0</v>
      </c>
      <c r="Q210" s="224">
        <v>1.6999999999999999E-07</v>
      </c>
      <c r="R210" s="224">
        <f>Q210*H210</f>
        <v>2.8899999999999999E-06</v>
      </c>
      <c r="S210" s="224">
        <v>0</v>
      </c>
      <c r="T210" s="225">
        <f>S210*H210</f>
        <v>0</v>
      </c>
      <c r="U210" s="41"/>
      <c r="V210" s="41"/>
      <c r="W210" s="41"/>
      <c r="X210" s="41"/>
      <c r="Y210" s="41"/>
      <c r="Z210" s="41"/>
      <c r="AA210" s="41"/>
      <c r="AB210" s="41"/>
      <c r="AC210" s="41"/>
      <c r="AD210" s="41"/>
      <c r="AE210" s="41"/>
      <c r="AR210" s="226" t="s">
        <v>172</v>
      </c>
      <c r="AT210" s="226" t="s">
        <v>167</v>
      </c>
      <c r="AU210" s="226" t="s">
        <v>79</v>
      </c>
      <c r="AY210" s="20" t="s">
        <v>165</v>
      </c>
      <c r="BE210" s="227">
        <f>IF(N210="základní",J210,0)</f>
        <v>0</v>
      </c>
      <c r="BF210" s="227">
        <f>IF(N210="snížená",J210,0)</f>
        <v>0</v>
      </c>
      <c r="BG210" s="227">
        <f>IF(N210="zákl. přenesená",J210,0)</f>
        <v>0</v>
      </c>
      <c r="BH210" s="227">
        <f>IF(N210="sníž. přenesená",J210,0)</f>
        <v>0</v>
      </c>
      <c r="BI210" s="227">
        <f>IF(N210="nulová",J210,0)</f>
        <v>0</v>
      </c>
      <c r="BJ210" s="20" t="s">
        <v>77</v>
      </c>
      <c r="BK210" s="227">
        <f>ROUND(I210*H210,2)</f>
        <v>0</v>
      </c>
      <c r="BL210" s="20" t="s">
        <v>172</v>
      </c>
      <c r="BM210" s="226" t="s">
        <v>1543</v>
      </c>
    </row>
    <row r="211" s="2" customFormat="1">
      <c r="A211" s="41"/>
      <c r="B211" s="42"/>
      <c r="C211" s="43"/>
      <c r="D211" s="228" t="s">
        <v>174</v>
      </c>
      <c r="E211" s="43"/>
      <c r="F211" s="229" t="s">
        <v>1544</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174</v>
      </c>
      <c r="AU211" s="20" t="s">
        <v>79</v>
      </c>
    </row>
    <row r="212" s="13" customFormat="1">
      <c r="A212" s="13"/>
      <c r="B212" s="233"/>
      <c r="C212" s="234"/>
      <c r="D212" s="235" t="s">
        <v>176</v>
      </c>
      <c r="E212" s="236" t="s">
        <v>19</v>
      </c>
      <c r="F212" s="237" t="s">
        <v>1522</v>
      </c>
      <c r="G212" s="234"/>
      <c r="H212" s="238">
        <v>17</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176</v>
      </c>
      <c r="AU212" s="244" t="s">
        <v>79</v>
      </c>
      <c r="AV212" s="13" t="s">
        <v>79</v>
      </c>
      <c r="AW212" s="13" t="s">
        <v>32</v>
      </c>
      <c r="AX212" s="13" t="s">
        <v>70</v>
      </c>
      <c r="AY212" s="244" t="s">
        <v>165</v>
      </c>
    </row>
    <row r="213" s="14" customFormat="1">
      <c r="A213" s="14"/>
      <c r="B213" s="245"/>
      <c r="C213" s="246"/>
      <c r="D213" s="235" t="s">
        <v>176</v>
      </c>
      <c r="E213" s="247" t="s">
        <v>19</v>
      </c>
      <c r="F213" s="248" t="s">
        <v>178</v>
      </c>
      <c r="G213" s="246"/>
      <c r="H213" s="249">
        <v>17</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176</v>
      </c>
      <c r="AU213" s="255" t="s">
        <v>79</v>
      </c>
      <c r="AV213" s="14" t="s">
        <v>172</v>
      </c>
      <c r="AW213" s="14" t="s">
        <v>32</v>
      </c>
      <c r="AX213" s="14" t="s">
        <v>77</v>
      </c>
      <c r="AY213" s="255" t="s">
        <v>165</v>
      </c>
    </row>
    <row r="214" s="2" customFormat="1" ht="16.5" customHeight="1">
      <c r="A214" s="41"/>
      <c r="B214" s="42"/>
      <c r="C214" s="215" t="s">
        <v>342</v>
      </c>
      <c r="D214" s="215" t="s">
        <v>167</v>
      </c>
      <c r="E214" s="216" t="s">
        <v>1545</v>
      </c>
      <c r="F214" s="217" t="s">
        <v>1546</v>
      </c>
      <c r="G214" s="218" t="s">
        <v>213</v>
      </c>
      <c r="H214" s="219">
        <v>17</v>
      </c>
      <c r="I214" s="220"/>
      <c r="J214" s="221">
        <f>ROUND(I214*H214,2)</f>
        <v>0</v>
      </c>
      <c r="K214" s="217" t="s">
        <v>171</v>
      </c>
      <c r="L214" s="47"/>
      <c r="M214" s="222" t="s">
        <v>19</v>
      </c>
      <c r="N214" s="223" t="s">
        <v>41</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172</v>
      </c>
      <c r="AT214" s="226" t="s">
        <v>167</v>
      </c>
      <c r="AU214" s="226" t="s">
        <v>79</v>
      </c>
      <c r="AY214" s="20" t="s">
        <v>165</v>
      </c>
      <c r="BE214" s="227">
        <f>IF(N214="základní",J214,0)</f>
        <v>0</v>
      </c>
      <c r="BF214" s="227">
        <f>IF(N214="snížená",J214,0)</f>
        <v>0</v>
      </c>
      <c r="BG214" s="227">
        <f>IF(N214="zákl. přenesená",J214,0)</f>
        <v>0</v>
      </c>
      <c r="BH214" s="227">
        <f>IF(N214="sníž. přenesená",J214,0)</f>
        <v>0</v>
      </c>
      <c r="BI214" s="227">
        <f>IF(N214="nulová",J214,0)</f>
        <v>0</v>
      </c>
      <c r="BJ214" s="20" t="s">
        <v>77</v>
      </c>
      <c r="BK214" s="227">
        <f>ROUND(I214*H214,2)</f>
        <v>0</v>
      </c>
      <c r="BL214" s="20" t="s">
        <v>172</v>
      </c>
      <c r="BM214" s="226" t="s">
        <v>1547</v>
      </c>
    </row>
    <row r="215" s="2" customFormat="1">
      <c r="A215" s="41"/>
      <c r="B215" s="42"/>
      <c r="C215" s="43"/>
      <c r="D215" s="228" t="s">
        <v>174</v>
      </c>
      <c r="E215" s="43"/>
      <c r="F215" s="229" t="s">
        <v>1548</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174</v>
      </c>
      <c r="AU215" s="20" t="s">
        <v>79</v>
      </c>
    </row>
    <row r="216" s="13" customFormat="1">
      <c r="A216" s="13"/>
      <c r="B216" s="233"/>
      <c r="C216" s="234"/>
      <c r="D216" s="235" t="s">
        <v>176</v>
      </c>
      <c r="E216" s="236" t="s">
        <v>19</v>
      </c>
      <c r="F216" s="237" t="s">
        <v>1522</v>
      </c>
      <c r="G216" s="234"/>
      <c r="H216" s="238">
        <v>17</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176</v>
      </c>
      <c r="AU216" s="244" t="s">
        <v>79</v>
      </c>
      <c r="AV216" s="13" t="s">
        <v>79</v>
      </c>
      <c r="AW216" s="13" t="s">
        <v>32</v>
      </c>
      <c r="AX216" s="13" t="s">
        <v>70</v>
      </c>
      <c r="AY216" s="244" t="s">
        <v>165</v>
      </c>
    </row>
    <row r="217" s="14" customFormat="1">
      <c r="A217" s="14"/>
      <c r="B217" s="245"/>
      <c r="C217" s="246"/>
      <c r="D217" s="235" t="s">
        <v>176</v>
      </c>
      <c r="E217" s="247" t="s">
        <v>19</v>
      </c>
      <c r="F217" s="248" t="s">
        <v>178</v>
      </c>
      <c r="G217" s="246"/>
      <c r="H217" s="249">
        <v>17</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176</v>
      </c>
      <c r="AU217" s="255" t="s">
        <v>79</v>
      </c>
      <c r="AV217" s="14" t="s">
        <v>172</v>
      </c>
      <c r="AW217" s="14" t="s">
        <v>32</v>
      </c>
      <c r="AX217" s="14" t="s">
        <v>77</v>
      </c>
      <c r="AY217" s="255" t="s">
        <v>165</v>
      </c>
    </row>
    <row r="218" s="2" customFormat="1" ht="16.5" customHeight="1">
      <c r="A218" s="41"/>
      <c r="B218" s="42"/>
      <c r="C218" s="215" t="s">
        <v>348</v>
      </c>
      <c r="D218" s="215" t="s">
        <v>167</v>
      </c>
      <c r="E218" s="216" t="s">
        <v>1549</v>
      </c>
      <c r="F218" s="217" t="s">
        <v>1550</v>
      </c>
      <c r="G218" s="218" t="s">
        <v>573</v>
      </c>
      <c r="H218" s="219">
        <v>2</v>
      </c>
      <c r="I218" s="220"/>
      <c r="J218" s="221">
        <f>ROUND(I218*H218,2)</f>
        <v>0</v>
      </c>
      <c r="K218" s="217" t="s">
        <v>171</v>
      </c>
      <c r="L218" s="47"/>
      <c r="M218" s="222" t="s">
        <v>19</v>
      </c>
      <c r="N218" s="223" t="s">
        <v>41</v>
      </c>
      <c r="O218" s="87"/>
      <c r="P218" s="224">
        <f>O218*H218</f>
        <v>0</v>
      </c>
      <c r="Q218" s="224">
        <v>0.45937290600000003</v>
      </c>
      <c r="R218" s="224">
        <f>Q218*H218</f>
        <v>0.91874581200000005</v>
      </c>
      <c r="S218" s="224">
        <v>0</v>
      </c>
      <c r="T218" s="225">
        <f>S218*H218</f>
        <v>0</v>
      </c>
      <c r="U218" s="41"/>
      <c r="V218" s="41"/>
      <c r="W218" s="41"/>
      <c r="X218" s="41"/>
      <c r="Y218" s="41"/>
      <c r="Z218" s="41"/>
      <c r="AA218" s="41"/>
      <c r="AB218" s="41"/>
      <c r="AC218" s="41"/>
      <c r="AD218" s="41"/>
      <c r="AE218" s="41"/>
      <c r="AR218" s="226" t="s">
        <v>172</v>
      </c>
      <c r="AT218" s="226" t="s">
        <v>167</v>
      </c>
      <c r="AU218" s="226" t="s">
        <v>79</v>
      </c>
      <c r="AY218" s="20" t="s">
        <v>165</v>
      </c>
      <c r="BE218" s="227">
        <f>IF(N218="základní",J218,0)</f>
        <v>0</v>
      </c>
      <c r="BF218" s="227">
        <f>IF(N218="snížená",J218,0)</f>
        <v>0</v>
      </c>
      <c r="BG218" s="227">
        <f>IF(N218="zákl. přenesená",J218,0)</f>
        <v>0</v>
      </c>
      <c r="BH218" s="227">
        <f>IF(N218="sníž. přenesená",J218,0)</f>
        <v>0</v>
      </c>
      <c r="BI218" s="227">
        <f>IF(N218="nulová",J218,0)</f>
        <v>0</v>
      </c>
      <c r="BJ218" s="20" t="s">
        <v>77</v>
      </c>
      <c r="BK218" s="227">
        <f>ROUND(I218*H218,2)</f>
        <v>0</v>
      </c>
      <c r="BL218" s="20" t="s">
        <v>172</v>
      </c>
      <c r="BM218" s="226" t="s">
        <v>1551</v>
      </c>
    </row>
    <row r="219" s="2" customFormat="1">
      <c r="A219" s="41"/>
      <c r="B219" s="42"/>
      <c r="C219" s="43"/>
      <c r="D219" s="228" t="s">
        <v>174</v>
      </c>
      <c r="E219" s="43"/>
      <c r="F219" s="229" t="s">
        <v>1552</v>
      </c>
      <c r="G219" s="43"/>
      <c r="H219" s="43"/>
      <c r="I219" s="230"/>
      <c r="J219" s="43"/>
      <c r="K219" s="43"/>
      <c r="L219" s="47"/>
      <c r="M219" s="231"/>
      <c r="N219" s="232"/>
      <c r="O219" s="87"/>
      <c r="P219" s="87"/>
      <c r="Q219" s="87"/>
      <c r="R219" s="87"/>
      <c r="S219" s="87"/>
      <c r="T219" s="88"/>
      <c r="U219" s="41"/>
      <c r="V219" s="41"/>
      <c r="W219" s="41"/>
      <c r="X219" s="41"/>
      <c r="Y219" s="41"/>
      <c r="Z219" s="41"/>
      <c r="AA219" s="41"/>
      <c r="AB219" s="41"/>
      <c r="AC219" s="41"/>
      <c r="AD219" s="41"/>
      <c r="AE219" s="41"/>
      <c r="AT219" s="20" t="s">
        <v>174</v>
      </c>
      <c r="AU219" s="20" t="s">
        <v>79</v>
      </c>
    </row>
    <row r="220" s="2" customFormat="1" ht="16.5" customHeight="1">
      <c r="A220" s="41"/>
      <c r="B220" s="42"/>
      <c r="C220" s="215" t="s">
        <v>353</v>
      </c>
      <c r="D220" s="215" t="s">
        <v>167</v>
      </c>
      <c r="E220" s="216" t="s">
        <v>1553</v>
      </c>
      <c r="F220" s="217" t="s">
        <v>1554</v>
      </c>
      <c r="G220" s="218" t="s">
        <v>213</v>
      </c>
      <c r="H220" s="219">
        <v>20</v>
      </c>
      <c r="I220" s="220"/>
      <c r="J220" s="221">
        <f>ROUND(I220*H220,2)</f>
        <v>0</v>
      </c>
      <c r="K220" s="217" t="s">
        <v>171</v>
      </c>
      <c r="L220" s="47"/>
      <c r="M220" s="222" t="s">
        <v>19</v>
      </c>
      <c r="N220" s="223" t="s">
        <v>41</v>
      </c>
      <c r="O220" s="87"/>
      <c r="P220" s="224">
        <f>O220*H220</f>
        <v>0</v>
      </c>
      <c r="Q220" s="224">
        <v>9.4500000000000007E-05</v>
      </c>
      <c r="R220" s="224">
        <f>Q220*H220</f>
        <v>0.0018900000000000002</v>
      </c>
      <c r="S220" s="224">
        <v>0</v>
      </c>
      <c r="T220" s="225">
        <f>S220*H220</f>
        <v>0</v>
      </c>
      <c r="U220" s="41"/>
      <c r="V220" s="41"/>
      <c r="W220" s="41"/>
      <c r="X220" s="41"/>
      <c r="Y220" s="41"/>
      <c r="Z220" s="41"/>
      <c r="AA220" s="41"/>
      <c r="AB220" s="41"/>
      <c r="AC220" s="41"/>
      <c r="AD220" s="41"/>
      <c r="AE220" s="41"/>
      <c r="AR220" s="226" t="s">
        <v>172</v>
      </c>
      <c r="AT220" s="226" t="s">
        <v>167</v>
      </c>
      <c r="AU220" s="226" t="s">
        <v>79</v>
      </c>
      <c r="AY220" s="20" t="s">
        <v>165</v>
      </c>
      <c r="BE220" s="227">
        <f>IF(N220="základní",J220,0)</f>
        <v>0</v>
      </c>
      <c r="BF220" s="227">
        <f>IF(N220="snížená",J220,0)</f>
        <v>0</v>
      </c>
      <c r="BG220" s="227">
        <f>IF(N220="zákl. přenesená",J220,0)</f>
        <v>0</v>
      </c>
      <c r="BH220" s="227">
        <f>IF(N220="sníž. přenesená",J220,0)</f>
        <v>0</v>
      </c>
      <c r="BI220" s="227">
        <f>IF(N220="nulová",J220,0)</f>
        <v>0</v>
      </c>
      <c r="BJ220" s="20" t="s">
        <v>77</v>
      </c>
      <c r="BK220" s="227">
        <f>ROUND(I220*H220,2)</f>
        <v>0</v>
      </c>
      <c r="BL220" s="20" t="s">
        <v>172</v>
      </c>
      <c r="BM220" s="226" t="s">
        <v>1555</v>
      </c>
    </row>
    <row r="221" s="2" customFormat="1">
      <c r="A221" s="41"/>
      <c r="B221" s="42"/>
      <c r="C221" s="43"/>
      <c r="D221" s="228" t="s">
        <v>174</v>
      </c>
      <c r="E221" s="43"/>
      <c r="F221" s="229" t="s">
        <v>1556</v>
      </c>
      <c r="G221" s="43"/>
      <c r="H221" s="43"/>
      <c r="I221" s="230"/>
      <c r="J221" s="43"/>
      <c r="K221" s="43"/>
      <c r="L221" s="47"/>
      <c r="M221" s="231"/>
      <c r="N221" s="232"/>
      <c r="O221" s="87"/>
      <c r="P221" s="87"/>
      <c r="Q221" s="87"/>
      <c r="R221" s="87"/>
      <c r="S221" s="87"/>
      <c r="T221" s="88"/>
      <c r="U221" s="41"/>
      <c r="V221" s="41"/>
      <c r="W221" s="41"/>
      <c r="X221" s="41"/>
      <c r="Y221" s="41"/>
      <c r="Z221" s="41"/>
      <c r="AA221" s="41"/>
      <c r="AB221" s="41"/>
      <c r="AC221" s="41"/>
      <c r="AD221" s="41"/>
      <c r="AE221" s="41"/>
      <c r="AT221" s="20" t="s">
        <v>174</v>
      </c>
      <c r="AU221" s="20" t="s">
        <v>79</v>
      </c>
    </row>
    <row r="222" s="13" customFormat="1">
      <c r="A222" s="13"/>
      <c r="B222" s="233"/>
      <c r="C222" s="234"/>
      <c r="D222" s="235" t="s">
        <v>176</v>
      </c>
      <c r="E222" s="236" t="s">
        <v>19</v>
      </c>
      <c r="F222" s="237" t="s">
        <v>1557</v>
      </c>
      <c r="G222" s="234"/>
      <c r="H222" s="238">
        <v>20</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176</v>
      </c>
      <c r="AU222" s="244" t="s">
        <v>79</v>
      </c>
      <c r="AV222" s="13" t="s">
        <v>79</v>
      </c>
      <c r="AW222" s="13" t="s">
        <v>32</v>
      </c>
      <c r="AX222" s="13" t="s">
        <v>70</v>
      </c>
      <c r="AY222" s="244" t="s">
        <v>165</v>
      </c>
    </row>
    <row r="223" s="14" customFormat="1">
      <c r="A223" s="14"/>
      <c r="B223" s="245"/>
      <c r="C223" s="246"/>
      <c r="D223" s="235" t="s">
        <v>176</v>
      </c>
      <c r="E223" s="247" t="s">
        <v>19</v>
      </c>
      <c r="F223" s="248" t="s">
        <v>178</v>
      </c>
      <c r="G223" s="246"/>
      <c r="H223" s="249">
        <v>20</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176</v>
      </c>
      <c r="AU223" s="255" t="s">
        <v>79</v>
      </c>
      <c r="AV223" s="14" t="s">
        <v>172</v>
      </c>
      <c r="AW223" s="14" t="s">
        <v>32</v>
      </c>
      <c r="AX223" s="14" t="s">
        <v>77</v>
      </c>
      <c r="AY223" s="255" t="s">
        <v>165</v>
      </c>
    </row>
    <row r="224" s="12" customFormat="1" ht="22.8" customHeight="1">
      <c r="A224" s="12"/>
      <c r="B224" s="199"/>
      <c r="C224" s="200"/>
      <c r="D224" s="201" t="s">
        <v>69</v>
      </c>
      <c r="E224" s="213" t="s">
        <v>710</v>
      </c>
      <c r="F224" s="213" t="s">
        <v>1558</v>
      </c>
      <c r="G224" s="200"/>
      <c r="H224" s="200"/>
      <c r="I224" s="203"/>
      <c r="J224" s="214">
        <f>BK224</f>
        <v>0</v>
      </c>
      <c r="K224" s="200"/>
      <c r="L224" s="205"/>
      <c r="M224" s="206"/>
      <c r="N224" s="207"/>
      <c r="O224" s="207"/>
      <c r="P224" s="208">
        <f>SUM(P225:P227)</f>
        <v>0</v>
      </c>
      <c r="Q224" s="207"/>
      <c r="R224" s="208">
        <f>SUM(R225:R227)</f>
        <v>0.0040000000000000001</v>
      </c>
      <c r="S224" s="207"/>
      <c r="T224" s="209">
        <f>SUM(T225:T227)</f>
        <v>0</v>
      </c>
      <c r="U224" s="12"/>
      <c r="V224" s="12"/>
      <c r="W224" s="12"/>
      <c r="X224" s="12"/>
      <c r="Y224" s="12"/>
      <c r="Z224" s="12"/>
      <c r="AA224" s="12"/>
      <c r="AB224" s="12"/>
      <c r="AC224" s="12"/>
      <c r="AD224" s="12"/>
      <c r="AE224" s="12"/>
      <c r="AR224" s="210" t="s">
        <v>77</v>
      </c>
      <c r="AT224" s="211" t="s">
        <v>69</v>
      </c>
      <c r="AU224" s="211" t="s">
        <v>77</v>
      </c>
      <c r="AY224" s="210" t="s">
        <v>165</v>
      </c>
      <c r="BK224" s="212">
        <f>SUM(BK225:BK227)</f>
        <v>0</v>
      </c>
    </row>
    <row r="225" s="2" customFormat="1" ht="24.15" customHeight="1">
      <c r="A225" s="41"/>
      <c r="B225" s="42"/>
      <c r="C225" s="215" t="s">
        <v>359</v>
      </c>
      <c r="D225" s="215" t="s">
        <v>167</v>
      </c>
      <c r="E225" s="216" t="s">
        <v>1559</v>
      </c>
      <c r="F225" s="217" t="s">
        <v>1560</v>
      </c>
      <c r="G225" s="218" t="s">
        <v>573</v>
      </c>
      <c r="H225" s="219">
        <v>2</v>
      </c>
      <c r="I225" s="220"/>
      <c r="J225" s="221">
        <f>ROUND(I225*H225,2)</f>
        <v>0</v>
      </c>
      <c r="K225" s="217" t="s">
        <v>19</v>
      </c>
      <c r="L225" s="47"/>
      <c r="M225" s="222" t="s">
        <v>19</v>
      </c>
      <c r="N225" s="223" t="s">
        <v>41</v>
      </c>
      <c r="O225" s="87"/>
      <c r="P225" s="224">
        <f>O225*H225</f>
        <v>0</v>
      </c>
      <c r="Q225" s="224">
        <v>0.002</v>
      </c>
      <c r="R225" s="224">
        <f>Q225*H225</f>
        <v>0.0040000000000000001</v>
      </c>
      <c r="S225" s="224">
        <v>0</v>
      </c>
      <c r="T225" s="225">
        <f>S225*H225</f>
        <v>0</v>
      </c>
      <c r="U225" s="41"/>
      <c r="V225" s="41"/>
      <c r="W225" s="41"/>
      <c r="X225" s="41"/>
      <c r="Y225" s="41"/>
      <c r="Z225" s="41"/>
      <c r="AA225" s="41"/>
      <c r="AB225" s="41"/>
      <c r="AC225" s="41"/>
      <c r="AD225" s="41"/>
      <c r="AE225" s="41"/>
      <c r="AR225" s="226" t="s">
        <v>172</v>
      </c>
      <c r="AT225" s="226" t="s">
        <v>167</v>
      </c>
      <c r="AU225" s="226" t="s">
        <v>79</v>
      </c>
      <c r="AY225" s="20" t="s">
        <v>165</v>
      </c>
      <c r="BE225" s="227">
        <f>IF(N225="základní",J225,0)</f>
        <v>0</v>
      </c>
      <c r="BF225" s="227">
        <f>IF(N225="snížená",J225,0)</f>
        <v>0</v>
      </c>
      <c r="BG225" s="227">
        <f>IF(N225="zákl. přenesená",J225,0)</f>
        <v>0</v>
      </c>
      <c r="BH225" s="227">
        <f>IF(N225="sníž. přenesená",J225,0)</f>
        <v>0</v>
      </c>
      <c r="BI225" s="227">
        <f>IF(N225="nulová",J225,0)</f>
        <v>0</v>
      </c>
      <c r="BJ225" s="20" t="s">
        <v>77</v>
      </c>
      <c r="BK225" s="227">
        <f>ROUND(I225*H225,2)</f>
        <v>0</v>
      </c>
      <c r="BL225" s="20" t="s">
        <v>172</v>
      </c>
      <c r="BM225" s="226" t="s">
        <v>1561</v>
      </c>
    </row>
    <row r="226" s="13" customFormat="1">
      <c r="A226" s="13"/>
      <c r="B226" s="233"/>
      <c r="C226" s="234"/>
      <c r="D226" s="235" t="s">
        <v>176</v>
      </c>
      <c r="E226" s="236" t="s">
        <v>19</v>
      </c>
      <c r="F226" s="237" t="s">
        <v>1513</v>
      </c>
      <c r="G226" s="234"/>
      <c r="H226" s="238">
        <v>2</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176</v>
      </c>
      <c r="AU226" s="244" t="s">
        <v>79</v>
      </c>
      <c r="AV226" s="13" t="s">
        <v>79</v>
      </c>
      <c r="AW226" s="13" t="s">
        <v>32</v>
      </c>
      <c r="AX226" s="13" t="s">
        <v>70</v>
      </c>
      <c r="AY226" s="244" t="s">
        <v>165</v>
      </c>
    </row>
    <row r="227" s="14" customFormat="1">
      <c r="A227" s="14"/>
      <c r="B227" s="245"/>
      <c r="C227" s="246"/>
      <c r="D227" s="235" t="s">
        <v>176</v>
      </c>
      <c r="E227" s="247" t="s">
        <v>19</v>
      </c>
      <c r="F227" s="248" t="s">
        <v>178</v>
      </c>
      <c r="G227" s="246"/>
      <c r="H227" s="249">
        <v>2</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176</v>
      </c>
      <c r="AU227" s="255" t="s">
        <v>79</v>
      </c>
      <c r="AV227" s="14" t="s">
        <v>172</v>
      </c>
      <c r="AW227" s="14" t="s">
        <v>32</v>
      </c>
      <c r="AX227" s="14" t="s">
        <v>77</v>
      </c>
      <c r="AY227" s="255" t="s">
        <v>165</v>
      </c>
    </row>
    <row r="228" s="12" customFormat="1" ht="22.8" customHeight="1">
      <c r="A228" s="12"/>
      <c r="B228" s="199"/>
      <c r="C228" s="200"/>
      <c r="D228" s="201" t="s">
        <v>69</v>
      </c>
      <c r="E228" s="213" t="s">
        <v>731</v>
      </c>
      <c r="F228" s="213" t="s">
        <v>1562</v>
      </c>
      <c r="G228" s="200"/>
      <c r="H228" s="200"/>
      <c r="I228" s="203"/>
      <c r="J228" s="214">
        <f>BK228</f>
        <v>0</v>
      </c>
      <c r="K228" s="200"/>
      <c r="L228" s="205"/>
      <c r="M228" s="206"/>
      <c r="N228" s="207"/>
      <c r="O228" s="207"/>
      <c r="P228" s="208">
        <f>SUM(P229:P234)</f>
        <v>0</v>
      </c>
      <c r="Q228" s="207"/>
      <c r="R228" s="208">
        <f>SUM(R229:R234)</f>
        <v>0.085000000000000006</v>
      </c>
      <c r="S228" s="207"/>
      <c r="T228" s="209">
        <f>SUM(T229:T234)</f>
        <v>0</v>
      </c>
      <c r="U228" s="12"/>
      <c r="V228" s="12"/>
      <c r="W228" s="12"/>
      <c r="X228" s="12"/>
      <c r="Y228" s="12"/>
      <c r="Z228" s="12"/>
      <c r="AA228" s="12"/>
      <c r="AB228" s="12"/>
      <c r="AC228" s="12"/>
      <c r="AD228" s="12"/>
      <c r="AE228" s="12"/>
      <c r="AR228" s="210" t="s">
        <v>77</v>
      </c>
      <c r="AT228" s="211" t="s">
        <v>69</v>
      </c>
      <c r="AU228" s="211" t="s">
        <v>77</v>
      </c>
      <c r="AY228" s="210" t="s">
        <v>165</v>
      </c>
      <c r="BK228" s="212">
        <f>SUM(BK229:BK234)</f>
        <v>0</v>
      </c>
    </row>
    <row r="229" s="2" customFormat="1" ht="16.5" customHeight="1">
      <c r="A229" s="41"/>
      <c r="B229" s="42"/>
      <c r="C229" s="215" t="s">
        <v>365</v>
      </c>
      <c r="D229" s="215" t="s">
        <v>167</v>
      </c>
      <c r="E229" s="216" t="s">
        <v>1563</v>
      </c>
      <c r="F229" s="217" t="s">
        <v>1564</v>
      </c>
      <c r="G229" s="218" t="s">
        <v>573</v>
      </c>
      <c r="H229" s="219">
        <v>3</v>
      </c>
      <c r="I229" s="220"/>
      <c r="J229" s="221">
        <f>ROUND(I229*H229,2)</f>
        <v>0</v>
      </c>
      <c r="K229" s="217" t="s">
        <v>19</v>
      </c>
      <c r="L229" s="47"/>
      <c r="M229" s="222" t="s">
        <v>19</v>
      </c>
      <c r="N229" s="223" t="s">
        <v>41</v>
      </c>
      <c r="O229" s="87"/>
      <c r="P229" s="224">
        <f>O229*H229</f>
        <v>0</v>
      </c>
      <c r="Q229" s="224">
        <v>0.025000000000000001</v>
      </c>
      <c r="R229" s="224">
        <f>Q229*H229</f>
        <v>0.075000000000000011</v>
      </c>
      <c r="S229" s="224">
        <v>0</v>
      </c>
      <c r="T229" s="225">
        <f>S229*H229</f>
        <v>0</v>
      </c>
      <c r="U229" s="41"/>
      <c r="V229" s="41"/>
      <c r="W229" s="41"/>
      <c r="X229" s="41"/>
      <c r="Y229" s="41"/>
      <c r="Z229" s="41"/>
      <c r="AA229" s="41"/>
      <c r="AB229" s="41"/>
      <c r="AC229" s="41"/>
      <c r="AD229" s="41"/>
      <c r="AE229" s="41"/>
      <c r="AR229" s="226" t="s">
        <v>172</v>
      </c>
      <c r="AT229" s="226" t="s">
        <v>167</v>
      </c>
      <c r="AU229" s="226" t="s">
        <v>79</v>
      </c>
      <c r="AY229" s="20" t="s">
        <v>165</v>
      </c>
      <c r="BE229" s="227">
        <f>IF(N229="základní",J229,0)</f>
        <v>0</v>
      </c>
      <c r="BF229" s="227">
        <f>IF(N229="snížená",J229,0)</f>
        <v>0</v>
      </c>
      <c r="BG229" s="227">
        <f>IF(N229="zákl. přenesená",J229,0)</f>
        <v>0</v>
      </c>
      <c r="BH229" s="227">
        <f>IF(N229="sníž. přenesená",J229,0)</f>
        <v>0</v>
      </c>
      <c r="BI229" s="227">
        <f>IF(N229="nulová",J229,0)</f>
        <v>0</v>
      </c>
      <c r="BJ229" s="20" t="s">
        <v>77</v>
      </c>
      <c r="BK229" s="227">
        <f>ROUND(I229*H229,2)</f>
        <v>0</v>
      </c>
      <c r="BL229" s="20" t="s">
        <v>172</v>
      </c>
      <c r="BM229" s="226" t="s">
        <v>1565</v>
      </c>
    </row>
    <row r="230" s="13" customFormat="1">
      <c r="A230" s="13"/>
      <c r="B230" s="233"/>
      <c r="C230" s="234"/>
      <c r="D230" s="235" t="s">
        <v>176</v>
      </c>
      <c r="E230" s="236" t="s">
        <v>19</v>
      </c>
      <c r="F230" s="237" t="s">
        <v>1566</v>
      </c>
      <c r="G230" s="234"/>
      <c r="H230" s="238">
        <v>3</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176</v>
      </c>
      <c r="AU230" s="244" t="s">
        <v>79</v>
      </c>
      <c r="AV230" s="13" t="s">
        <v>79</v>
      </c>
      <c r="AW230" s="13" t="s">
        <v>32</v>
      </c>
      <c r="AX230" s="13" t="s">
        <v>70</v>
      </c>
      <c r="AY230" s="244" t="s">
        <v>165</v>
      </c>
    </row>
    <row r="231" s="14" customFormat="1">
      <c r="A231" s="14"/>
      <c r="B231" s="245"/>
      <c r="C231" s="246"/>
      <c r="D231" s="235" t="s">
        <v>176</v>
      </c>
      <c r="E231" s="247" t="s">
        <v>19</v>
      </c>
      <c r="F231" s="248" t="s">
        <v>178</v>
      </c>
      <c r="G231" s="246"/>
      <c r="H231" s="249">
        <v>3</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176</v>
      </c>
      <c r="AU231" s="255" t="s">
        <v>79</v>
      </c>
      <c r="AV231" s="14" t="s">
        <v>172</v>
      </c>
      <c r="AW231" s="14" t="s">
        <v>32</v>
      </c>
      <c r="AX231" s="14" t="s">
        <v>77</v>
      </c>
      <c r="AY231" s="255" t="s">
        <v>165</v>
      </c>
    </row>
    <row r="232" s="2" customFormat="1" ht="24.15" customHeight="1">
      <c r="A232" s="41"/>
      <c r="B232" s="42"/>
      <c r="C232" s="215" t="s">
        <v>371</v>
      </c>
      <c r="D232" s="215" t="s">
        <v>167</v>
      </c>
      <c r="E232" s="216" t="s">
        <v>1567</v>
      </c>
      <c r="F232" s="217" t="s">
        <v>1568</v>
      </c>
      <c r="G232" s="218" t="s">
        <v>213</v>
      </c>
      <c r="H232" s="219">
        <v>20</v>
      </c>
      <c r="I232" s="220"/>
      <c r="J232" s="221">
        <f>ROUND(I232*H232,2)</f>
        <v>0</v>
      </c>
      <c r="K232" s="217" t="s">
        <v>19</v>
      </c>
      <c r="L232" s="47"/>
      <c r="M232" s="222" t="s">
        <v>19</v>
      </c>
      <c r="N232" s="223" t="s">
        <v>41</v>
      </c>
      <c r="O232" s="87"/>
      <c r="P232" s="224">
        <f>O232*H232</f>
        <v>0</v>
      </c>
      <c r="Q232" s="224">
        <v>0.00050000000000000001</v>
      </c>
      <c r="R232" s="224">
        <f>Q232*H232</f>
        <v>0.01</v>
      </c>
      <c r="S232" s="224">
        <v>0</v>
      </c>
      <c r="T232" s="225">
        <f>S232*H232</f>
        <v>0</v>
      </c>
      <c r="U232" s="41"/>
      <c r="V232" s="41"/>
      <c r="W232" s="41"/>
      <c r="X232" s="41"/>
      <c r="Y232" s="41"/>
      <c r="Z232" s="41"/>
      <c r="AA232" s="41"/>
      <c r="AB232" s="41"/>
      <c r="AC232" s="41"/>
      <c r="AD232" s="41"/>
      <c r="AE232" s="41"/>
      <c r="AR232" s="226" t="s">
        <v>172</v>
      </c>
      <c r="AT232" s="226" t="s">
        <v>167</v>
      </c>
      <c r="AU232" s="226" t="s">
        <v>79</v>
      </c>
      <c r="AY232" s="20" t="s">
        <v>165</v>
      </c>
      <c r="BE232" s="227">
        <f>IF(N232="základní",J232,0)</f>
        <v>0</v>
      </c>
      <c r="BF232" s="227">
        <f>IF(N232="snížená",J232,0)</f>
        <v>0</v>
      </c>
      <c r="BG232" s="227">
        <f>IF(N232="zákl. přenesená",J232,0)</f>
        <v>0</v>
      </c>
      <c r="BH232" s="227">
        <f>IF(N232="sníž. přenesená",J232,0)</f>
        <v>0</v>
      </c>
      <c r="BI232" s="227">
        <f>IF(N232="nulová",J232,0)</f>
        <v>0</v>
      </c>
      <c r="BJ232" s="20" t="s">
        <v>77</v>
      </c>
      <c r="BK232" s="227">
        <f>ROUND(I232*H232,2)</f>
        <v>0</v>
      </c>
      <c r="BL232" s="20" t="s">
        <v>172</v>
      </c>
      <c r="BM232" s="226" t="s">
        <v>1569</v>
      </c>
    </row>
    <row r="233" s="13" customFormat="1">
      <c r="A233" s="13"/>
      <c r="B233" s="233"/>
      <c r="C233" s="234"/>
      <c r="D233" s="235" t="s">
        <v>176</v>
      </c>
      <c r="E233" s="236" t="s">
        <v>19</v>
      </c>
      <c r="F233" s="237" t="s">
        <v>1557</v>
      </c>
      <c r="G233" s="234"/>
      <c r="H233" s="238">
        <v>20</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176</v>
      </c>
      <c r="AU233" s="244" t="s">
        <v>79</v>
      </c>
      <c r="AV233" s="13" t="s">
        <v>79</v>
      </c>
      <c r="AW233" s="13" t="s">
        <v>32</v>
      </c>
      <c r="AX233" s="13" t="s">
        <v>70</v>
      </c>
      <c r="AY233" s="244" t="s">
        <v>165</v>
      </c>
    </row>
    <row r="234" s="14" customFormat="1">
      <c r="A234" s="14"/>
      <c r="B234" s="245"/>
      <c r="C234" s="246"/>
      <c r="D234" s="235" t="s">
        <v>176</v>
      </c>
      <c r="E234" s="247" t="s">
        <v>19</v>
      </c>
      <c r="F234" s="248" t="s">
        <v>178</v>
      </c>
      <c r="G234" s="246"/>
      <c r="H234" s="249">
        <v>20</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176</v>
      </c>
      <c r="AU234" s="255" t="s">
        <v>79</v>
      </c>
      <c r="AV234" s="14" t="s">
        <v>172</v>
      </c>
      <c r="AW234" s="14" t="s">
        <v>32</v>
      </c>
      <c r="AX234" s="14" t="s">
        <v>77</v>
      </c>
      <c r="AY234" s="255" t="s">
        <v>165</v>
      </c>
    </row>
    <row r="235" s="12" customFormat="1" ht="22.8" customHeight="1">
      <c r="A235" s="12"/>
      <c r="B235" s="199"/>
      <c r="C235" s="200"/>
      <c r="D235" s="201" t="s">
        <v>69</v>
      </c>
      <c r="E235" s="213" t="s">
        <v>226</v>
      </c>
      <c r="F235" s="213" t="s">
        <v>1570</v>
      </c>
      <c r="G235" s="200"/>
      <c r="H235" s="200"/>
      <c r="I235" s="203"/>
      <c r="J235" s="214">
        <f>BK235</f>
        <v>0</v>
      </c>
      <c r="K235" s="200"/>
      <c r="L235" s="205"/>
      <c r="M235" s="206"/>
      <c r="N235" s="207"/>
      <c r="O235" s="207"/>
      <c r="P235" s="208">
        <f>SUM(P236:P239)</f>
        <v>0</v>
      </c>
      <c r="Q235" s="207"/>
      <c r="R235" s="208">
        <f>SUM(R236:R239)</f>
        <v>0.0093499999999999989</v>
      </c>
      <c r="S235" s="207"/>
      <c r="T235" s="209">
        <f>SUM(T236:T239)</f>
        <v>0</v>
      </c>
      <c r="U235" s="12"/>
      <c r="V235" s="12"/>
      <c r="W235" s="12"/>
      <c r="X235" s="12"/>
      <c r="Y235" s="12"/>
      <c r="Z235" s="12"/>
      <c r="AA235" s="12"/>
      <c r="AB235" s="12"/>
      <c r="AC235" s="12"/>
      <c r="AD235" s="12"/>
      <c r="AE235" s="12"/>
      <c r="AR235" s="210" t="s">
        <v>77</v>
      </c>
      <c r="AT235" s="211" t="s">
        <v>69</v>
      </c>
      <c r="AU235" s="211" t="s">
        <v>77</v>
      </c>
      <c r="AY235" s="210" t="s">
        <v>165</v>
      </c>
      <c r="BK235" s="212">
        <f>SUM(BK236:BK239)</f>
        <v>0</v>
      </c>
    </row>
    <row r="236" s="2" customFormat="1" ht="16.5" customHeight="1">
      <c r="A236" s="41"/>
      <c r="B236" s="42"/>
      <c r="C236" s="215" t="s">
        <v>377</v>
      </c>
      <c r="D236" s="215" t="s">
        <v>167</v>
      </c>
      <c r="E236" s="216" t="s">
        <v>1571</v>
      </c>
      <c r="F236" s="217" t="s">
        <v>1572</v>
      </c>
      <c r="G236" s="218" t="s">
        <v>188</v>
      </c>
      <c r="H236" s="219">
        <v>13.6</v>
      </c>
      <c r="I236" s="220"/>
      <c r="J236" s="221">
        <f>ROUND(I236*H236,2)</f>
        <v>0</v>
      </c>
      <c r="K236" s="217" t="s">
        <v>171</v>
      </c>
      <c r="L236" s="47"/>
      <c r="M236" s="222" t="s">
        <v>19</v>
      </c>
      <c r="N236" s="223" t="s">
        <v>41</v>
      </c>
      <c r="O236" s="87"/>
      <c r="P236" s="224">
        <f>O236*H236</f>
        <v>0</v>
      </c>
      <c r="Q236" s="224">
        <v>0.00068749999999999996</v>
      </c>
      <c r="R236" s="224">
        <f>Q236*H236</f>
        <v>0.0093499999999999989</v>
      </c>
      <c r="S236" s="224">
        <v>0</v>
      </c>
      <c r="T236" s="225">
        <f>S236*H236</f>
        <v>0</v>
      </c>
      <c r="U236" s="41"/>
      <c r="V236" s="41"/>
      <c r="W236" s="41"/>
      <c r="X236" s="41"/>
      <c r="Y236" s="41"/>
      <c r="Z236" s="41"/>
      <c r="AA236" s="41"/>
      <c r="AB236" s="41"/>
      <c r="AC236" s="41"/>
      <c r="AD236" s="41"/>
      <c r="AE236" s="41"/>
      <c r="AR236" s="226" t="s">
        <v>172</v>
      </c>
      <c r="AT236" s="226" t="s">
        <v>167</v>
      </c>
      <c r="AU236" s="226" t="s">
        <v>79</v>
      </c>
      <c r="AY236" s="20" t="s">
        <v>165</v>
      </c>
      <c r="BE236" s="227">
        <f>IF(N236="základní",J236,0)</f>
        <v>0</v>
      </c>
      <c r="BF236" s="227">
        <f>IF(N236="snížená",J236,0)</f>
        <v>0</v>
      </c>
      <c r="BG236" s="227">
        <f>IF(N236="zákl. přenesená",J236,0)</f>
        <v>0</v>
      </c>
      <c r="BH236" s="227">
        <f>IF(N236="sníž. přenesená",J236,0)</f>
        <v>0</v>
      </c>
      <c r="BI236" s="227">
        <f>IF(N236="nulová",J236,0)</f>
        <v>0</v>
      </c>
      <c r="BJ236" s="20" t="s">
        <v>77</v>
      </c>
      <c r="BK236" s="227">
        <f>ROUND(I236*H236,2)</f>
        <v>0</v>
      </c>
      <c r="BL236" s="20" t="s">
        <v>172</v>
      </c>
      <c r="BM236" s="226" t="s">
        <v>1573</v>
      </c>
    </row>
    <row r="237" s="2" customFormat="1">
      <c r="A237" s="41"/>
      <c r="B237" s="42"/>
      <c r="C237" s="43"/>
      <c r="D237" s="228" t="s">
        <v>174</v>
      </c>
      <c r="E237" s="43"/>
      <c r="F237" s="229" t="s">
        <v>1574</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174</v>
      </c>
      <c r="AU237" s="20" t="s">
        <v>79</v>
      </c>
    </row>
    <row r="238" s="13" customFormat="1">
      <c r="A238" s="13"/>
      <c r="B238" s="233"/>
      <c r="C238" s="234"/>
      <c r="D238" s="235" t="s">
        <v>176</v>
      </c>
      <c r="E238" s="236" t="s">
        <v>19</v>
      </c>
      <c r="F238" s="237" t="s">
        <v>1575</v>
      </c>
      <c r="G238" s="234"/>
      <c r="H238" s="238">
        <v>13.6</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176</v>
      </c>
      <c r="AU238" s="244" t="s">
        <v>79</v>
      </c>
      <c r="AV238" s="13" t="s">
        <v>79</v>
      </c>
      <c r="AW238" s="13" t="s">
        <v>32</v>
      </c>
      <c r="AX238" s="13" t="s">
        <v>70</v>
      </c>
      <c r="AY238" s="244" t="s">
        <v>165</v>
      </c>
    </row>
    <row r="239" s="14" customFormat="1">
      <c r="A239" s="14"/>
      <c r="B239" s="245"/>
      <c r="C239" s="246"/>
      <c r="D239" s="235" t="s">
        <v>176</v>
      </c>
      <c r="E239" s="247" t="s">
        <v>19</v>
      </c>
      <c r="F239" s="248" t="s">
        <v>178</v>
      </c>
      <c r="G239" s="246"/>
      <c r="H239" s="249">
        <v>13.6</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176</v>
      </c>
      <c r="AU239" s="255" t="s">
        <v>79</v>
      </c>
      <c r="AV239" s="14" t="s">
        <v>172</v>
      </c>
      <c r="AW239" s="14" t="s">
        <v>32</v>
      </c>
      <c r="AX239" s="14" t="s">
        <v>77</v>
      </c>
      <c r="AY239" s="255" t="s">
        <v>165</v>
      </c>
    </row>
    <row r="240" s="12" customFormat="1" ht="22.8" customHeight="1">
      <c r="A240" s="12"/>
      <c r="B240" s="199"/>
      <c r="C240" s="200"/>
      <c r="D240" s="201" t="s">
        <v>69</v>
      </c>
      <c r="E240" s="213" t="s">
        <v>693</v>
      </c>
      <c r="F240" s="213" t="s">
        <v>694</v>
      </c>
      <c r="G240" s="200"/>
      <c r="H240" s="200"/>
      <c r="I240" s="203"/>
      <c r="J240" s="214">
        <f>BK240</f>
        <v>0</v>
      </c>
      <c r="K240" s="200"/>
      <c r="L240" s="205"/>
      <c r="M240" s="206"/>
      <c r="N240" s="207"/>
      <c r="O240" s="207"/>
      <c r="P240" s="208">
        <f>SUM(P241:P242)</f>
        <v>0</v>
      </c>
      <c r="Q240" s="207"/>
      <c r="R240" s="208">
        <f>SUM(R241:R242)</f>
        <v>0</v>
      </c>
      <c r="S240" s="207"/>
      <c r="T240" s="209">
        <f>SUM(T241:T242)</f>
        <v>0</v>
      </c>
      <c r="U240" s="12"/>
      <c r="V240" s="12"/>
      <c r="W240" s="12"/>
      <c r="X240" s="12"/>
      <c r="Y240" s="12"/>
      <c r="Z240" s="12"/>
      <c r="AA240" s="12"/>
      <c r="AB240" s="12"/>
      <c r="AC240" s="12"/>
      <c r="AD240" s="12"/>
      <c r="AE240" s="12"/>
      <c r="AR240" s="210" t="s">
        <v>77</v>
      </c>
      <c r="AT240" s="211" t="s">
        <v>69</v>
      </c>
      <c r="AU240" s="211" t="s">
        <v>77</v>
      </c>
      <c r="AY240" s="210" t="s">
        <v>165</v>
      </c>
      <c r="BK240" s="212">
        <f>SUM(BK241:BK242)</f>
        <v>0</v>
      </c>
    </row>
    <row r="241" s="2" customFormat="1" ht="24.15" customHeight="1">
      <c r="A241" s="41"/>
      <c r="B241" s="42"/>
      <c r="C241" s="215" t="s">
        <v>383</v>
      </c>
      <c r="D241" s="215" t="s">
        <v>167</v>
      </c>
      <c r="E241" s="216" t="s">
        <v>1576</v>
      </c>
      <c r="F241" s="217" t="s">
        <v>1577</v>
      </c>
      <c r="G241" s="218" t="s">
        <v>221</v>
      </c>
      <c r="H241" s="219">
        <v>4.4480000000000004</v>
      </c>
      <c r="I241" s="220"/>
      <c r="J241" s="221">
        <f>ROUND(I241*H241,2)</f>
        <v>0</v>
      </c>
      <c r="K241" s="217" t="s">
        <v>171</v>
      </c>
      <c r="L241" s="47"/>
      <c r="M241" s="222" t="s">
        <v>19</v>
      </c>
      <c r="N241" s="223" t="s">
        <v>41</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172</v>
      </c>
      <c r="AT241" s="226" t="s">
        <v>167</v>
      </c>
      <c r="AU241" s="226" t="s">
        <v>79</v>
      </c>
      <c r="AY241" s="20" t="s">
        <v>165</v>
      </c>
      <c r="BE241" s="227">
        <f>IF(N241="základní",J241,0)</f>
        <v>0</v>
      </c>
      <c r="BF241" s="227">
        <f>IF(N241="snížená",J241,0)</f>
        <v>0</v>
      </c>
      <c r="BG241" s="227">
        <f>IF(N241="zákl. přenesená",J241,0)</f>
        <v>0</v>
      </c>
      <c r="BH241" s="227">
        <f>IF(N241="sníž. přenesená",J241,0)</f>
        <v>0</v>
      </c>
      <c r="BI241" s="227">
        <f>IF(N241="nulová",J241,0)</f>
        <v>0</v>
      </c>
      <c r="BJ241" s="20" t="s">
        <v>77</v>
      </c>
      <c r="BK241" s="227">
        <f>ROUND(I241*H241,2)</f>
        <v>0</v>
      </c>
      <c r="BL241" s="20" t="s">
        <v>172</v>
      </c>
      <c r="BM241" s="226" t="s">
        <v>1578</v>
      </c>
    </row>
    <row r="242" s="2" customFormat="1">
      <c r="A242" s="41"/>
      <c r="B242" s="42"/>
      <c r="C242" s="43"/>
      <c r="D242" s="228" t="s">
        <v>174</v>
      </c>
      <c r="E242" s="43"/>
      <c r="F242" s="229" t="s">
        <v>1579</v>
      </c>
      <c r="G242" s="43"/>
      <c r="H242" s="43"/>
      <c r="I242" s="230"/>
      <c r="J242" s="43"/>
      <c r="K242" s="43"/>
      <c r="L242" s="47"/>
      <c r="M242" s="296"/>
      <c r="N242" s="297"/>
      <c r="O242" s="293"/>
      <c r="P242" s="293"/>
      <c r="Q242" s="293"/>
      <c r="R242" s="293"/>
      <c r="S242" s="293"/>
      <c r="T242" s="298"/>
      <c r="U242" s="41"/>
      <c r="V242" s="41"/>
      <c r="W242" s="41"/>
      <c r="X242" s="41"/>
      <c r="Y242" s="41"/>
      <c r="Z242" s="41"/>
      <c r="AA242" s="41"/>
      <c r="AB242" s="41"/>
      <c r="AC242" s="41"/>
      <c r="AD242" s="41"/>
      <c r="AE242" s="41"/>
      <c r="AT242" s="20" t="s">
        <v>174</v>
      </c>
      <c r="AU242" s="20" t="s">
        <v>79</v>
      </c>
    </row>
    <row r="243" s="2" customFormat="1" ht="6.96" customHeight="1">
      <c r="A243" s="41"/>
      <c r="B243" s="62"/>
      <c r="C243" s="63"/>
      <c r="D243" s="63"/>
      <c r="E243" s="63"/>
      <c r="F243" s="63"/>
      <c r="G243" s="63"/>
      <c r="H243" s="63"/>
      <c r="I243" s="63"/>
      <c r="J243" s="63"/>
      <c r="K243" s="63"/>
      <c r="L243" s="47"/>
      <c r="M243" s="41"/>
      <c r="O243" s="41"/>
      <c r="P243" s="41"/>
      <c r="Q243" s="41"/>
      <c r="R243" s="41"/>
      <c r="S243" s="41"/>
      <c r="T243" s="41"/>
      <c r="U243" s="41"/>
      <c r="V243" s="41"/>
      <c r="W243" s="41"/>
      <c r="X243" s="41"/>
      <c r="Y243" s="41"/>
      <c r="Z243" s="41"/>
      <c r="AA243" s="41"/>
      <c r="AB243" s="41"/>
      <c r="AC243" s="41"/>
      <c r="AD243" s="41"/>
      <c r="AE243" s="41"/>
    </row>
  </sheetData>
  <sheetProtection sheet="1" autoFilter="0" formatColumns="0" formatRows="0" objects="1" scenarios="1" spinCount="100000" saltValue="XUqcvHlL7bTn0dmFK/4C7I5Ik/wB/YXoVa/HGNGosfvlzWfFbJ/5WwH5aiIGxUP1KUIjo7ZwSb4hhuccvap6Nw==" hashValue="x4O59aZ22FmQvVAwtM1wJORf1KZBVWLyAoKKjPR6cUe0t2Kcy+b0rVKMLNP8qOND4tFDqTdsvAOMDUP4quJe0A==" algorithmName="SHA-512" password="CC51"/>
  <autoFilter ref="C87:K242"/>
  <mergeCells count="9">
    <mergeCell ref="E7:H7"/>
    <mergeCell ref="E9:H9"/>
    <mergeCell ref="E18:H18"/>
    <mergeCell ref="E27:H27"/>
    <mergeCell ref="E48:H48"/>
    <mergeCell ref="E50:H50"/>
    <mergeCell ref="E78:H78"/>
    <mergeCell ref="E80:H80"/>
    <mergeCell ref="L2:V2"/>
  </mergeCells>
  <hyperlinks>
    <hyperlink ref="F92" r:id="rId1" display="https://podminky.urs.cz/item/CS_URS_2025_01/132254204"/>
    <hyperlink ref="F98" r:id="rId2" display="https://podminky.urs.cz/item/CS_URS_2025_01/132354204"/>
    <hyperlink ref="F104" r:id="rId3" display="https://podminky.urs.cz/item/CS_URS_2025_01/132454204"/>
    <hyperlink ref="F111" r:id="rId4" display="https://podminky.urs.cz/item/CS_URS_2025_01/151101101"/>
    <hyperlink ref="F115" r:id="rId5" display="https://podminky.urs.cz/item/CS_URS_2025_01/151101111"/>
    <hyperlink ref="F117" r:id="rId6" display="https://podminky.urs.cz/item/CS_URS_2025_01/162251102"/>
    <hyperlink ref="F128" r:id="rId7" display="https://podminky.urs.cz/item/CS_URS_2025_01/162751137"/>
    <hyperlink ref="F134" r:id="rId8" display="https://podminky.urs.cz/item/CS_URS_2025_01/162751139"/>
    <hyperlink ref="F141" r:id="rId9" display="https://podminky.urs.cz/item/CS_URS_2025_01/167151111"/>
    <hyperlink ref="F147" r:id="rId10" display="https://podminky.urs.cz/item/CS_URS_2025_01/171201231"/>
    <hyperlink ref="F154" r:id="rId11" display="https://podminky.urs.cz/item/CS_URS_2025_01/171251201"/>
    <hyperlink ref="F160" r:id="rId12" display="https://podminky.urs.cz/item/CS_URS_2025_01/174101101"/>
    <hyperlink ref="F167" r:id="rId13" display="https://podminky.urs.cz/item/CS_URS_2025_01/175151101"/>
    <hyperlink ref="F176" r:id="rId14" display="https://podminky.urs.cz/item/CS_URS_2025_01/212532111"/>
    <hyperlink ref="F180" r:id="rId15" display="https://podminky.urs.cz/item/CS_URS_2025_01/212755214"/>
    <hyperlink ref="F185" r:id="rId16" display="https://podminky.urs.cz/item/CS_URS_2025_01/451573111"/>
    <hyperlink ref="F190" r:id="rId17" display="https://podminky.urs.cz/item/CS_URS_2025_01/857242122"/>
    <hyperlink ref="F198" r:id="rId18" display="https://podminky.urs.cz/item/CS_URS_2025_01/871211211"/>
    <hyperlink ref="F204" r:id="rId19" display="https://podminky.urs.cz/item/CS_URS_2025_01/877211101"/>
    <hyperlink ref="F211" r:id="rId20" display="https://podminky.urs.cz/item/CS_URS_2025_01/892233122"/>
    <hyperlink ref="F215" r:id="rId21" display="https://podminky.urs.cz/item/CS_URS_2025_01/892241111"/>
    <hyperlink ref="F219" r:id="rId22" display="https://podminky.urs.cz/item/CS_URS_2025_01/892372111"/>
    <hyperlink ref="F221" r:id="rId23" display="https://podminky.urs.cz/item/CS_URS_2025_01/899722113"/>
    <hyperlink ref="F237" r:id="rId24" display="https://podminky.urs.cz/item/CS_URS_2025_01/919726123"/>
    <hyperlink ref="F242" r:id="rId25"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1580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ROUND((SUM(BE87:BE372)),  2)</f>
        <v>0</v>
      </c>
      <c r="G33" s="41"/>
      <c r="H33" s="41"/>
      <c r="I33" s="160">
        <v>0.20999999999999999</v>
      </c>
      <c r="J33" s="159">
        <f>ROUND(((SUM(BE87:BE372))*I33),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ROUND((SUM(BF87:BF372)),  2)</f>
        <v>0</v>
      </c>
      <c r="G34" s="41"/>
      <c r="H34" s="41"/>
      <c r="I34" s="160">
        <v>0.14999999999999999</v>
      </c>
      <c r="J34" s="159">
        <f>ROUND(((SUM(BF87:BF372))*I34),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ROUND((SUM(BG87:BG372)),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ROUND((SUM(BH87:BH372)),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ROUND((SUM(BI87:BI372)),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SO03 - Odpadní potrubí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1435</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128</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129</v>
      </c>
      <c r="E62" s="185"/>
      <c r="F62" s="185"/>
      <c r="G62" s="185"/>
      <c r="H62" s="185"/>
      <c r="I62" s="185"/>
      <c r="J62" s="186">
        <f>J227</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130</v>
      </c>
      <c r="E63" s="185"/>
      <c r="F63" s="185"/>
      <c r="G63" s="185"/>
      <c r="H63" s="185"/>
      <c r="I63" s="185"/>
      <c r="J63" s="186">
        <f>J246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131</v>
      </c>
      <c r="E64" s="185"/>
      <c r="F64" s="185"/>
      <c r="G64" s="185"/>
      <c r="H64" s="185"/>
      <c r="I64" s="185"/>
      <c r="J64" s="186">
        <f>J261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133</v>
      </c>
      <c r="E65" s="185"/>
      <c r="F65" s="185"/>
      <c r="G65" s="185"/>
      <c r="H65" s="185"/>
      <c r="I65" s="185"/>
      <c r="J65" s="186">
        <f>J280</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1438</v>
      </c>
      <c r="E66" s="185"/>
      <c r="F66" s="185"/>
      <c r="G66" s="185"/>
      <c r="H66" s="185"/>
      <c r="I66" s="185"/>
      <c r="J66" s="186">
        <f>J356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135</v>
      </c>
      <c r="E67" s="185"/>
      <c r="F67" s="185"/>
      <c r="G67" s="185"/>
      <c r="H67" s="185"/>
      <c r="I67" s="185"/>
      <c r="J67" s="186">
        <f>J370</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150</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BRNO, BYSTRC - REKONSTRUKCE ČS CHOCHOLA (CÚ I/2025)</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119</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SO03 - Odpadní potrubí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Brno</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 xml:space="preserve"> </v>
      </c>
      <c r="G83" s="43"/>
      <c r="H83" s="43"/>
      <c r="I83" s="35" t="s">
        <v>31</v>
      </c>
      <c r="J83" s="39" t="str">
        <f>E21</f>
        <v xml:space="preserve"> </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35" t="s">
        <v>33</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151</v>
      </c>
      <c r="D86" s="191" t="s">
        <v>55</v>
      </c>
      <c r="E86" s="191" t="s">
        <v>51</v>
      </c>
      <c r="F86" s="191" t="s">
        <v>52</v>
      </c>
      <c r="G86" s="191" t="s">
        <v>152</v>
      </c>
      <c r="H86" s="191" t="s">
        <v>153</v>
      </c>
      <c r="I86" s="191" t="s">
        <v>154</v>
      </c>
      <c r="J86" s="191" t="s">
        <v>125</v>
      </c>
      <c r="K86" s="192" t="s">
        <v>155</v>
      </c>
      <c r="L86" s="193"/>
      <c r="M86" s="95" t="s">
        <v>19</v>
      </c>
      <c r="N86" s="96" t="s">
        <v>40</v>
      </c>
      <c r="O86" s="96" t="s">
        <v>156</v>
      </c>
      <c r="P86" s="96" t="s">
        <v>157</v>
      </c>
      <c r="Q86" s="96" t="s">
        <v>158</v>
      </c>
      <c r="R86" s="96" t="s">
        <v>159</v>
      </c>
      <c r="S86" s="96" t="s">
        <v>160</v>
      </c>
      <c r="T86" s="97" t="s">
        <v>161</v>
      </c>
      <c r="U86" s="188"/>
      <c r="V86" s="188"/>
      <c r="W86" s="188"/>
      <c r="X86" s="188"/>
      <c r="Y86" s="188"/>
      <c r="Z86" s="188"/>
      <c r="AA86" s="188"/>
      <c r="AB86" s="188"/>
      <c r="AC86" s="188"/>
      <c r="AD86" s="188"/>
      <c r="AE86" s="188"/>
    </row>
    <row r="87" s="2" customFormat="1" ht="22.8" customHeight="1">
      <c r="A87" s="41"/>
      <c r="B87" s="42"/>
      <c r="C87" s="102" t="s">
        <v>162</v>
      </c>
      <c r="D87" s="43"/>
      <c r="E87" s="43"/>
      <c r="F87" s="43"/>
      <c r="G87" s="43"/>
      <c r="H87" s="43"/>
      <c r="I87" s="43"/>
      <c r="J87" s="194">
        <f>BK87</f>
        <v>0</v>
      </c>
      <c r="K87" s="43"/>
      <c r="L87" s="47"/>
      <c r="M87" s="98"/>
      <c r="N87" s="195"/>
      <c r="O87" s="99"/>
      <c r="P87" s="196">
        <f>P88</f>
        <v>0</v>
      </c>
      <c r="Q87" s="99"/>
      <c r="R87" s="196">
        <f>R88</f>
        <v>12.242307235579201</v>
      </c>
      <c r="S87" s="99"/>
      <c r="T87" s="197">
        <f>T88</f>
        <v>0</v>
      </c>
      <c r="U87" s="41"/>
      <c r="V87" s="41"/>
      <c r="W87" s="41"/>
      <c r="X87" s="41"/>
      <c r="Y87" s="41"/>
      <c r="Z87" s="41"/>
      <c r="AA87" s="41"/>
      <c r="AB87" s="41"/>
      <c r="AC87" s="41"/>
      <c r="AD87" s="41"/>
      <c r="AE87" s="41"/>
      <c r="AT87" s="20" t="s">
        <v>69</v>
      </c>
      <c r="AU87" s="20" t="s">
        <v>126</v>
      </c>
      <c r="BK87" s="198">
        <f>BK88</f>
        <v>0</v>
      </c>
    </row>
    <row r="88" s="12" customFormat="1" ht="25.92" customHeight="1">
      <c r="A88" s="12"/>
      <c r="B88" s="199"/>
      <c r="C88" s="200"/>
      <c r="D88" s="201" t="s">
        <v>69</v>
      </c>
      <c r="E88" s="202" t="s">
        <v>163</v>
      </c>
      <c r="F88" s="202" t="s">
        <v>1439</v>
      </c>
      <c r="G88" s="200"/>
      <c r="H88" s="200"/>
      <c r="I88" s="203"/>
      <c r="J88" s="204">
        <f>BK88</f>
        <v>0</v>
      </c>
      <c r="K88" s="200"/>
      <c r="L88" s="205"/>
      <c r="M88" s="206"/>
      <c r="N88" s="207"/>
      <c r="O88" s="207"/>
      <c r="P88" s="208">
        <f>P89+P227+P246+P261+P280+P356+P370</f>
        <v>0</v>
      </c>
      <c r="Q88" s="207"/>
      <c r="R88" s="208">
        <f>R89+R227+R246+R261+R280+R356+R370</f>
        <v>12.242307235579201</v>
      </c>
      <c r="S88" s="207"/>
      <c r="T88" s="209">
        <f>T89+T227+T246+T261+T280+T356+T370</f>
        <v>0</v>
      </c>
      <c r="U88" s="12"/>
      <c r="V88" s="12"/>
      <c r="W88" s="12"/>
      <c r="X88" s="12"/>
      <c r="Y88" s="12"/>
      <c r="Z88" s="12"/>
      <c r="AA88" s="12"/>
      <c r="AB88" s="12"/>
      <c r="AC88" s="12"/>
      <c r="AD88" s="12"/>
      <c r="AE88" s="12"/>
      <c r="AR88" s="210" t="s">
        <v>77</v>
      </c>
      <c r="AT88" s="211" t="s">
        <v>69</v>
      </c>
      <c r="AU88" s="211" t="s">
        <v>70</v>
      </c>
      <c r="AY88" s="210" t="s">
        <v>165</v>
      </c>
      <c r="BK88" s="212">
        <f>BK89+BK227+BK246+BK261+BK280+BK356+BK370</f>
        <v>0</v>
      </c>
    </row>
    <row r="89" s="12" customFormat="1" ht="22.8" customHeight="1">
      <c r="A89" s="12"/>
      <c r="B89" s="199"/>
      <c r="C89" s="200"/>
      <c r="D89" s="201" t="s">
        <v>69</v>
      </c>
      <c r="E89" s="213" t="s">
        <v>77</v>
      </c>
      <c r="F89" s="213" t="s">
        <v>166</v>
      </c>
      <c r="G89" s="200"/>
      <c r="H89" s="200"/>
      <c r="I89" s="203"/>
      <c r="J89" s="214">
        <f>BK89</f>
        <v>0</v>
      </c>
      <c r="K89" s="200"/>
      <c r="L89" s="205"/>
      <c r="M89" s="206"/>
      <c r="N89" s="207"/>
      <c r="O89" s="207"/>
      <c r="P89" s="208">
        <f>SUM(P90:P226)</f>
        <v>0</v>
      </c>
      <c r="Q89" s="207"/>
      <c r="R89" s="208">
        <f>SUM(R90:R226)</f>
        <v>0.12323963716000001</v>
      </c>
      <c r="S89" s="207"/>
      <c r="T89" s="209">
        <f>SUM(T90:T226)</f>
        <v>0</v>
      </c>
      <c r="U89" s="12"/>
      <c r="V89" s="12"/>
      <c r="W89" s="12"/>
      <c r="X89" s="12"/>
      <c r="Y89" s="12"/>
      <c r="Z89" s="12"/>
      <c r="AA89" s="12"/>
      <c r="AB89" s="12"/>
      <c r="AC89" s="12"/>
      <c r="AD89" s="12"/>
      <c r="AE89" s="12"/>
      <c r="AR89" s="210" t="s">
        <v>77</v>
      </c>
      <c r="AT89" s="211" t="s">
        <v>69</v>
      </c>
      <c r="AU89" s="211" t="s">
        <v>77</v>
      </c>
      <c r="AY89" s="210" t="s">
        <v>165</v>
      </c>
      <c r="BK89" s="212">
        <f>SUM(BK90:BK226)</f>
        <v>0</v>
      </c>
    </row>
    <row r="90" s="2" customFormat="1" ht="24.15" customHeight="1">
      <c r="A90" s="41"/>
      <c r="B90" s="42"/>
      <c r="C90" s="215" t="s">
        <v>77</v>
      </c>
      <c r="D90" s="215" t="s">
        <v>167</v>
      </c>
      <c r="E90" s="216" t="s">
        <v>1440</v>
      </c>
      <c r="F90" s="217" t="s">
        <v>1441</v>
      </c>
      <c r="G90" s="218" t="s">
        <v>194</v>
      </c>
      <c r="H90" s="219">
        <v>33.012</v>
      </c>
      <c r="I90" s="220"/>
      <c r="J90" s="221">
        <f>ROUND(I90*H90,2)</f>
        <v>0</v>
      </c>
      <c r="K90" s="217" t="s">
        <v>171</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79</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1581</v>
      </c>
    </row>
    <row r="91" s="2" customFormat="1">
      <c r="A91" s="41"/>
      <c r="B91" s="42"/>
      <c r="C91" s="43"/>
      <c r="D91" s="228" t="s">
        <v>174</v>
      </c>
      <c r="E91" s="43"/>
      <c r="F91" s="229" t="s">
        <v>1443</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174</v>
      </c>
      <c r="AU91" s="20" t="s">
        <v>79</v>
      </c>
    </row>
    <row r="92" s="13" customFormat="1">
      <c r="A92" s="13"/>
      <c r="B92" s="233"/>
      <c r="C92" s="234"/>
      <c r="D92" s="235" t="s">
        <v>176</v>
      </c>
      <c r="E92" s="236" t="s">
        <v>19</v>
      </c>
      <c r="F92" s="237" t="s">
        <v>1582</v>
      </c>
      <c r="G92" s="234"/>
      <c r="H92" s="238">
        <v>11.07</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176</v>
      </c>
      <c r="AU92" s="244" t="s">
        <v>79</v>
      </c>
      <c r="AV92" s="13" t="s">
        <v>79</v>
      </c>
      <c r="AW92" s="13" t="s">
        <v>32</v>
      </c>
      <c r="AX92" s="13" t="s">
        <v>70</v>
      </c>
      <c r="AY92" s="244" t="s">
        <v>165</v>
      </c>
    </row>
    <row r="93" s="13" customFormat="1">
      <c r="A93" s="13"/>
      <c r="B93" s="233"/>
      <c r="C93" s="234"/>
      <c r="D93" s="235" t="s">
        <v>176</v>
      </c>
      <c r="E93" s="236" t="s">
        <v>19</v>
      </c>
      <c r="F93" s="237" t="s">
        <v>1583</v>
      </c>
      <c r="G93" s="234"/>
      <c r="H93" s="238">
        <v>10.800000000000001</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176</v>
      </c>
      <c r="AU93" s="244" t="s">
        <v>79</v>
      </c>
      <c r="AV93" s="13" t="s">
        <v>79</v>
      </c>
      <c r="AW93" s="13" t="s">
        <v>32</v>
      </c>
      <c r="AX93" s="13" t="s">
        <v>70</v>
      </c>
      <c r="AY93" s="244" t="s">
        <v>165</v>
      </c>
    </row>
    <row r="94" s="13" customFormat="1">
      <c r="A94" s="13"/>
      <c r="B94" s="233"/>
      <c r="C94" s="234"/>
      <c r="D94" s="235" t="s">
        <v>176</v>
      </c>
      <c r="E94" s="236" t="s">
        <v>19</v>
      </c>
      <c r="F94" s="237" t="s">
        <v>1584</v>
      </c>
      <c r="G94" s="234"/>
      <c r="H94" s="238">
        <v>42.552999999999997</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176</v>
      </c>
      <c r="AU94" s="244" t="s">
        <v>79</v>
      </c>
      <c r="AV94" s="13" t="s">
        <v>79</v>
      </c>
      <c r="AW94" s="13" t="s">
        <v>32</v>
      </c>
      <c r="AX94" s="13" t="s">
        <v>70</v>
      </c>
      <c r="AY94" s="244" t="s">
        <v>165</v>
      </c>
    </row>
    <row r="95" s="13" customFormat="1">
      <c r="A95" s="13"/>
      <c r="B95" s="233"/>
      <c r="C95" s="234"/>
      <c r="D95" s="235" t="s">
        <v>176</v>
      </c>
      <c r="E95" s="236" t="s">
        <v>19</v>
      </c>
      <c r="F95" s="237" t="s">
        <v>1585</v>
      </c>
      <c r="G95" s="234"/>
      <c r="H95" s="238">
        <v>1.6000000000000001</v>
      </c>
      <c r="I95" s="239"/>
      <c r="J95" s="234"/>
      <c r="K95" s="234"/>
      <c r="L95" s="240"/>
      <c r="M95" s="241"/>
      <c r="N95" s="242"/>
      <c r="O95" s="242"/>
      <c r="P95" s="242"/>
      <c r="Q95" s="242"/>
      <c r="R95" s="242"/>
      <c r="S95" s="242"/>
      <c r="T95" s="243"/>
      <c r="U95" s="13"/>
      <c r="V95" s="13"/>
      <c r="W95" s="13"/>
      <c r="X95" s="13"/>
      <c r="Y95" s="13"/>
      <c r="Z95" s="13"/>
      <c r="AA95" s="13"/>
      <c r="AB95" s="13"/>
      <c r="AC95" s="13"/>
      <c r="AD95" s="13"/>
      <c r="AE95" s="13"/>
      <c r="AT95" s="244" t="s">
        <v>176</v>
      </c>
      <c r="AU95" s="244" t="s">
        <v>79</v>
      </c>
      <c r="AV95" s="13" t="s">
        <v>79</v>
      </c>
      <c r="AW95" s="13" t="s">
        <v>32</v>
      </c>
      <c r="AX95" s="13" t="s">
        <v>70</v>
      </c>
      <c r="AY95" s="244" t="s">
        <v>165</v>
      </c>
    </row>
    <row r="96" s="14" customFormat="1">
      <c r="A96" s="14"/>
      <c r="B96" s="245"/>
      <c r="C96" s="246"/>
      <c r="D96" s="235" t="s">
        <v>176</v>
      </c>
      <c r="E96" s="247" t="s">
        <v>19</v>
      </c>
      <c r="F96" s="248" t="s">
        <v>178</v>
      </c>
      <c r="G96" s="246"/>
      <c r="H96" s="249">
        <v>66.022999999999996</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176</v>
      </c>
      <c r="AU96" s="255" t="s">
        <v>79</v>
      </c>
      <c r="AV96" s="14" t="s">
        <v>172</v>
      </c>
      <c r="AW96" s="14" t="s">
        <v>32</v>
      </c>
      <c r="AX96" s="14" t="s">
        <v>70</v>
      </c>
      <c r="AY96" s="255" t="s">
        <v>165</v>
      </c>
    </row>
    <row r="97" s="13" customFormat="1">
      <c r="A97" s="13"/>
      <c r="B97" s="233"/>
      <c r="C97" s="234"/>
      <c r="D97" s="235" t="s">
        <v>176</v>
      </c>
      <c r="E97" s="236" t="s">
        <v>19</v>
      </c>
      <c r="F97" s="237" t="s">
        <v>1586</v>
      </c>
      <c r="G97" s="234"/>
      <c r="H97" s="238">
        <v>33.012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176</v>
      </c>
      <c r="AU97" s="244" t="s">
        <v>79</v>
      </c>
      <c r="AV97" s="13" t="s">
        <v>79</v>
      </c>
      <c r="AW97" s="13" t="s">
        <v>32</v>
      </c>
      <c r="AX97" s="13" t="s">
        <v>70</v>
      </c>
      <c r="AY97" s="244" t="s">
        <v>165</v>
      </c>
    </row>
    <row r="98" s="14" customFormat="1">
      <c r="A98" s="14"/>
      <c r="B98" s="245"/>
      <c r="C98" s="246"/>
      <c r="D98" s="235" t="s">
        <v>176</v>
      </c>
      <c r="E98" s="247" t="s">
        <v>19</v>
      </c>
      <c r="F98" s="248" t="s">
        <v>178</v>
      </c>
      <c r="G98" s="246"/>
      <c r="H98" s="249">
        <v>33.012</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176</v>
      </c>
      <c r="AU98" s="255" t="s">
        <v>79</v>
      </c>
      <c r="AV98" s="14" t="s">
        <v>172</v>
      </c>
      <c r="AW98" s="14" t="s">
        <v>32</v>
      </c>
      <c r="AX98" s="14" t="s">
        <v>77</v>
      </c>
      <c r="AY98" s="255" t="s">
        <v>165</v>
      </c>
    </row>
    <row r="99" s="2" customFormat="1" ht="37.8" customHeight="1">
      <c r="A99" s="41"/>
      <c r="B99" s="42"/>
      <c r="C99" s="215" t="s">
        <v>79</v>
      </c>
      <c r="D99" s="215" t="s">
        <v>167</v>
      </c>
      <c r="E99" s="216" t="s">
        <v>1587</v>
      </c>
      <c r="F99" s="217" t="s">
        <v>1588</v>
      </c>
      <c r="G99" s="218" t="s">
        <v>194</v>
      </c>
      <c r="H99" s="219">
        <v>1</v>
      </c>
      <c r="I99" s="220"/>
      <c r="J99" s="221">
        <f>ROUND(I99*H99,2)</f>
        <v>0</v>
      </c>
      <c r="K99" s="217" t="s">
        <v>171</v>
      </c>
      <c r="L99" s="47"/>
      <c r="M99" s="222" t="s">
        <v>19</v>
      </c>
      <c r="N99" s="223" t="s">
        <v>41</v>
      </c>
      <c r="O99" s="87"/>
      <c r="P99" s="224">
        <f>O99*H99</f>
        <v>0</v>
      </c>
      <c r="Q99" s="224">
        <v>0</v>
      </c>
      <c r="R99" s="224">
        <f>Q99*H99</f>
        <v>0</v>
      </c>
      <c r="S99" s="224">
        <v>0</v>
      </c>
      <c r="T99" s="225">
        <f>S99*H99</f>
        <v>0</v>
      </c>
      <c r="U99" s="41"/>
      <c r="V99" s="41"/>
      <c r="W99" s="41"/>
      <c r="X99" s="41"/>
      <c r="Y99" s="41"/>
      <c r="Z99" s="41"/>
      <c r="AA99" s="41"/>
      <c r="AB99" s="41"/>
      <c r="AC99" s="41"/>
      <c r="AD99" s="41"/>
      <c r="AE99" s="41"/>
      <c r="AR99" s="226" t="s">
        <v>172</v>
      </c>
      <c r="AT99" s="226" t="s">
        <v>167</v>
      </c>
      <c r="AU99" s="226" t="s">
        <v>79</v>
      </c>
      <c r="AY99" s="20" t="s">
        <v>165</v>
      </c>
      <c r="BE99" s="227">
        <f>IF(N99="základní",J99,0)</f>
        <v>0</v>
      </c>
      <c r="BF99" s="227">
        <f>IF(N99="snížená",J99,0)</f>
        <v>0</v>
      </c>
      <c r="BG99" s="227">
        <f>IF(N99="zákl. přenesená",J99,0)</f>
        <v>0</v>
      </c>
      <c r="BH99" s="227">
        <f>IF(N99="sníž. přenesená",J99,0)</f>
        <v>0</v>
      </c>
      <c r="BI99" s="227">
        <f>IF(N99="nulová",J99,0)</f>
        <v>0</v>
      </c>
      <c r="BJ99" s="20" t="s">
        <v>77</v>
      </c>
      <c r="BK99" s="227">
        <f>ROUND(I99*H99,2)</f>
        <v>0</v>
      </c>
      <c r="BL99" s="20" t="s">
        <v>172</v>
      </c>
      <c r="BM99" s="226" t="s">
        <v>1589</v>
      </c>
    </row>
    <row r="100" s="2" customFormat="1">
      <c r="A100" s="41"/>
      <c r="B100" s="42"/>
      <c r="C100" s="43"/>
      <c r="D100" s="228" t="s">
        <v>174</v>
      </c>
      <c r="E100" s="43"/>
      <c r="F100" s="229" t="s">
        <v>1590</v>
      </c>
      <c r="G100" s="43"/>
      <c r="H100" s="43"/>
      <c r="I100" s="230"/>
      <c r="J100" s="43"/>
      <c r="K100" s="43"/>
      <c r="L100" s="47"/>
      <c r="M100" s="231"/>
      <c r="N100" s="232"/>
      <c r="O100" s="87"/>
      <c r="P100" s="87"/>
      <c r="Q100" s="87"/>
      <c r="R100" s="87"/>
      <c r="S100" s="87"/>
      <c r="T100" s="88"/>
      <c r="U100" s="41"/>
      <c r="V100" s="41"/>
      <c r="W100" s="41"/>
      <c r="X100" s="41"/>
      <c r="Y100" s="41"/>
      <c r="Z100" s="41"/>
      <c r="AA100" s="41"/>
      <c r="AB100" s="41"/>
      <c r="AC100" s="41"/>
      <c r="AD100" s="41"/>
      <c r="AE100" s="41"/>
      <c r="AT100" s="20" t="s">
        <v>174</v>
      </c>
      <c r="AU100" s="20" t="s">
        <v>79</v>
      </c>
    </row>
    <row r="101" s="13" customFormat="1">
      <c r="A101" s="13"/>
      <c r="B101" s="233"/>
      <c r="C101" s="234"/>
      <c r="D101" s="235" t="s">
        <v>176</v>
      </c>
      <c r="E101" s="236" t="s">
        <v>19</v>
      </c>
      <c r="F101" s="237" t="s">
        <v>1591</v>
      </c>
      <c r="G101" s="234"/>
      <c r="H101" s="238">
        <v>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176</v>
      </c>
      <c r="AU101" s="244" t="s">
        <v>79</v>
      </c>
      <c r="AV101" s="13" t="s">
        <v>79</v>
      </c>
      <c r="AW101" s="13" t="s">
        <v>32</v>
      </c>
      <c r="AX101" s="13" t="s">
        <v>70</v>
      </c>
      <c r="AY101" s="244" t="s">
        <v>165</v>
      </c>
    </row>
    <row r="102" s="14" customFormat="1">
      <c r="A102" s="14"/>
      <c r="B102" s="245"/>
      <c r="C102" s="246"/>
      <c r="D102" s="235" t="s">
        <v>176</v>
      </c>
      <c r="E102" s="247" t="s">
        <v>19</v>
      </c>
      <c r="F102" s="248" t="s">
        <v>178</v>
      </c>
      <c r="G102" s="246"/>
      <c r="H102" s="249">
        <v>1</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176</v>
      </c>
      <c r="AU102" s="255" t="s">
        <v>79</v>
      </c>
      <c r="AV102" s="14" t="s">
        <v>172</v>
      </c>
      <c r="AW102" s="14" t="s">
        <v>32</v>
      </c>
      <c r="AX102" s="14" t="s">
        <v>77</v>
      </c>
      <c r="AY102" s="255" t="s">
        <v>165</v>
      </c>
    </row>
    <row r="103" s="2" customFormat="1" ht="24.15" customHeight="1">
      <c r="A103" s="41"/>
      <c r="B103" s="42"/>
      <c r="C103" s="215" t="s">
        <v>185</v>
      </c>
      <c r="D103" s="215" t="s">
        <v>167</v>
      </c>
      <c r="E103" s="216" t="s">
        <v>1446</v>
      </c>
      <c r="F103" s="217" t="s">
        <v>1447</v>
      </c>
      <c r="G103" s="218" t="s">
        <v>194</v>
      </c>
      <c r="H103" s="219">
        <v>26.408999999999999</v>
      </c>
      <c r="I103" s="220"/>
      <c r="J103" s="221">
        <f>ROUND(I103*H103,2)</f>
        <v>0</v>
      </c>
      <c r="K103" s="217" t="s">
        <v>171</v>
      </c>
      <c r="L103" s="47"/>
      <c r="M103" s="222" t="s">
        <v>19</v>
      </c>
      <c r="N103" s="223" t="s">
        <v>41</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172</v>
      </c>
      <c r="AT103" s="226" t="s">
        <v>167</v>
      </c>
      <c r="AU103" s="226" t="s">
        <v>79</v>
      </c>
      <c r="AY103" s="20" t="s">
        <v>165</v>
      </c>
      <c r="BE103" s="227">
        <f>IF(N103="základní",J103,0)</f>
        <v>0</v>
      </c>
      <c r="BF103" s="227">
        <f>IF(N103="snížená",J103,0)</f>
        <v>0</v>
      </c>
      <c r="BG103" s="227">
        <f>IF(N103="zákl. přenesená",J103,0)</f>
        <v>0</v>
      </c>
      <c r="BH103" s="227">
        <f>IF(N103="sníž. přenesená",J103,0)</f>
        <v>0</v>
      </c>
      <c r="BI103" s="227">
        <f>IF(N103="nulová",J103,0)</f>
        <v>0</v>
      </c>
      <c r="BJ103" s="20" t="s">
        <v>77</v>
      </c>
      <c r="BK103" s="227">
        <f>ROUND(I103*H103,2)</f>
        <v>0</v>
      </c>
      <c r="BL103" s="20" t="s">
        <v>172</v>
      </c>
      <c r="BM103" s="226" t="s">
        <v>1592</v>
      </c>
    </row>
    <row r="104" s="2" customFormat="1">
      <c r="A104" s="41"/>
      <c r="B104" s="42"/>
      <c r="C104" s="43"/>
      <c r="D104" s="228" t="s">
        <v>174</v>
      </c>
      <c r="E104" s="43"/>
      <c r="F104" s="229" t="s">
        <v>1449</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174</v>
      </c>
      <c r="AU104" s="20" t="s">
        <v>79</v>
      </c>
    </row>
    <row r="105" s="13" customFormat="1">
      <c r="A105" s="13"/>
      <c r="B105" s="233"/>
      <c r="C105" s="234"/>
      <c r="D105" s="235" t="s">
        <v>176</v>
      </c>
      <c r="E105" s="236" t="s">
        <v>19</v>
      </c>
      <c r="F105" s="237" t="s">
        <v>1582</v>
      </c>
      <c r="G105" s="234"/>
      <c r="H105" s="238">
        <v>11.07</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176</v>
      </c>
      <c r="AU105" s="244" t="s">
        <v>79</v>
      </c>
      <c r="AV105" s="13" t="s">
        <v>79</v>
      </c>
      <c r="AW105" s="13" t="s">
        <v>32</v>
      </c>
      <c r="AX105" s="13" t="s">
        <v>70</v>
      </c>
      <c r="AY105" s="244" t="s">
        <v>165</v>
      </c>
    </row>
    <row r="106" s="13" customFormat="1">
      <c r="A106" s="13"/>
      <c r="B106" s="233"/>
      <c r="C106" s="234"/>
      <c r="D106" s="235" t="s">
        <v>176</v>
      </c>
      <c r="E106" s="236" t="s">
        <v>19</v>
      </c>
      <c r="F106" s="237" t="s">
        <v>1583</v>
      </c>
      <c r="G106" s="234"/>
      <c r="H106" s="238">
        <v>10.800000000000001</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176</v>
      </c>
      <c r="AU106" s="244" t="s">
        <v>79</v>
      </c>
      <c r="AV106" s="13" t="s">
        <v>79</v>
      </c>
      <c r="AW106" s="13" t="s">
        <v>32</v>
      </c>
      <c r="AX106" s="13" t="s">
        <v>70</v>
      </c>
      <c r="AY106" s="244" t="s">
        <v>165</v>
      </c>
    </row>
    <row r="107" s="13" customFormat="1">
      <c r="A107" s="13"/>
      <c r="B107" s="233"/>
      <c r="C107" s="234"/>
      <c r="D107" s="235" t="s">
        <v>176</v>
      </c>
      <c r="E107" s="236" t="s">
        <v>19</v>
      </c>
      <c r="F107" s="237" t="s">
        <v>1584</v>
      </c>
      <c r="G107" s="234"/>
      <c r="H107" s="238">
        <v>42.552999999999997</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176</v>
      </c>
      <c r="AU107" s="244" t="s">
        <v>79</v>
      </c>
      <c r="AV107" s="13" t="s">
        <v>79</v>
      </c>
      <c r="AW107" s="13" t="s">
        <v>32</v>
      </c>
      <c r="AX107" s="13" t="s">
        <v>70</v>
      </c>
      <c r="AY107" s="244" t="s">
        <v>165</v>
      </c>
    </row>
    <row r="108" s="13" customFormat="1">
      <c r="A108" s="13"/>
      <c r="B108" s="233"/>
      <c r="C108" s="234"/>
      <c r="D108" s="235" t="s">
        <v>176</v>
      </c>
      <c r="E108" s="236" t="s">
        <v>19</v>
      </c>
      <c r="F108" s="237" t="s">
        <v>1585</v>
      </c>
      <c r="G108" s="234"/>
      <c r="H108" s="238">
        <v>1.6000000000000001</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176</v>
      </c>
      <c r="AU108" s="244" t="s">
        <v>79</v>
      </c>
      <c r="AV108" s="13" t="s">
        <v>79</v>
      </c>
      <c r="AW108" s="13" t="s">
        <v>32</v>
      </c>
      <c r="AX108" s="13" t="s">
        <v>70</v>
      </c>
      <c r="AY108" s="244" t="s">
        <v>165</v>
      </c>
    </row>
    <row r="109" s="14" customFormat="1">
      <c r="A109" s="14"/>
      <c r="B109" s="245"/>
      <c r="C109" s="246"/>
      <c r="D109" s="235" t="s">
        <v>176</v>
      </c>
      <c r="E109" s="247" t="s">
        <v>19</v>
      </c>
      <c r="F109" s="248" t="s">
        <v>178</v>
      </c>
      <c r="G109" s="246"/>
      <c r="H109" s="249">
        <v>66.022999999999996</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176</v>
      </c>
      <c r="AU109" s="255" t="s">
        <v>79</v>
      </c>
      <c r="AV109" s="14" t="s">
        <v>172</v>
      </c>
      <c r="AW109" s="14" t="s">
        <v>32</v>
      </c>
      <c r="AX109" s="14" t="s">
        <v>70</v>
      </c>
      <c r="AY109" s="255" t="s">
        <v>165</v>
      </c>
    </row>
    <row r="110" s="13" customFormat="1">
      <c r="A110" s="13"/>
      <c r="B110" s="233"/>
      <c r="C110" s="234"/>
      <c r="D110" s="235" t="s">
        <v>176</v>
      </c>
      <c r="E110" s="236" t="s">
        <v>19</v>
      </c>
      <c r="F110" s="237" t="s">
        <v>1593</v>
      </c>
      <c r="G110" s="234"/>
      <c r="H110" s="238">
        <v>26.408999999999999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176</v>
      </c>
      <c r="AU110" s="244" t="s">
        <v>79</v>
      </c>
      <c r="AV110" s="13" t="s">
        <v>79</v>
      </c>
      <c r="AW110" s="13" t="s">
        <v>32</v>
      </c>
      <c r="AX110" s="13" t="s">
        <v>70</v>
      </c>
      <c r="AY110" s="244" t="s">
        <v>165</v>
      </c>
    </row>
    <row r="111" s="14" customFormat="1">
      <c r="A111" s="14"/>
      <c r="B111" s="245"/>
      <c r="C111" s="246"/>
      <c r="D111" s="235" t="s">
        <v>176</v>
      </c>
      <c r="E111" s="247" t="s">
        <v>19</v>
      </c>
      <c r="F111" s="248" t="s">
        <v>178</v>
      </c>
      <c r="G111" s="246"/>
      <c r="H111" s="249">
        <v>26.408999999999999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176</v>
      </c>
      <c r="AU111" s="255" t="s">
        <v>79</v>
      </c>
      <c r="AV111" s="14" t="s">
        <v>172</v>
      </c>
      <c r="AW111" s="14" t="s">
        <v>32</v>
      </c>
      <c r="AX111" s="14" t="s">
        <v>77</v>
      </c>
      <c r="AY111" s="255" t="s">
        <v>165</v>
      </c>
    </row>
    <row r="112" s="2" customFormat="1" ht="24.15" customHeight="1">
      <c r="A112" s="41"/>
      <c r="B112" s="42"/>
      <c r="C112" s="215" t="s">
        <v>172</v>
      </c>
      <c r="D112" s="215" t="s">
        <v>167</v>
      </c>
      <c r="E112" s="216" t="s">
        <v>1451</v>
      </c>
      <c r="F112" s="217" t="s">
        <v>1452</v>
      </c>
      <c r="G112" s="218" t="s">
        <v>194</v>
      </c>
      <c r="H112" s="219">
        <v>9.8019999999999996</v>
      </c>
      <c r="I112" s="220"/>
      <c r="J112" s="221">
        <f>ROUND(I112*H112,2)</f>
        <v>0</v>
      </c>
      <c r="K112" s="217" t="s">
        <v>171</v>
      </c>
      <c r="L112" s="47"/>
      <c r="M112" s="222" t="s">
        <v>19</v>
      </c>
      <c r="N112" s="223" t="s">
        <v>41</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172</v>
      </c>
      <c r="AT112" s="226" t="s">
        <v>167</v>
      </c>
      <c r="AU112" s="226" t="s">
        <v>79</v>
      </c>
      <c r="AY112" s="20" t="s">
        <v>165</v>
      </c>
      <c r="BE112" s="227">
        <f>IF(N112="základní",J112,0)</f>
        <v>0</v>
      </c>
      <c r="BF112" s="227">
        <f>IF(N112="snížená",J112,0)</f>
        <v>0</v>
      </c>
      <c r="BG112" s="227">
        <f>IF(N112="zákl. přenesená",J112,0)</f>
        <v>0</v>
      </c>
      <c r="BH112" s="227">
        <f>IF(N112="sníž. přenesená",J112,0)</f>
        <v>0</v>
      </c>
      <c r="BI112" s="227">
        <f>IF(N112="nulová",J112,0)</f>
        <v>0</v>
      </c>
      <c r="BJ112" s="20" t="s">
        <v>77</v>
      </c>
      <c r="BK112" s="227">
        <f>ROUND(I112*H112,2)</f>
        <v>0</v>
      </c>
      <c r="BL112" s="20" t="s">
        <v>172</v>
      </c>
      <c r="BM112" s="226" t="s">
        <v>1594</v>
      </c>
    </row>
    <row r="113" s="2" customFormat="1">
      <c r="A113" s="41"/>
      <c r="B113" s="42"/>
      <c r="C113" s="43"/>
      <c r="D113" s="228" t="s">
        <v>174</v>
      </c>
      <c r="E113" s="43"/>
      <c r="F113" s="229" t="s">
        <v>1454</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174</v>
      </c>
      <c r="AU113" s="20" t="s">
        <v>79</v>
      </c>
    </row>
    <row r="114" s="13" customFormat="1">
      <c r="A114" s="13"/>
      <c r="B114" s="233"/>
      <c r="C114" s="234"/>
      <c r="D114" s="235" t="s">
        <v>176</v>
      </c>
      <c r="E114" s="236" t="s">
        <v>19</v>
      </c>
      <c r="F114" s="237" t="s">
        <v>1582</v>
      </c>
      <c r="G114" s="234"/>
      <c r="H114" s="238">
        <v>11.07</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176</v>
      </c>
      <c r="AU114" s="244" t="s">
        <v>79</v>
      </c>
      <c r="AV114" s="13" t="s">
        <v>79</v>
      </c>
      <c r="AW114" s="13" t="s">
        <v>32</v>
      </c>
      <c r="AX114" s="13" t="s">
        <v>70</v>
      </c>
      <c r="AY114" s="244" t="s">
        <v>165</v>
      </c>
    </row>
    <row r="115" s="13" customFormat="1">
      <c r="A115" s="13"/>
      <c r="B115" s="233"/>
      <c r="C115" s="234"/>
      <c r="D115" s="235" t="s">
        <v>176</v>
      </c>
      <c r="E115" s="236" t="s">
        <v>19</v>
      </c>
      <c r="F115" s="237" t="s">
        <v>1583</v>
      </c>
      <c r="G115" s="234"/>
      <c r="H115" s="238">
        <v>10.800000000000001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176</v>
      </c>
      <c r="AU115" s="244" t="s">
        <v>79</v>
      </c>
      <c r="AV115" s="13" t="s">
        <v>79</v>
      </c>
      <c r="AW115" s="13" t="s">
        <v>32</v>
      </c>
      <c r="AX115" s="13" t="s">
        <v>70</v>
      </c>
      <c r="AY115" s="244" t="s">
        <v>165</v>
      </c>
    </row>
    <row r="116" s="13" customFormat="1">
      <c r="A116" s="13"/>
      <c r="B116" s="233"/>
      <c r="C116" s="234"/>
      <c r="D116" s="235" t="s">
        <v>176</v>
      </c>
      <c r="E116" s="236" t="s">
        <v>19</v>
      </c>
      <c r="F116" s="237" t="s">
        <v>1584</v>
      </c>
      <c r="G116" s="234"/>
      <c r="H116" s="238">
        <v>42.552999999999997</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176</v>
      </c>
      <c r="AU116" s="244" t="s">
        <v>79</v>
      </c>
      <c r="AV116" s="13" t="s">
        <v>79</v>
      </c>
      <c r="AW116" s="13" t="s">
        <v>32</v>
      </c>
      <c r="AX116" s="13" t="s">
        <v>70</v>
      </c>
      <c r="AY116" s="244" t="s">
        <v>165</v>
      </c>
    </row>
    <row r="117" s="13" customFormat="1">
      <c r="A117" s="13"/>
      <c r="B117" s="233"/>
      <c r="C117" s="234"/>
      <c r="D117" s="235" t="s">
        <v>176</v>
      </c>
      <c r="E117" s="236" t="s">
        <v>19</v>
      </c>
      <c r="F117" s="237" t="s">
        <v>1585</v>
      </c>
      <c r="G117" s="234"/>
      <c r="H117" s="238">
        <v>1.6000000000000001</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176</v>
      </c>
      <c r="AU117" s="244" t="s">
        <v>79</v>
      </c>
      <c r="AV117" s="13" t="s">
        <v>79</v>
      </c>
      <c r="AW117" s="13" t="s">
        <v>32</v>
      </c>
      <c r="AX117" s="13" t="s">
        <v>70</v>
      </c>
      <c r="AY117" s="244" t="s">
        <v>165</v>
      </c>
    </row>
    <row r="118" s="14" customFormat="1">
      <c r="A118" s="14"/>
      <c r="B118" s="245"/>
      <c r="C118" s="246"/>
      <c r="D118" s="235" t="s">
        <v>176</v>
      </c>
      <c r="E118" s="247" t="s">
        <v>19</v>
      </c>
      <c r="F118" s="248" t="s">
        <v>178</v>
      </c>
      <c r="G118" s="246"/>
      <c r="H118" s="249">
        <v>66.022999999999996</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176</v>
      </c>
      <c r="AU118" s="255" t="s">
        <v>79</v>
      </c>
      <c r="AV118" s="14" t="s">
        <v>172</v>
      </c>
      <c r="AW118" s="14" t="s">
        <v>32</v>
      </c>
      <c r="AX118" s="14" t="s">
        <v>70</v>
      </c>
      <c r="AY118" s="255" t="s">
        <v>165</v>
      </c>
    </row>
    <row r="119" s="13" customFormat="1">
      <c r="A119" s="13"/>
      <c r="B119" s="233"/>
      <c r="C119" s="234"/>
      <c r="D119" s="235" t="s">
        <v>176</v>
      </c>
      <c r="E119" s="236" t="s">
        <v>19</v>
      </c>
      <c r="F119" s="237" t="s">
        <v>1595</v>
      </c>
      <c r="G119" s="234"/>
      <c r="H119" s="238">
        <v>6.6020000000000003</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176</v>
      </c>
      <c r="AU119" s="244" t="s">
        <v>79</v>
      </c>
      <c r="AV119" s="13" t="s">
        <v>79</v>
      </c>
      <c r="AW119" s="13" t="s">
        <v>32</v>
      </c>
      <c r="AX119" s="13" t="s">
        <v>70</v>
      </c>
      <c r="AY119" s="244" t="s">
        <v>165</v>
      </c>
    </row>
    <row r="120" s="13" customFormat="1">
      <c r="A120" s="13"/>
      <c r="B120" s="233"/>
      <c r="C120" s="234"/>
      <c r="D120" s="235" t="s">
        <v>176</v>
      </c>
      <c r="E120" s="236" t="s">
        <v>19</v>
      </c>
      <c r="F120" s="237" t="s">
        <v>1596</v>
      </c>
      <c r="G120" s="234"/>
      <c r="H120" s="238">
        <v>3.2000000000000002</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176</v>
      </c>
      <c r="AU120" s="244" t="s">
        <v>79</v>
      </c>
      <c r="AV120" s="13" t="s">
        <v>79</v>
      </c>
      <c r="AW120" s="13" t="s">
        <v>32</v>
      </c>
      <c r="AX120" s="13" t="s">
        <v>70</v>
      </c>
      <c r="AY120" s="244" t="s">
        <v>165</v>
      </c>
    </row>
    <row r="121" s="14" customFormat="1">
      <c r="A121" s="14"/>
      <c r="B121" s="245"/>
      <c r="C121" s="246"/>
      <c r="D121" s="235" t="s">
        <v>176</v>
      </c>
      <c r="E121" s="247" t="s">
        <v>19</v>
      </c>
      <c r="F121" s="248" t="s">
        <v>178</v>
      </c>
      <c r="G121" s="246"/>
      <c r="H121" s="249">
        <v>9.8019999999999996</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176</v>
      </c>
      <c r="AU121" s="255" t="s">
        <v>79</v>
      </c>
      <c r="AV121" s="14" t="s">
        <v>172</v>
      </c>
      <c r="AW121" s="14" t="s">
        <v>32</v>
      </c>
      <c r="AX121" s="14" t="s">
        <v>77</v>
      </c>
      <c r="AY121" s="255" t="s">
        <v>165</v>
      </c>
    </row>
    <row r="122" s="2" customFormat="1" ht="24.15" customHeight="1">
      <c r="A122" s="41"/>
      <c r="B122" s="42"/>
      <c r="C122" s="215" t="s">
        <v>198</v>
      </c>
      <c r="D122" s="215" t="s">
        <v>167</v>
      </c>
      <c r="E122" s="216" t="s">
        <v>1597</v>
      </c>
      <c r="F122" s="217" t="s">
        <v>1598</v>
      </c>
      <c r="G122" s="218" t="s">
        <v>188</v>
      </c>
      <c r="H122" s="219">
        <v>144.76300000000001</v>
      </c>
      <c r="I122" s="220"/>
      <c r="J122" s="221">
        <f>ROUND(I122*H122,2)</f>
        <v>0</v>
      </c>
      <c r="K122" s="217" t="s">
        <v>171</v>
      </c>
      <c r="L122" s="47"/>
      <c r="M122" s="222" t="s">
        <v>19</v>
      </c>
      <c r="N122" s="223" t="s">
        <v>41</v>
      </c>
      <c r="O122" s="87"/>
      <c r="P122" s="224">
        <f>O122*H122</f>
        <v>0</v>
      </c>
      <c r="Q122" s="224">
        <v>0.00085132000000000003</v>
      </c>
      <c r="R122" s="224">
        <f>Q122*H122</f>
        <v>0.12323963716000001</v>
      </c>
      <c r="S122" s="224">
        <v>0</v>
      </c>
      <c r="T122" s="225">
        <f>S122*H122</f>
        <v>0</v>
      </c>
      <c r="U122" s="41"/>
      <c r="V122" s="41"/>
      <c r="W122" s="41"/>
      <c r="X122" s="41"/>
      <c r="Y122" s="41"/>
      <c r="Z122" s="41"/>
      <c r="AA122" s="41"/>
      <c r="AB122" s="41"/>
      <c r="AC122" s="41"/>
      <c r="AD122" s="41"/>
      <c r="AE122" s="41"/>
      <c r="AR122" s="226" t="s">
        <v>172</v>
      </c>
      <c r="AT122" s="226" t="s">
        <v>167</v>
      </c>
      <c r="AU122" s="226" t="s">
        <v>79</v>
      </c>
      <c r="AY122" s="20" t="s">
        <v>165</v>
      </c>
      <c r="BE122" s="227">
        <f>IF(N122="základní",J122,0)</f>
        <v>0</v>
      </c>
      <c r="BF122" s="227">
        <f>IF(N122="snížená",J122,0)</f>
        <v>0</v>
      </c>
      <c r="BG122" s="227">
        <f>IF(N122="zákl. přenesená",J122,0)</f>
        <v>0</v>
      </c>
      <c r="BH122" s="227">
        <f>IF(N122="sníž. přenesená",J122,0)</f>
        <v>0</v>
      </c>
      <c r="BI122" s="227">
        <f>IF(N122="nulová",J122,0)</f>
        <v>0</v>
      </c>
      <c r="BJ122" s="20" t="s">
        <v>77</v>
      </c>
      <c r="BK122" s="227">
        <f>ROUND(I122*H122,2)</f>
        <v>0</v>
      </c>
      <c r="BL122" s="20" t="s">
        <v>172</v>
      </c>
      <c r="BM122" s="226" t="s">
        <v>1599</v>
      </c>
    </row>
    <row r="123" s="2" customFormat="1">
      <c r="A123" s="41"/>
      <c r="B123" s="42"/>
      <c r="C123" s="43"/>
      <c r="D123" s="228" t="s">
        <v>174</v>
      </c>
      <c r="E123" s="43"/>
      <c r="F123" s="229" t="s">
        <v>1600</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174</v>
      </c>
      <c r="AU123" s="20" t="s">
        <v>79</v>
      </c>
    </row>
    <row r="124" s="13" customFormat="1">
      <c r="A124" s="13"/>
      <c r="B124" s="233"/>
      <c r="C124" s="234"/>
      <c r="D124" s="235" t="s">
        <v>176</v>
      </c>
      <c r="E124" s="236" t="s">
        <v>19</v>
      </c>
      <c r="F124" s="237" t="s">
        <v>1601</v>
      </c>
      <c r="G124" s="234"/>
      <c r="H124" s="238">
        <v>24.600000000000001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176</v>
      </c>
      <c r="AU124" s="244" t="s">
        <v>79</v>
      </c>
      <c r="AV124" s="13" t="s">
        <v>79</v>
      </c>
      <c r="AW124" s="13" t="s">
        <v>32</v>
      </c>
      <c r="AX124" s="13" t="s">
        <v>70</v>
      </c>
      <c r="AY124" s="244" t="s">
        <v>165</v>
      </c>
    </row>
    <row r="125" s="13" customFormat="1">
      <c r="A125" s="13"/>
      <c r="B125" s="233"/>
      <c r="C125" s="234"/>
      <c r="D125" s="235" t="s">
        <v>176</v>
      </c>
      <c r="E125" s="236" t="s">
        <v>19</v>
      </c>
      <c r="F125" s="237" t="s">
        <v>1602</v>
      </c>
      <c r="G125" s="234"/>
      <c r="H125" s="238">
        <v>24</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176</v>
      </c>
      <c r="AU125" s="244" t="s">
        <v>79</v>
      </c>
      <c r="AV125" s="13" t="s">
        <v>79</v>
      </c>
      <c r="AW125" s="13" t="s">
        <v>32</v>
      </c>
      <c r="AX125" s="13" t="s">
        <v>70</v>
      </c>
      <c r="AY125" s="244" t="s">
        <v>165</v>
      </c>
    </row>
    <row r="126" s="13" customFormat="1">
      <c r="A126" s="13"/>
      <c r="B126" s="233"/>
      <c r="C126" s="234"/>
      <c r="D126" s="235" t="s">
        <v>176</v>
      </c>
      <c r="E126" s="236" t="s">
        <v>19</v>
      </c>
      <c r="F126" s="237" t="s">
        <v>1603</v>
      </c>
      <c r="G126" s="234"/>
      <c r="H126" s="238">
        <v>94.563000000000002</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176</v>
      </c>
      <c r="AU126" s="244" t="s">
        <v>79</v>
      </c>
      <c r="AV126" s="13" t="s">
        <v>79</v>
      </c>
      <c r="AW126" s="13" t="s">
        <v>32</v>
      </c>
      <c r="AX126" s="13" t="s">
        <v>70</v>
      </c>
      <c r="AY126" s="244" t="s">
        <v>165</v>
      </c>
    </row>
    <row r="127" s="13" customFormat="1">
      <c r="A127" s="13"/>
      <c r="B127" s="233"/>
      <c r="C127" s="234"/>
      <c r="D127" s="235" t="s">
        <v>176</v>
      </c>
      <c r="E127" s="236" t="s">
        <v>19</v>
      </c>
      <c r="F127" s="237" t="s">
        <v>1585</v>
      </c>
      <c r="G127" s="234"/>
      <c r="H127" s="238">
        <v>1.6000000000000001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176</v>
      </c>
      <c r="AU127" s="244" t="s">
        <v>79</v>
      </c>
      <c r="AV127" s="13" t="s">
        <v>79</v>
      </c>
      <c r="AW127" s="13" t="s">
        <v>32</v>
      </c>
      <c r="AX127" s="13" t="s">
        <v>70</v>
      </c>
      <c r="AY127" s="244" t="s">
        <v>165</v>
      </c>
    </row>
    <row r="128" s="14" customFormat="1">
      <c r="A128" s="14"/>
      <c r="B128" s="245"/>
      <c r="C128" s="246"/>
      <c r="D128" s="235" t="s">
        <v>176</v>
      </c>
      <c r="E128" s="247" t="s">
        <v>19</v>
      </c>
      <c r="F128" s="248" t="s">
        <v>178</v>
      </c>
      <c r="G128" s="246"/>
      <c r="H128" s="249">
        <v>144.76300000000001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176</v>
      </c>
      <c r="AU128" s="255" t="s">
        <v>79</v>
      </c>
      <c r="AV128" s="14" t="s">
        <v>172</v>
      </c>
      <c r="AW128" s="14" t="s">
        <v>32</v>
      </c>
      <c r="AX128" s="14" t="s">
        <v>77</v>
      </c>
      <c r="AY128" s="255" t="s">
        <v>165</v>
      </c>
    </row>
    <row r="129" s="2" customFormat="1" ht="24.15" customHeight="1">
      <c r="A129" s="41"/>
      <c r="B129" s="42"/>
      <c r="C129" s="215" t="s">
        <v>204</v>
      </c>
      <c r="D129" s="215" t="s">
        <v>167</v>
      </c>
      <c r="E129" s="216" t="s">
        <v>1604</v>
      </c>
      <c r="F129" s="217" t="s">
        <v>1605</v>
      </c>
      <c r="G129" s="218" t="s">
        <v>188</v>
      </c>
      <c r="H129" s="219">
        <v>144.76300000000001</v>
      </c>
      <c r="I129" s="220"/>
      <c r="J129" s="221">
        <f>ROUND(I129*H129,2)</f>
        <v>0</v>
      </c>
      <c r="K129" s="217" t="s">
        <v>171</v>
      </c>
      <c r="L129" s="47"/>
      <c r="M129" s="222" t="s">
        <v>19</v>
      </c>
      <c r="N129" s="223" t="s">
        <v>41</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172</v>
      </c>
      <c r="AT129" s="226" t="s">
        <v>167</v>
      </c>
      <c r="AU129" s="226" t="s">
        <v>79</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1606</v>
      </c>
    </row>
    <row r="130" s="2" customFormat="1">
      <c r="A130" s="41"/>
      <c r="B130" s="42"/>
      <c r="C130" s="43"/>
      <c r="D130" s="228" t="s">
        <v>174</v>
      </c>
      <c r="E130" s="43"/>
      <c r="F130" s="229" t="s">
        <v>1607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174</v>
      </c>
      <c r="AU130" s="20" t="s">
        <v>79</v>
      </c>
    </row>
    <row r="131" s="2" customFormat="1" ht="37.8" customHeight="1">
      <c r="A131" s="41"/>
      <c r="B131" s="42"/>
      <c r="C131" s="215" t="s">
        <v>210</v>
      </c>
      <c r="D131" s="215" t="s">
        <v>167</v>
      </c>
      <c r="E131" s="216" t="s">
        <v>1608</v>
      </c>
      <c r="F131" s="217" t="s">
        <v>1609</v>
      </c>
      <c r="G131" s="218" t="s">
        <v>194</v>
      </c>
      <c r="H131" s="219">
        <v>1</v>
      </c>
      <c r="I131" s="220"/>
      <c r="J131" s="221">
        <f>ROUND(I131*H131,2)</f>
        <v>0</v>
      </c>
      <c r="K131" s="217" t="s">
        <v>171</v>
      </c>
      <c r="L131" s="47"/>
      <c r="M131" s="222" t="s">
        <v>19</v>
      </c>
      <c r="N131" s="223" t="s">
        <v>41</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172</v>
      </c>
      <c r="AT131" s="226" t="s">
        <v>167</v>
      </c>
      <c r="AU131" s="226" t="s">
        <v>79</v>
      </c>
      <c r="AY131" s="20" t="s">
        <v>165</v>
      </c>
      <c r="BE131" s="227">
        <f>IF(N131="základní",J131,0)</f>
        <v>0</v>
      </c>
      <c r="BF131" s="227">
        <f>IF(N131="snížená",J131,0)</f>
        <v>0</v>
      </c>
      <c r="BG131" s="227">
        <f>IF(N131="zákl. přenesená",J131,0)</f>
        <v>0</v>
      </c>
      <c r="BH131" s="227">
        <f>IF(N131="sníž. přenesená",J131,0)</f>
        <v>0</v>
      </c>
      <c r="BI131" s="227">
        <f>IF(N131="nulová",J131,0)</f>
        <v>0</v>
      </c>
      <c r="BJ131" s="20" t="s">
        <v>77</v>
      </c>
      <c r="BK131" s="227">
        <f>ROUND(I131*H131,2)</f>
        <v>0</v>
      </c>
      <c r="BL131" s="20" t="s">
        <v>172</v>
      </c>
      <c r="BM131" s="226" t="s">
        <v>1610</v>
      </c>
    </row>
    <row r="132" s="2" customFormat="1">
      <c r="A132" s="41"/>
      <c r="B132" s="42"/>
      <c r="C132" s="43"/>
      <c r="D132" s="228" t="s">
        <v>174</v>
      </c>
      <c r="E132" s="43"/>
      <c r="F132" s="229" t="s">
        <v>1611</v>
      </c>
      <c r="G132" s="43"/>
      <c r="H132" s="43"/>
      <c r="I132" s="230"/>
      <c r="J132" s="43"/>
      <c r="K132" s="43"/>
      <c r="L132" s="47"/>
      <c r="M132" s="231"/>
      <c r="N132" s="232"/>
      <c r="O132" s="87"/>
      <c r="P132" s="87"/>
      <c r="Q132" s="87"/>
      <c r="R132" s="87"/>
      <c r="S132" s="87"/>
      <c r="T132" s="88"/>
      <c r="U132" s="41"/>
      <c r="V132" s="41"/>
      <c r="W132" s="41"/>
      <c r="X132" s="41"/>
      <c r="Y132" s="41"/>
      <c r="Z132" s="41"/>
      <c r="AA132" s="41"/>
      <c r="AB132" s="41"/>
      <c r="AC132" s="41"/>
      <c r="AD132" s="41"/>
      <c r="AE132" s="41"/>
      <c r="AT132" s="20" t="s">
        <v>174</v>
      </c>
      <c r="AU132" s="20" t="s">
        <v>79</v>
      </c>
    </row>
    <row r="133" s="13" customFormat="1">
      <c r="A133" s="13"/>
      <c r="B133" s="233"/>
      <c r="C133" s="234"/>
      <c r="D133" s="235" t="s">
        <v>176</v>
      </c>
      <c r="E133" s="236" t="s">
        <v>19</v>
      </c>
      <c r="F133" s="237" t="s">
        <v>1591</v>
      </c>
      <c r="G133" s="234"/>
      <c r="H133" s="238">
        <v>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176</v>
      </c>
      <c r="AU133" s="244" t="s">
        <v>79</v>
      </c>
      <c r="AV133" s="13" t="s">
        <v>79</v>
      </c>
      <c r="AW133" s="13" t="s">
        <v>32</v>
      </c>
      <c r="AX133" s="13" t="s">
        <v>70</v>
      </c>
      <c r="AY133" s="244" t="s">
        <v>165</v>
      </c>
    </row>
    <row r="134" s="14" customFormat="1">
      <c r="A134" s="14"/>
      <c r="B134" s="245"/>
      <c r="C134" s="246"/>
      <c r="D134" s="235" t="s">
        <v>176</v>
      </c>
      <c r="E134" s="247" t="s">
        <v>19</v>
      </c>
      <c r="F134" s="248" t="s">
        <v>178</v>
      </c>
      <c r="G134" s="246"/>
      <c r="H134" s="249">
        <v>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176</v>
      </c>
      <c r="AU134" s="255" t="s">
        <v>79</v>
      </c>
      <c r="AV134" s="14" t="s">
        <v>172</v>
      </c>
      <c r="AW134" s="14" t="s">
        <v>32</v>
      </c>
      <c r="AX134" s="14" t="s">
        <v>77</v>
      </c>
      <c r="AY134" s="255" t="s">
        <v>165</v>
      </c>
    </row>
    <row r="135" s="2" customFormat="1" ht="37.8" customHeight="1">
      <c r="A135" s="41"/>
      <c r="B135" s="42"/>
      <c r="C135" s="215" t="s">
        <v>217</v>
      </c>
      <c r="D135" s="215" t="s">
        <v>167</v>
      </c>
      <c r="E135" s="216" t="s">
        <v>255</v>
      </c>
      <c r="F135" s="217" t="s">
        <v>256</v>
      </c>
      <c r="G135" s="218" t="s">
        <v>194</v>
      </c>
      <c r="H135" s="219">
        <v>80.390000000000001</v>
      </c>
      <c r="I135" s="220"/>
      <c r="J135" s="221">
        <f>ROUND(I135*H135,2)</f>
        <v>0</v>
      </c>
      <c r="K135" s="217" t="s">
        <v>171</v>
      </c>
      <c r="L135" s="47"/>
      <c r="M135" s="222" t="s">
        <v>19</v>
      </c>
      <c r="N135" s="223" t="s">
        <v>41</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172</v>
      </c>
      <c r="AT135" s="226" t="s">
        <v>167</v>
      </c>
      <c r="AU135" s="226" t="s">
        <v>79</v>
      </c>
      <c r="AY135" s="20" t="s">
        <v>165</v>
      </c>
      <c r="BE135" s="227">
        <f>IF(N135="základní",J135,0)</f>
        <v>0</v>
      </c>
      <c r="BF135" s="227">
        <f>IF(N135="snížená",J135,0)</f>
        <v>0</v>
      </c>
      <c r="BG135" s="227">
        <f>IF(N135="zákl. přenesená",J135,0)</f>
        <v>0</v>
      </c>
      <c r="BH135" s="227">
        <f>IF(N135="sníž. přenesená",J135,0)</f>
        <v>0</v>
      </c>
      <c r="BI135" s="227">
        <f>IF(N135="nulová",J135,0)</f>
        <v>0</v>
      </c>
      <c r="BJ135" s="20" t="s">
        <v>77</v>
      </c>
      <c r="BK135" s="227">
        <f>ROUND(I135*H135,2)</f>
        <v>0</v>
      </c>
      <c r="BL135" s="20" t="s">
        <v>172</v>
      </c>
      <c r="BM135" s="226" t="s">
        <v>1612</v>
      </c>
    </row>
    <row r="136" s="2" customFormat="1">
      <c r="A136" s="41"/>
      <c r="B136" s="42"/>
      <c r="C136" s="43"/>
      <c r="D136" s="228" t="s">
        <v>174</v>
      </c>
      <c r="E136" s="43"/>
      <c r="F136" s="229" t="s">
        <v>258</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174</v>
      </c>
      <c r="AU136" s="20" t="s">
        <v>79</v>
      </c>
    </row>
    <row r="137" s="15" customFormat="1">
      <c r="A137" s="15"/>
      <c r="B137" s="266"/>
      <c r="C137" s="267"/>
      <c r="D137" s="235" t="s">
        <v>176</v>
      </c>
      <c r="E137" s="268" t="s">
        <v>19</v>
      </c>
      <c r="F137" s="269" t="s">
        <v>259</v>
      </c>
      <c r="G137" s="267"/>
      <c r="H137" s="268" t="s">
        <v>19</v>
      </c>
      <c r="I137" s="270"/>
      <c r="J137" s="267"/>
      <c r="K137" s="267"/>
      <c r="L137" s="271"/>
      <c r="M137" s="272"/>
      <c r="N137" s="273"/>
      <c r="O137" s="273"/>
      <c r="P137" s="273"/>
      <c r="Q137" s="273"/>
      <c r="R137" s="273"/>
      <c r="S137" s="273"/>
      <c r="T137" s="274"/>
      <c r="U137" s="15"/>
      <c r="V137" s="15"/>
      <c r="W137" s="15"/>
      <c r="X137" s="15"/>
      <c r="Y137" s="15"/>
      <c r="Z137" s="15"/>
      <c r="AA137" s="15"/>
      <c r="AB137" s="15"/>
      <c r="AC137" s="15"/>
      <c r="AD137" s="15"/>
      <c r="AE137" s="15"/>
      <c r="AT137" s="275" t="s">
        <v>176</v>
      </c>
      <c r="AU137" s="275" t="s">
        <v>79</v>
      </c>
      <c r="AV137" s="15" t="s">
        <v>77</v>
      </c>
      <c r="AW137" s="15" t="s">
        <v>32</v>
      </c>
      <c r="AX137" s="15" t="s">
        <v>70</v>
      </c>
      <c r="AY137" s="275" t="s">
        <v>165</v>
      </c>
    </row>
    <row r="138" s="13" customFormat="1">
      <c r="A138" s="13"/>
      <c r="B138" s="233"/>
      <c r="C138" s="234"/>
      <c r="D138" s="235" t="s">
        <v>176</v>
      </c>
      <c r="E138" s="236" t="s">
        <v>19</v>
      </c>
      <c r="F138" s="237" t="s">
        <v>1613</v>
      </c>
      <c r="G138" s="234"/>
      <c r="H138" s="238">
        <v>40.195</v>
      </c>
      <c r="I138" s="239"/>
      <c r="J138" s="234"/>
      <c r="K138" s="234"/>
      <c r="L138" s="240"/>
      <c r="M138" s="241"/>
      <c r="N138" s="242"/>
      <c r="O138" s="242"/>
      <c r="P138" s="242"/>
      <c r="Q138" s="242"/>
      <c r="R138" s="242"/>
      <c r="S138" s="242"/>
      <c r="T138" s="243"/>
      <c r="U138" s="13"/>
      <c r="V138" s="13"/>
      <c r="W138" s="13"/>
      <c r="X138" s="13"/>
      <c r="Y138" s="13"/>
      <c r="Z138" s="13"/>
      <c r="AA138" s="13"/>
      <c r="AB138" s="13"/>
      <c r="AC138" s="13"/>
      <c r="AD138" s="13"/>
      <c r="AE138" s="13"/>
      <c r="AT138" s="244" t="s">
        <v>176</v>
      </c>
      <c r="AU138" s="244" t="s">
        <v>79</v>
      </c>
      <c r="AV138" s="13" t="s">
        <v>79</v>
      </c>
      <c r="AW138" s="13" t="s">
        <v>32</v>
      </c>
      <c r="AX138" s="13" t="s">
        <v>70</v>
      </c>
      <c r="AY138" s="244" t="s">
        <v>165</v>
      </c>
    </row>
    <row r="139" s="13" customFormat="1">
      <c r="A139" s="13"/>
      <c r="B139" s="233"/>
      <c r="C139" s="234"/>
      <c r="D139" s="235" t="s">
        <v>176</v>
      </c>
      <c r="E139" s="236" t="s">
        <v>19</v>
      </c>
      <c r="F139" s="237" t="s">
        <v>1468</v>
      </c>
      <c r="G139" s="234"/>
      <c r="H139" s="238">
        <v>0</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176</v>
      </c>
      <c r="AU139" s="244" t="s">
        <v>79</v>
      </c>
      <c r="AV139" s="13" t="s">
        <v>79</v>
      </c>
      <c r="AW139" s="13" t="s">
        <v>32</v>
      </c>
      <c r="AX139" s="13" t="s">
        <v>70</v>
      </c>
      <c r="AY139" s="244" t="s">
        <v>165</v>
      </c>
    </row>
    <row r="140" s="16" customFormat="1">
      <c r="A140" s="16"/>
      <c r="B140" s="276"/>
      <c r="C140" s="277"/>
      <c r="D140" s="235" t="s">
        <v>176</v>
      </c>
      <c r="E140" s="278" t="s">
        <v>19</v>
      </c>
      <c r="F140" s="279" t="s">
        <v>261</v>
      </c>
      <c r="G140" s="277"/>
      <c r="H140" s="280">
        <v>40.195</v>
      </c>
      <c r="I140" s="281"/>
      <c r="J140" s="277"/>
      <c r="K140" s="277"/>
      <c r="L140" s="282"/>
      <c r="M140" s="283"/>
      <c r="N140" s="284"/>
      <c r="O140" s="284"/>
      <c r="P140" s="284"/>
      <c r="Q140" s="284"/>
      <c r="R140" s="284"/>
      <c r="S140" s="284"/>
      <c r="T140" s="285"/>
      <c r="U140" s="16"/>
      <c r="V140" s="16"/>
      <c r="W140" s="16"/>
      <c r="X140" s="16"/>
      <c r="Y140" s="16"/>
      <c r="Z140" s="16"/>
      <c r="AA140" s="16"/>
      <c r="AB140" s="16"/>
      <c r="AC140" s="16"/>
      <c r="AD140" s="16"/>
      <c r="AE140" s="16"/>
      <c r="AT140" s="286" t="s">
        <v>176</v>
      </c>
      <c r="AU140" s="286" t="s">
        <v>79</v>
      </c>
      <c r="AV140" s="16" t="s">
        <v>185</v>
      </c>
      <c r="AW140" s="16" t="s">
        <v>32</v>
      </c>
      <c r="AX140" s="16" t="s">
        <v>70</v>
      </c>
      <c r="AY140" s="286" t="s">
        <v>165</v>
      </c>
    </row>
    <row r="141" s="15" customFormat="1">
      <c r="A141" s="15"/>
      <c r="B141" s="266"/>
      <c r="C141" s="267"/>
      <c r="D141" s="235" t="s">
        <v>176</v>
      </c>
      <c r="E141" s="268" t="s">
        <v>19</v>
      </c>
      <c r="F141" s="269" t="s">
        <v>262</v>
      </c>
      <c r="G141" s="267"/>
      <c r="H141" s="268" t="s">
        <v>19</v>
      </c>
      <c r="I141" s="270"/>
      <c r="J141" s="267"/>
      <c r="K141" s="267"/>
      <c r="L141" s="271"/>
      <c r="M141" s="272"/>
      <c r="N141" s="273"/>
      <c r="O141" s="273"/>
      <c r="P141" s="273"/>
      <c r="Q141" s="273"/>
      <c r="R141" s="273"/>
      <c r="S141" s="273"/>
      <c r="T141" s="274"/>
      <c r="U141" s="15"/>
      <c r="V141" s="15"/>
      <c r="W141" s="15"/>
      <c r="X141" s="15"/>
      <c r="Y141" s="15"/>
      <c r="Z141" s="15"/>
      <c r="AA141" s="15"/>
      <c r="AB141" s="15"/>
      <c r="AC141" s="15"/>
      <c r="AD141" s="15"/>
      <c r="AE141" s="15"/>
      <c r="AT141" s="275" t="s">
        <v>176</v>
      </c>
      <c r="AU141" s="275" t="s">
        <v>79</v>
      </c>
      <c r="AV141" s="15" t="s">
        <v>77</v>
      </c>
      <c r="AW141" s="15" t="s">
        <v>32</v>
      </c>
      <c r="AX141" s="15" t="s">
        <v>70</v>
      </c>
      <c r="AY141" s="275" t="s">
        <v>165</v>
      </c>
    </row>
    <row r="142" s="13" customFormat="1">
      <c r="A142" s="13"/>
      <c r="B142" s="233"/>
      <c r="C142" s="234"/>
      <c r="D142" s="235" t="s">
        <v>176</v>
      </c>
      <c r="E142" s="236" t="s">
        <v>19</v>
      </c>
      <c r="F142" s="237" t="s">
        <v>1613</v>
      </c>
      <c r="G142" s="234"/>
      <c r="H142" s="238">
        <v>40.195</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176</v>
      </c>
      <c r="AU142" s="244" t="s">
        <v>79</v>
      </c>
      <c r="AV142" s="13" t="s">
        <v>79</v>
      </c>
      <c r="AW142" s="13" t="s">
        <v>32</v>
      </c>
      <c r="AX142" s="13" t="s">
        <v>70</v>
      </c>
      <c r="AY142" s="244" t="s">
        <v>165</v>
      </c>
    </row>
    <row r="143" s="13" customFormat="1">
      <c r="A143" s="13"/>
      <c r="B143" s="233"/>
      <c r="C143" s="234"/>
      <c r="D143" s="235" t="s">
        <v>176</v>
      </c>
      <c r="E143" s="236" t="s">
        <v>19</v>
      </c>
      <c r="F143" s="237" t="s">
        <v>1468</v>
      </c>
      <c r="G143" s="234"/>
      <c r="H143" s="238">
        <v>0</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176</v>
      </c>
      <c r="AU143" s="244" t="s">
        <v>79</v>
      </c>
      <c r="AV143" s="13" t="s">
        <v>79</v>
      </c>
      <c r="AW143" s="13" t="s">
        <v>32</v>
      </c>
      <c r="AX143" s="13" t="s">
        <v>70</v>
      </c>
      <c r="AY143" s="244" t="s">
        <v>165</v>
      </c>
    </row>
    <row r="144" s="16" customFormat="1">
      <c r="A144" s="16"/>
      <c r="B144" s="276"/>
      <c r="C144" s="277"/>
      <c r="D144" s="235" t="s">
        <v>176</v>
      </c>
      <c r="E144" s="278" t="s">
        <v>19</v>
      </c>
      <c r="F144" s="279" t="s">
        <v>261</v>
      </c>
      <c r="G144" s="277"/>
      <c r="H144" s="280">
        <v>40.195</v>
      </c>
      <c r="I144" s="281"/>
      <c r="J144" s="277"/>
      <c r="K144" s="277"/>
      <c r="L144" s="282"/>
      <c r="M144" s="283"/>
      <c r="N144" s="284"/>
      <c r="O144" s="284"/>
      <c r="P144" s="284"/>
      <c r="Q144" s="284"/>
      <c r="R144" s="284"/>
      <c r="S144" s="284"/>
      <c r="T144" s="285"/>
      <c r="U144" s="16"/>
      <c r="V144" s="16"/>
      <c r="W144" s="16"/>
      <c r="X144" s="16"/>
      <c r="Y144" s="16"/>
      <c r="Z144" s="16"/>
      <c r="AA144" s="16"/>
      <c r="AB144" s="16"/>
      <c r="AC144" s="16"/>
      <c r="AD144" s="16"/>
      <c r="AE144" s="16"/>
      <c r="AT144" s="286" t="s">
        <v>176</v>
      </c>
      <c r="AU144" s="286" t="s">
        <v>79</v>
      </c>
      <c r="AV144" s="16" t="s">
        <v>185</v>
      </c>
      <c r="AW144" s="16" t="s">
        <v>32</v>
      </c>
      <c r="AX144" s="16" t="s">
        <v>70</v>
      </c>
      <c r="AY144" s="286" t="s">
        <v>165</v>
      </c>
    </row>
    <row r="145" s="14" customFormat="1">
      <c r="A145" s="14"/>
      <c r="B145" s="245"/>
      <c r="C145" s="246"/>
      <c r="D145" s="235" t="s">
        <v>176</v>
      </c>
      <c r="E145" s="247" t="s">
        <v>19</v>
      </c>
      <c r="F145" s="248" t="s">
        <v>178</v>
      </c>
      <c r="G145" s="246"/>
      <c r="H145" s="249">
        <v>80.390000000000001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176</v>
      </c>
      <c r="AU145" s="255" t="s">
        <v>79</v>
      </c>
      <c r="AV145" s="14" t="s">
        <v>172</v>
      </c>
      <c r="AW145" s="14" t="s">
        <v>32</v>
      </c>
      <c r="AX145" s="14" t="s">
        <v>77</v>
      </c>
      <c r="AY145" s="255" t="s">
        <v>165</v>
      </c>
    </row>
    <row r="146" s="2" customFormat="1" ht="37.8" customHeight="1">
      <c r="A146" s="41"/>
      <c r="B146" s="42"/>
      <c r="C146" s="215" t="s">
        <v>226</v>
      </c>
      <c r="D146" s="215" t="s">
        <v>167</v>
      </c>
      <c r="E146" s="216" t="s">
        <v>276</v>
      </c>
      <c r="F146" s="217" t="s">
        <v>277</v>
      </c>
      <c r="G146" s="218" t="s">
        <v>194</v>
      </c>
      <c r="H146" s="219">
        <v>29.030000000000001</v>
      </c>
      <c r="I146" s="220"/>
      <c r="J146" s="221">
        <f>ROUND(I146*H146,2)</f>
        <v>0</v>
      </c>
      <c r="K146" s="217" t="s">
        <v>171</v>
      </c>
      <c r="L146" s="47"/>
      <c r="M146" s="222" t="s">
        <v>19</v>
      </c>
      <c r="N146" s="223" t="s">
        <v>41</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172</v>
      </c>
      <c r="AT146" s="226" t="s">
        <v>167</v>
      </c>
      <c r="AU146" s="226" t="s">
        <v>79</v>
      </c>
      <c r="AY146" s="20" t="s">
        <v>165</v>
      </c>
      <c r="BE146" s="227">
        <f>IF(N146="základní",J146,0)</f>
        <v>0</v>
      </c>
      <c r="BF146" s="227">
        <f>IF(N146="snížená",J146,0)</f>
        <v>0</v>
      </c>
      <c r="BG146" s="227">
        <f>IF(N146="zákl. přenesená",J146,0)</f>
        <v>0</v>
      </c>
      <c r="BH146" s="227">
        <f>IF(N146="sníž. přenesená",J146,0)</f>
        <v>0</v>
      </c>
      <c r="BI146" s="227">
        <f>IF(N146="nulová",J146,0)</f>
        <v>0</v>
      </c>
      <c r="BJ146" s="20" t="s">
        <v>77</v>
      </c>
      <c r="BK146" s="227">
        <f>ROUND(I146*H146,2)</f>
        <v>0</v>
      </c>
      <c r="BL146" s="20" t="s">
        <v>172</v>
      </c>
      <c r="BM146" s="226" t="s">
        <v>1614</v>
      </c>
    </row>
    <row r="147" s="2" customFormat="1">
      <c r="A147" s="41"/>
      <c r="B147" s="42"/>
      <c r="C147" s="43"/>
      <c r="D147" s="228" t="s">
        <v>174</v>
      </c>
      <c r="E147" s="43"/>
      <c r="F147" s="229" t="s">
        <v>279</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174</v>
      </c>
      <c r="AU147" s="20" t="s">
        <v>79</v>
      </c>
    </row>
    <row r="148" s="15" customFormat="1">
      <c r="A148" s="15"/>
      <c r="B148" s="266"/>
      <c r="C148" s="267"/>
      <c r="D148" s="235" t="s">
        <v>176</v>
      </c>
      <c r="E148" s="268" t="s">
        <v>19</v>
      </c>
      <c r="F148" s="269" t="s">
        <v>267</v>
      </c>
      <c r="G148" s="267"/>
      <c r="H148" s="268" t="s">
        <v>19</v>
      </c>
      <c r="I148" s="270"/>
      <c r="J148" s="267"/>
      <c r="K148" s="267"/>
      <c r="L148" s="271"/>
      <c r="M148" s="272"/>
      <c r="N148" s="273"/>
      <c r="O148" s="273"/>
      <c r="P148" s="273"/>
      <c r="Q148" s="273"/>
      <c r="R148" s="273"/>
      <c r="S148" s="273"/>
      <c r="T148" s="274"/>
      <c r="U148" s="15"/>
      <c r="V148" s="15"/>
      <c r="W148" s="15"/>
      <c r="X148" s="15"/>
      <c r="Y148" s="15"/>
      <c r="Z148" s="15"/>
      <c r="AA148" s="15"/>
      <c r="AB148" s="15"/>
      <c r="AC148" s="15"/>
      <c r="AD148" s="15"/>
      <c r="AE148" s="15"/>
      <c r="AT148" s="275" t="s">
        <v>176</v>
      </c>
      <c r="AU148" s="275" t="s">
        <v>79</v>
      </c>
      <c r="AV148" s="15" t="s">
        <v>77</v>
      </c>
      <c r="AW148" s="15" t="s">
        <v>32</v>
      </c>
      <c r="AX148" s="15" t="s">
        <v>70</v>
      </c>
      <c r="AY148" s="275" t="s">
        <v>165</v>
      </c>
    </row>
    <row r="149" s="13" customFormat="1">
      <c r="A149" s="13"/>
      <c r="B149" s="233"/>
      <c r="C149" s="234"/>
      <c r="D149" s="235" t="s">
        <v>176</v>
      </c>
      <c r="E149" s="236" t="s">
        <v>19</v>
      </c>
      <c r="F149" s="237" t="s">
        <v>1586</v>
      </c>
      <c r="G149" s="234"/>
      <c r="H149" s="238">
        <v>33.012</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176</v>
      </c>
      <c r="AU149" s="244" t="s">
        <v>79</v>
      </c>
      <c r="AV149" s="13" t="s">
        <v>79</v>
      </c>
      <c r="AW149" s="13" t="s">
        <v>32</v>
      </c>
      <c r="AX149" s="13" t="s">
        <v>70</v>
      </c>
      <c r="AY149" s="244" t="s">
        <v>165</v>
      </c>
    </row>
    <row r="150" s="13" customFormat="1">
      <c r="A150" s="13"/>
      <c r="B150" s="233"/>
      <c r="C150" s="234"/>
      <c r="D150" s="235" t="s">
        <v>176</v>
      </c>
      <c r="E150" s="236" t="s">
        <v>19</v>
      </c>
      <c r="F150" s="237" t="s">
        <v>1615</v>
      </c>
      <c r="G150" s="234"/>
      <c r="H150" s="238">
        <v>-7.1820000000000004</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176</v>
      </c>
      <c r="AU150" s="244" t="s">
        <v>79</v>
      </c>
      <c r="AV150" s="13" t="s">
        <v>79</v>
      </c>
      <c r="AW150" s="13" t="s">
        <v>32</v>
      </c>
      <c r="AX150" s="13" t="s">
        <v>70</v>
      </c>
      <c r="AY150" s="244" t="s">
        <v>165</v>
      </c>
    </row>
    <row r="151" s="13" customFormat="1">
      <c r="A151" s="13"/>
      <c r="B151" s="233"/>
      <c r="C151" s="234"/>
      <c r="D151" s="235" t="s">
        <v>176</v>
      </c>
      <c r="E151" s="236" t="s">
        <v>19</v>
      </c>
      <c r="F151" s="237" t="s">
        <v>1596</v>
      </c>
      <c r="G151" s="234"/>
      <c r="H151" s="238">
        <v>3.2000000000000002</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176</v>
      </c>
      <c r="AU151" s="244" t="s">
        <v>79</v>
      </c>
      <c r="AV151" s="13" t="s">
        <v>79</v>
      </c>
      <c r="AW151" s="13" t="s">
        <v>32</v>
      </c>
      <c r="AX151" s="13" t="s">
        <v>70</v>
      </c>
      <c r="AY151" s="244" t="s">
        <v>165</v>
      </c>
    </row>
    <row r="152" s="14" customFormat="1">
      <c r="A152" s="14"/>
      <c r="B152" s="245"/>
      <c r="C152" s="246"/>
      <c r="D152" s="235" t="s">
        <v>176</v>
      </c>
      <c r="E152" s="247" t="s">
        <v>19</v>
      </c>
      <c r="F152" s="248" t="s">
        <v>178</v>
      </c>
      <c r="G152" s="246"/>
      <c r="H152" s="249">
        <v>29.029999999999998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176</v>
      </c>
      <c r="AU152" s="255" t="s">
        <v>79</v>
      </c>
      <c r="AV152" s="14" t="s">
        <v>172</v>
      </c>
      <c r="AW152" s="14" t="s">
        <v>32</v>
      </c>
      <c r="AX152" s="14" t="s">
        <v>77</v>
      </c>
      <c r="AY152" s="255" t="s">
        <v>165</v>
      </c>
    </row>
    <row r="153" s="2" customFormat="1" ht="37.8" customHeight="1">
      <c r="A153" s="41"/>
      <c r="B153" s="42"/>
      <c r="C153" s="215" t="s">
        <v>231</v>
      </c>
      <c r="D153" s="215" t="s">
        <v>167</v>
      </c>
      <c r="E153" s="216" t="s">
        <v>284</v>
      </c>
      <c r="F153" s="217" t="s">
        <v>285</v>
      </c>
      <c r="G153" s="218" t="s">
        <v>194</v>
      </c>
      <c r="H153" s="219">
        <v>290.30000000000001</v>
      </c>
      <c r="I153" s="220"/>
      <c r="J153" s="221">
        <f>ROUND(I153*H153,2)</f>
        <v>0</v>
      </c>
      <c r="K153" s="217" t="s">
        <v>171</v>
      </c>
      <c r="L153" s="47"/>
      <c r="M153" s="222" t="s">
        <v>19</v>
      </c>
      <c r="N153" s="223" t="s">
        <v>41</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172</v>
      </c>
      <c r="AT153" s="226" t="s">
        <v>167</v>
      </c>
      <c r="AU153" s="226" t="s">
        <v>79</v>
      </c>
      <c r="AY153" s="20" t="s">
        <v>165</v>
      </c>
      <c r="BE153" s="227">
        <f>IF(N153="základní",J153,0)</f>
        <v>0</v>
      </c>
      <c r="BF153" s="227">
        <f>IF(N153="snížená",J153,0)</f>
        <v>0</v>
      </c>
      <c r="BG153" s="227">
        <f>IF(N153="zákl. přenesená",J153,0)</f>
        <v>0</v>
      </c>
      <c r="BH153" s="227">
        <f>IF(N153="sníž. přenesená",J153,0)</f>
        <v>0</v>
      </c>
      <c r="BI153" s="227">
        <f>IF(N153="nulová",J153,0)</f>
        <v>0</v>
      </c>
      <c r="BJ153" s="20" t="s">
        <v>77</v>
      </c>
      <c r="BK153" s="227">
        <f>ROUND(I153*H153,2)</f>
        <v>0</v>
      </c>
      <c r="BL153" s="20" t="s">
        <v>172</v>
      </c>
      <c r="BM153" s="226" t="s">
        <v>1616</v>
      </c>
    </row>
    <row r="154" s="2" customFormat="1">
      <c r="A154" s="41"/>
      <c r="B154" s="42"/>
      <c r="C154" s="43"/>
      <c r="D154" s="228" t="s">
        <v>174</v>
      </c>
      <c r="E154" s="43"/>
      <c r="F154" s="229" t="s">
        <v>287</v>
      </c>
      <c r="G154" s="43"/>
      <c r="H154" s="43"/>
      <c r="I154" s="230"/>
      <c r="J154" s="43"/>
      <c r="K154" s="43"/>
      <c r="L154" s="47"/>
      <c r="M154" s="231"/>
      <c r="N154" s="232"/>
      <c r="O154" s="87"/>
      <c r="P154" s="87"/>
      <c r="Q154" s="87"/>
      <c r="R154" s="87"/>
      <c r="S154" s="87"/>
      <c r="T154" s="88"/>
      <c r="U154" s="41"/>
      <c r="V154" s="41"/>
      <c r="W154" s="41"/>
      <c r="X154" s="41"/>
      <c r="Y154" s="41"/>
      <c r="Z154" s="41"/>
      <c r="AA154" s="41"/>
      <c r="AB154" s="41"/>
      <c r="AC154" s="41"/>
      <c r="AD154" s="41"/>
      <c r="AE154" s="41"/>
      <c r="AT154" s="20" t="s">
        <v>174</v>
      </c>
      <c r="AU154" s="20" t="s">
        <v>79</v>
      </c>
    </row>
    <row r="155" s="15" customFormat="1">
      <c r="A155" s="15"/>
      <c r="B155" s="266"/>
      <c r="C155" s="267"/>
      <c r="D155" s="235" t="s">
        <v>176</v>
      </c>
      <c r="E155" s="268" t="s">
        <v>19</v>
      </c>
      <c r="F155" s="269" t="s">
        <v>267</v>
      </c>
      <c r="G155" s="267"/>
      <c r="H155" s="268" t="s">
        <v>19</v>
      </c>
      <c r="I155" s="270"/>
      <c r="J155" s="267"/>
      <c r="K155" s="267"/>
      <c r="L155" s="271"/>
      <c r="M155" s="272"/>
      <c r="N155" s="273"/>
      <c r="O155" s="273"/>
      <c r="P155" s="273"/>
      <c r="Q155" s="273"/>
      <c r="R155" s="273"/>
      <c r="S155" s="273"/>
      <c r="T155" s="274"/>
      <c r="U155" s="15"/>
      <c r="V155" s="15"/>
      <c r="W155" s="15"/>
      <c r="X155" s="15"/>
      <c r="Y155" s="15"/>
      <c r="Z155" s="15"/>
      <c r="AA155" s="15"/>
      <c r="AB155" s="15"/>
      <c r="AC155" s="15"/>
      <c r="AD155" s="15"/>
      <c r="AE155" s="15"/>
      <c r="AT155" s="275" t="s">
        <v>176</v>
      </c>
      <c r="AU155" s="275" t="s">
        <v>79</v>
      </c>
      <c r="AV155" s="15" t="s">
        <v>77</v>
      </c>
      <c r="AW155" s="15" t="s">
        <v>32</v>
      </c>
      <c r="AX155" s="15" t="s">
        <v>70</v>
      </c>
      <c r="AY155" s="275" t="s">
        <v>165</v>
      </c>
    </row>
    <row r="156" s="13" customFormat="1">
      <c r="A156" s="13"/>
      <c r="B156" s="233"/>
      <c r="C156" s="234"/>
      <c r="D156" s="235" t="s">
        <v>176</v>
      </c>
      <c r="E156" s="236" t="s">
        <v>19</v>
      </c>
      <c r="F156" s="237" t="s">
        <v>1586</v>
      </c>
      <c r="G156" s="234"/>
      <c r="H156" s="238">
        <v>33.012</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176</v>
      </c>
      <c r="AU156" s="244" t="s">
        <v>79</v>
      </c>
      <c r="AV156" s="13" t="s">
        <v>79</v>
      </c>
      <c r="AW156" s="13" t="s">
        <v>32</v>
      </c>
      <c r="AX156" s="13" t="s">
        <v>70</v>
      </c>
      <c r="AY156" s="244" t="s">
        <v>165</v>
      </c>
    </row>
    <row r="157" s="13" customFormat="1">
      <c r="A157" s="13"/>
      <c r="B157" s="233"/>
      <c r="C157" s="234"/>
      <c r="D157" s="235" t="s">
        <v>176</v>
      </c>
      <c r="E157" s="236" t="s">
        <v>19</v>
      </c>
      <c r="F157" s="237" t="s">
        <v>1615</v>
      </c>
      <c r="G157" s="234"/>
      <c r="H157" s="238">
        <v>-7.1820000000000004</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176</v>
      </c>
      <c r="AU157" s="244" t="s">
        <v>79</v>
      </c>
      <c r="AV157" s="13" t="s">
        <v>79</v>
      </c>
      <c r="AW157" s="13" t="s">
        <v>32</v>
      </c>
      <c r="AX157" s="13" t="s">
        <v>70</v>
      </c>
      <c r="AY157" s="244" t="s">
        <v>165</v>
      </c>
    </row>
    <row r="158" s="13" customFormat="1">
      <c r="A158" s="13"/>
      <c r="B158" s="233"/>
      <c r="C158" s="234"/>
      <c r="D158" s="235" t="s">
        <v>176</v>
      </c>
      <c r="E158" s="236" t="s">
        <v>19</v>
      </c>
      <c r="F158" s="237" t="s">
        <v>1596</v>
      </c>
      <c r="G158" s="234"/>
      <c r="H158" s="238">
        <v>3.2000000000000002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176</v>
      </c>
      <c r="AU158" s="244" t="s">
        <v>79</v>
      </c>
      <c r="AV158" s="13" t="s">
        <v>79</v>
      </c>
      <c r="AW158" s="13" t="s">
        <v>32</v>
      </c>
      <c r="AX158" s="13" t="s">
        <v>70</v>
      </c>
      <c r="AY158" s="244" t="s">
        <v>165</v>
      </c>
    </row>
    <row r="159" s="14" customFormat="1">
      <c r="A159" s="14"/>
      <c r="B159" s="245"/>
      <c r="C159" s="246"/>
      <c r="D159" s="235" t="s">
        <v>176</v>
      </c>
      <c r="E159" s="247" t="s">
        <v>19</v>
      </c>
      <c r="F159" s="248" t="s">
        <v>178</v>
      </c>
      <c r="G159" s="246"/>
      <c r="H159" s="249">
        <v>29.029999999999998</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176</v>
      </c>
      <c r="AU159" s="255" t="s">
        <v>79</v>
      </c>
      <c r="AV159" s="14" t="s">
        <v>172</v>
      </c>
      <c r="AW159" s="14" t="s">
        <v>32</v>
      </c>
      <c r="AX159" s="14" t="s">
        <v>77</v>
      </c>
      <c r="AY159" s="255" t="s">
        <v>165</v>
      </c>
    </row>
    <row r="160" s="13" customFormat="1">
      <c r="A160" s="13"/>
      <c r="B160" s="233"/>
      <c r="C160" s="234"/>
      <c r="D160" s="235" t="s">
        <v>176</v>
      </c>
      <c r="E160" s="234"/>
      <c r="F160" s="237" t="s">
        <v>1617</v>
      </c>
      <c r="G160" s="234"/>
      <c r="H160" s="238">
        <v>290.30000000000001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176</v>
      </c>
      <c r="AU160" s="244" t="s">
        <v>79</v>
      </c>
      <c r="AV160" s="13" t="s">
        <v>79</v>
      </c>
      <c r="AW160" s="13" t="s">
        <v>4</v>
      </c>
      <c r="AX160" s="13" t="s">
        <v>77</v>
      </c>
      <c r="AY160" s="244" t="s">
        <v>165</v>
      </c>
    </row>
    <row r="161" s="2" customFormat="1" ht="24.15" customHeight="1">
      <c r="A161" s="41"/>
      <c r="B161" s="42"/>
      <c r="C161" s="215" t="s">
        <v>237</v>
      </c>
      <c r="D161" s="215" t="s">
        <v>167</v>
      </c>
      <c r="E161" s="216" t="s">
        <v>290</v>
      </c>
      <c r="F161" s="217" t="s">
        <v>291</v>
      </c>
      <c r="G161" s="218" t="s">
        <v>194</v>
      </c>
      <c r="H161" s="219">
        <v>40.195</v>
      </c>
      <c r="I161" s="220"/>
      <c r="J161" s="221">
        <f>ROUND(I161*H161,2)</f>
        <v>0</v>
      </c>
      <c r="K161" s="217" t="s">
        <v>171</v>
      </c>
      <c r="L161" s="47"/>
      <c r="M161" s="222" t="s">
        <v>19</v>
      </c>
      <c r="N161" s="223" t="s">
        <v>41</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172</v>
      </c>
      <c r="AT161" s="226" t="s">
        <v>167</v>
      </c>
      <c r="AU161" s="226" t="s">
        <v>79</v>
      </c>
      <c r="AY161" s="20" t="s">
        <v>165</v>
      </c>
      <c r="BE161" s="227">
        <f>IF(N161="základní",J161,0)</f>
        <v>0</v>
      </c>
      <c r="BF161" s="227">
        <f>IF(N161="snížená",J161,0)</f>
        <v>0</v>
      </c>
      <c r="BG161" s="227">
        <f>IF(N161="zákl. přenesená",J161,0)</f>
        <v>0</v>
      </c>
      <c r="BH161" s="227">
        <f>IF(N161="sníž. přenesená",J161,0)</f>
        <v>0</v>
      </c>
      <c r="BI161" s="227">
        <f>IF(N161="nulová",J161,0)</f>
        <v>0</v>
      </c>
      <c r="BJ161" s="20" t="s">
        <v>77</v>
      </c>
      <c r="BK161" s="227">
        <f>ROUND(I161*H161,2)</f>
        <v>0</v>
      </c>
      <c r="BL161" s="20" t="s">
        <v>172</v>
      </c>
      <c r="BM161" s="226" t="s">
        <v>1618</v>
      </c>
    </row>
    <row r="162" s="2" customFormat="1">
      <c r="A162" s="41"/>
      <c r="B162" s="42"/>
      <c r="C162" s="43"/>
      <c r="D162" s="228" t="s">
        <v>174</v>
      </c>
      <c r="E162" s="43"/>
      <c r="F162" s="229" t="s">
        <v>293</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174</v>
      </c>
      <c r="AU162" s="20" t="s">
        <v>79</v>
      </c>
    </row>
    <row r="163" s="15" customFormat="1">
      <c r="A163" s="15"/>
      <c r="B163" s="266"/>
      <c r="C163" s="267"/>
      <c r="D163" s="235" t="s">
        <v>176</v>
      </c>
      <c r="E163" s="268" t="s">
        <v>19</v>
      </c>
      <c r="F163" s="269" t="s">
        <v>294</v>
      </c>
      <c r="G163" s="267"/>
      <c r="H163" s="268" t="s">
        <v>19</v>
      </c>
      <c r="I163" s="270"/>
      <c r="J163" s="267"/>
      <c r="K163" s="267"/>
      <c r="L163" s="271"/>
      <c r="M163" s="272"/>
      <c r="N163" s="273"/>
      <c r="O163" s="273"/>
      <c r="P163" s="273"/>
      <c r="Q163" s="273"/>
      <c r="R163" s="273"/>
      <c r="S163" s="273"/>
      <c r="T163" s="274"/>
      <c r="U163" s="15"/>
      <c r="V163" s="15"/>
      <c r="W163" s="15"/>
      <c r="X163" s="15"/>
      <c r="Y163" s="15"/>
      <c r="Z163" s="15"/>
      <c r="AA163" s="15"/>
      <c r="AB163" s="15"/>
      <c r="AC163" s="15"/>
      <c r="AD163" s="15"/>
      <c r="AE163" s="15"/>
      <c r="AT163" s="275" t="s">
        <v>176</v>
      </c>
      <c r="AU163" s="275" t="s">
        <v>79</v>
      </c>
      <c r="AV163" s="15" t="s">
        <v>77</v>
      </c>
      <c r="AW163" s="15" t="s">
        <v>32</v>
      </c>
      <c r="AX163" s="15" t="s">
        <v>70</v>
      </c>
      <c r="AY163" s="275" t="s">
        <v>165</v>
      </c>
    </row>
    <row r="164" s="13" customFormat="1">
      <c r="A164" s="13"/>
      <c r="B164" s="233"/>
      <c r="C164" s="234"/>
      <c r="D164" s="235" t="s">
        <v>176</v>
      </c>
      <c r="E164" s="236" t="s">
        <v>19</v>
      </c>
      <c r="F164" s="237" t="s">
        <v>1613</v>
      </c>
      <c r="G164" s="234"/>
      <c r="H164" s="238">
        <v>40.195</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176</v>
      </c>
      <c r="AU164" s="244" t="s">
        <v>79</v>
      </c>
      <c r="AV164" s="13" t="s">
        <v>79</v>
      </c>
      <c r="AW164" s="13" t="s">
        <v>32</v>
      </c>
      <c r="AX164" s="13" t="s">
        <v>70</v>
      </c>
      <c r="AY164" s="244" t="s">
        <v>165</v>
      </c>
    </row>
    <row r="165" s="13" customFormat="1">
      <c r="A165" s="13"/>
      <c r="B165" s="233"/>
      <c r="C165" s="234"/>
      <c r="D165" s="235" t="s">
        <v>176</v>
      </c>
      <c r="E165" s="236" t="s">
        <v>19</v>
      </c>
      <c r="F165" s="237" t="s">
        <v>1468</v>
      </c>
      <c r="G165" s="234"/>
      <c r="H165" s="238">
        <v>0</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176</v>
      </c>
      <c r="AU165" s="244" t="s">
        <v>79</v>
      </c>
      <c r="AV165" s="13" t="s">
        <v>79</v>
      </c>
      <c r="AW165" s="13" t="s">
        <v>32</v>
      </c>
      <c r="AX165" s="13" t="s">
        <v>70</v>
      </c>
      <c r="AY165" s="244" t="s">
        <v>165</v>
      </c>
    </row>
    <row r="166" s="14" customFormat="1">
      <c r="A166" s="14"/>
      <c r="B166" s="245"/>
      <c r="C166" s="246"/>
      <c r="D166" s="235" t="s">
        <v>176</v>
      </c>
      <c r="E166" s="247" t="s">
        <v>19</v>
      </c>
      <c r="F166" s="248" t="s">
        <v>178</v>
      </c>
      <c r="G166" s="246"/>
      <c r="H166" s="249">
        <v>40.195</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176</v>
      </c>
      <c r="AU166" s="255" t="s">
        <v>79</v>
      </c>
      <c r="AV166" s="14" t="s">
        <v>172</v>
      </c>
      <c r="AW166" s="14" t="s">
        <v>32</v>
      </c>
      <c r="AX166" s="14" t="s">
        <v>77</v>
      </c>
      <c r="AY166" s="255" t="s">
        <v>165</v>
      </c>
    </row>
    <row r="167" s="2" customFormat="1" ht="24.15" customHeight="1">
      <c r="A167" s="41"/>
      <c r="B167" s="42"/>
      <c r="C167" s="215" t="s">
        <v>242</v>
      </c>
      <c r="D167" s="215" t="s">
        <v>167</v>
      </c>
      <c r="E167" s="216" t="s">
        <v>297</v>
      </c>
      <c r="F167" s="217" t="s">
        <v>298</v>
      </c>
      <c r="G167" s="218" t="s">
        <v>221</v>
      </c>
      <c r="H167" s="219">
        <v>58.060000000000002</v>
      </c>
      <c r="I167" s="220"/>
      <c r="J167" s="221">
        <f>ROUND(I167*H167,2)</f>
        <v>0</v>
      </c>
      <c r="K167" s="217" t="s">
        <v>171</v>
      </c>
      <c r="L167" s="47"/>
      <c r="M167" s="222" t="s">
        <v>19</v>
      </c>
      <c r="N167" s="223" t="s">
        <v>41</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172</v>
      </c>
      <c r="AT167" s="226" t="s">
        <v>167</v>
      </c>
      <c r="AU167" s="226" t="s">
        <v>79</v>
      </c>
      <c r="AY167" s="20" t="s">
        <v>165</v>
      </c>
      <c r="BE167" s="227">
        <f>IF(N167="základní",J167,0)</f>
        <v>0</v>
      </c>
      <c r="BF167" s="227">
        <f>IF(N167="snížená",J167,0)</f>
        <v>0</v>
      </c>
      <c r="BG167" s="227">
        <f>IF(N167="zákl. přenesená",J167,0)</f>
        <v>0</v>
      </c>
      <c r="BH167" s="227">
        <f>IF(N167="sníž. přenesená",J167,0)</f>
        <v>0</v>
      </c>
      <c r="BI167" s="227">
        <f>IF(N167="nulová",J167,0)</f>
        <v>0</v>
      </c>
      <c r="BJ167" s="20" t="s">
        <v>77</v>
      </c>
      <c r="BK167" s="227">
        <f>ROUND(I167*H167,2)</f>
        <v>0</v>
      </c>
      <c r="BL167" s="20" t="s">
        <v>172</v>
      </c>
      <c r="BM167" s="226" t="s">
        <v>1619</v>
      </c>
    </row>
    <row r="168" s="2" customFormat="1">
      <c r="A168" s="41"/>
      <c r="B168" s="42"/>
      <c r="C168" s="43"/>
      <c r="D168" s="228" t="s">
        <v>174</v>
      </c>
      <c r="E168" s="43"/>
      <c r="F168" s="229" t="s">
        <v>300</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174</v>
      </c>
      <c r="AU168" s="20" t="s">
        <v>79</v>
      </c>
    </row>
    <row r="169" s="15" customFormat="1">
      <c r="A169" s="15"/>
      <c r="B169" s="266"/>
      <c r="C169" s="267"/>
      <c r="D169" s="235" t="s">
        <v>176</v>
      </c>
      <c r="E169" s="268" t="s">
        <v>19</v>
      </c>
      <c r="F169" s="269" t="s">
        <v>267</v>
      </c>
      <c r="G169" s="267"/>
      <c r="H169" s="268" t="s">
        <v>19</v>
      </c>
      <c r="I169" s="270"/>
      <c r="J169" s="267"/>
      <c r="K169" s="267"/>
      <c r="L169" s="271"/>
      <c r="M169" s="272"/>
      <c r="N169" s="273"/>
      <c r="O169" s="273"/>
      <c r="P169" s="273"/>
      <c r="Q169" s="273"/>
      <c r="R169" s="273"/>
      <c r="S169" s="273"/>
      <c r="T169" s="274"/>
      <c r="U169" s="15"/>
      <c r="V169" s="15"/>
      <c r="W169" s="15"/>
      <c r="X169" s="15"/>
      <c r="Y169" s="15"/>
      <c r="Z169" s="15"/>
      <c r="AA169" s="15"/>
      <c r="AB169" s="15"/>
      <c r="AC169" s="15"/>
      <c r="AD169" s="15"/>
      <c r="AE169" s="15"/>
      <c r="AT169" s="275" t="s">
        <v>176</v>
      </c>
      <c r="AU169" s="275" t="s">
        <v>79</v>
      </c>
      <c r="AV169" s="15" t="s">
        <v>77</v>
      </c>
      <c r="AW169" s="15" t="s">
        <v>32</v>
      </c>
      <c r="AX169" s="15" t="s">
        <v>70</v>
      </c>
      <c r="AY169" s="275" t="s">
        <v>165</v>
      </c>
    </row>
    <row r="170" s="13" customFormat="1">
      <c r="A170" s="13"/>
      <c r="B170" s="233"/>
      <c r="C170" s="234"/>
      <c r="D170" s="235" t="s">
        <v>176</v>
      </c>
      <c r="E170" s="236" t="s">
        <v>19</v>
      </c>
      <c r="F170" s="237" t="s">
        <v>1586</v>
      </c>
      <c r="G170" s="234"/>
      <c r="H170" s="238">
        <v>33.012</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176</v>
      </c>
      <c r="AU170" s="244" t="s">
        <v>79</v>
      </c>
      <c r="AV170" s="13" t="s">
        <v>79</v>
      </c>
      <c r="AW170" s="13" t="s">
        <v>32</v>
      </c>
      <c r="AX170" s="13" t="s">
        <v>70</v>
      </c>
      <c r="AY170" s="244" t="s">
        <v>165</v>
      </c>
    </row>
    <row r="171" s="13" customFormat="1">
      <c r="A171" s="13"/>
      <c r="B171" s="233"/>
      <c r="C171" s="234"/>
      <c r="D171" s="235" t="s">
        <v>176</v>
      </c>
      <c r="E171" s="236" t="s">
        <v>19</v>
      </c>
      <c r="F171" s="237" t="s">
        <v>1615</v>
      </c>
      <c r="G171" s="234"/>
      <c r="H171" s="238">
        <v>-7.1820000000000004</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176</v>
      </c>
      <c r="AU171" s="244" t="s">
        <v>79</v>
      </c>
      <c r="AV171" s="13" t="s">
        <v>79</v>
      </c>
      <c r="AW171" s="13" t="s">
        <v>32</v>
      </c>
      <c r="AX171" s="13" t="s">
        <v>70</v>
      </c>
      <c r="AY171" s="244" t="s">
        <v>165</v>
      </c>
    </row>
    <row r="172" s="13" customFormat="1">
      <c r="A172" s="13"/>
      <c r="B172" s="233"/>
      <c r="C172" s="234"/>
      <c r="D172" s="235" t="s">
        <v>176</v>
      </c>
      <c r="E172" s="236" t="s">
        <v>19</v>
      </c>
      <c r="F172" s="237" t="s">
        <v>1596</v>
      </c>
      <c r="G172" s="234"/>
      <c r="H172" s="238">
        <v>3.2000000000000002</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176</v>
      </c>
      <c r="AU172" s="244" t="s">
        <v>79</v>
      </c>
      <c r="AV172" s="13" t="s">
        <v>79</v>
      </c>
      <c r="AW172" s="13" t="s">
        <v>32</v>
      </c>
      <c r="AX172" s="13" t="s">
        <v>70</v>
      </c>
      <c r="AY172" s="244" t="s">
        <v>165</v>
      </c>
    </row>
    <row r="173" s="14" customFormat="1">
      <c r="A173" s="14"/>
      <c r="B173" s="245"/>
      <c r="C173" s="246"/>
      <c r="D173" s="235" t="s">
        <v>176</v>
      </c>
      <c r="E173" s="247" t="s">
        <v>19</v>
      </c>
      <c r="F173" s="248" t="s">
        <v>178</v>
      </c>
      <c r="G173" s="246"/>
      <c r="H173" s="249">
        <v>29.029999999999998</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176</v>
      </c>
      <c r="AU173" s="255" t="s">
        <v>79</v>
      </c>
      <c r="AV173" s="14" t="s">
        <v>172</v>
      </c>
      <c r="AW173" s="14" t="s">
        <v>32</v>
      </c>
      <c r="AX173" s="14" t="s">
        <v>77</v>
      </c>
      <c r="AY173" s="255" t="s">
        <v>165</v>
      </c>
    </row>
    <row r="174" s="13" customFormat="1">
      <c r="A174" s="13"/>
      <c r="B174" s="233"/>
      <c r="C174" s="234"/>
      <c r="D174" s="235" t="s">
        <v>176</v>
      </c>
      <c r="E174" s="234"/>
      <c r="F174" s="237" t="s">
        <v>1620</v>
      </c>
      <c r="G174" s="234"/>
      <c r="H174" s="238">
        <v>58.060000000000002</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176</v>
      </c>
      <c r="AU174" s="244" t="s">
        <v>79</v>
      </c>
      <c r="AV174" s="13" t="s">
        <v>79</v>
      </c>
      <c r="AW174" s="13" t="s">
        <v>4</v>
      </c>
      <c r="AX174" s="13" t="s">
        <v>77</v>
      </c>
      <c r="AY174" s="244" t="s">
        <v>165</v>
      </c>
    </row>
    <row r="175" s="2" customFormat="1" ht="24.15" customHeight="1">
      <c r="A175" s="41"/>
      <c r="B175" s="42"/>
      <c r="C175" s="215" t="s">
        <v>248</v>
      </c>
      <c r="D175" s="215" t="s">
        <v>167</v>
      </c>
      <c r="E175" s="216" t="s">
        <v>302</v>
      </c>
      <c r="F175" s="217" t="s">
        <v>303</v>
      </c>
      <c r="G175" s="218" t="s">
        <v>194</v>
      </c>
      <c r="H175" s="219">
        <v>40.195</v>
      </c>
      <c r="I175" s="220"/>
      <c r="J175" s="221">
        <f>ROUND(I175*H175,2)</f>
        <v>0</v>
      </c>
      <c r="K175" s="217" t="s">
        <v>171</v>
      </c>
      <c r="L175" s="47"/>
      <c r="M175" s="222" t="s">
        <v>19</v>
      </c>
      <c r="N175" s="223" t="s">
        <v>41</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172</v>
      </c>
      <c r="AT175" s="226" t="s">
        <v>167</v>
      </c>
      <c r="AU175" s="226" t="s">
        <v>79</v>
      </c>
      <c r="AY175" s="20" t="s">
        <v>165</v>
      </c>
      <c r="BE175" s="227">
        <f>IF(N175="základní",J175,0)</f>
        <v>0</v>
      </c>
      <c r="BF175" s="227">
        <f>IF(N175="snížená",J175,0)</f>
        <v>0</v>
      </c>
      <c r="BG175" s="227">
        <f>IF(N175="zákl. přenesená",J175,0)</f>
        <v>0</v>
      </c>
      <c r="BH175" s="227">
        <f>IF(N175="sníž. přenesená",J175,0)</f>
        <v>0</v>
      </c>
      <c r="BI175" s="227">
        <f>IF(N175="nulová",J175,0)</f>
        <v>0</v>
      </c>
      <c r="BJ175" s="20" t="s">
        <v>77</v>
      </c>
      <c r="BK175" s="227">
        <f>ROUND(I175*H175,2)</f>
        <v>0</v>
      </c>
      <c r="BL175" s="20" t="s">
        <v>172</v>
      </c>
      <c r="BM175" s="226" t="s">
        <v>1621</v>
      </c>
    </row>
    <row r="176" s="2" customFormat="1">
      <c r="A176" s="41"/>
      <c r="B176" s="42"/>
      <c r="C176" s="43"/>
      <c r="D176" s="228" t="s">
        <v>174</v>
      </c>
      <c r="E176" s="43"/>
      <c r="F176" s="229" t="s">
        <v>305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174</v>
      </c>
      <c r="AU176" s="20" t="s">
        <v>79</v>
      </c>
    </row>
    <row r="177" s="15" customFormat="1">
      <c r="A177" s="15"/>
      <c r="B177" s="266"/>
      <c r="C177" s="267"/>
      <c r="D177" s="235" t="s">
        <v>176</v>
      </c>
      <c r="E177" s="268" t="s">
        <v>19</v>
      </c>
      <c r="F177" s="269" t="s">
        <v>306</v>
      </c>
      <c r="G177" s="267"/>
      <c r="H177" s="268" t="s">
        <v>19</v>
      </c>
      <c r="I177" s="270"/>
      <c r="J177" s="267"/>
      <c r="K177" s="267"/>
      <c r="L177" s="271"/>
      <c r="M177" s="272"/>
      <c r="N177" s="273"/>
      <c r="O177" s="273"/>
      <c r="P177" s="273"/>
      <c r="Q177" s="273"/>
      <c r="R177" s="273"/>
      <c r="S177" s="273"/>
      <c r="T177" s="274"/>
      <c r="U177" s="15"/>
      <c r="V177" s="15"/>
      <c r="W177" s="15"/>
      <c r="X177" s="15"/>
      <c r="Y177" s="15"/>
      <c r="Z177" s="15"/>
      <c r="AA177" s="15"/>
      <c r="AB177" s="15"/>
      <c r="AC177" s="15"/>
      <c r="AD177" s="15"/>
      <c r="AE177" s="15"/>
      <c r="AT177" s="275" t="s">
        <v>176</v>
      </c>
      <c r="AU177" s="275" t="s">
        <v>79</v>
      </c>
      <c r="AV177" s="15" t="s">
        <v>77</v>
      </c>
      <c r="AW177" s="15" t="s">
        <v>32</v>
      </c>
      <c r="AX177" s="15" t="s">
        <v>70</v>
      </c>
      <c r="AY177" s="275" t="s">
        <v>165</v>
      </c>
    </row>
    <row r="178" s="13" customFormat="1">
      <c r="A178" s="13"/>
      <c r="B178" s="233"/>
      <c r="C178" s="234"/>
      <c r="D178" s="235" t="s">
        <v>176</v>
      </c>
      <c r="E178" s="236" t="s">
        <v>19</v>
      </c>
      <c r="F178" s="237" t="s">
        <v>1613</v>
      </c>
      <c r="G178" s="234"/>
      <c r="H178" s="238">
        <v>40.195</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176</v>
      </c>
      <c r="AU178" s="244" t="s">
        <v>79</v>
      </c>
      <c r="AV178" s="13" t="s">
        <v>79</v>
      </c>
      <c r="AW178" s="13" t="s">
        <v>32</v>
      </c>
      <c r="AX178" s="13" t="s">
        <v>70</v>
      </c>
      <c r="AY178" s="244" t="s">
        <v>165</v>
      </c>
    </row>
    <row r="179" s="13" customFormat="1">
      <c r="A179" s="13"/>
      <c r="B179" s="233"/>
      <c r="C179" s="234"/>
      <c r="D179" s="235" t="s">
        <v>176</v>
      </c>
      <c r="E179" s="236" t="s">
        <v>19</v>
      </c>
      <c r="F179" s="237" t="s">
        <v>1468</v>
      </c>
      <c r="G179" s="234"/>
      <c r="H179" s="238">
        <v>0</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176</v>
      </c>
      <c r="AU179" s="244" t="s">
        <v>79</v>
      </c>
      <c r="AV179" s="13" t="s">
        <v>79</v>
      </c>
      <c r="AW179" s="13" t="s">
        <v>32</v>
      </c>
      <c r="AX179" s="13" t="s">
        <v>70</v>
      </c>
      <c r="AY179" s="244" t="s">
        <v>165</v>
      </c>
    </row>
    <row r="180" s="14" customFormat="1">
      <c r="A180" s="14"/>
      <c r="B180" s="245"/>
      <c r="C180" s="246"/>
      <c r="D180" s="235" t="s">
        <v>176</v>
      </c>
      <c r="E180" s="247" t="s">
        <v>19</v>
      </c>
      <c r="F180" s="248" t="s">
        <v>178</v>
      </c>
      <c r="G180" s="246"/>
      <c r="H180" s="249">
        <v>40.195</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176</v>
      </c>
      <c r="AU180" s="255" t="s">
        <v>79</v>
      </c>
      <c r="AV180" s="14" t="s">
        <v>172</v>
      </c>
      <c r="AW180" s="14" t="s">
        <v>32</v>
      </c>
      <c r="AX180" s="14" t="s">
        <v>77</v>
      </c>
      <c r="AY180" s="255" t="s">
        <v>165</v>
      </c>
    </row>
    <row r="181" s="2" customFormat="1" ht="24.15" customHeight="1">
      <c r="A181" s="41"/>
      <c r="B181" s="42"/>
      <c r="C181" s="215" t="s">
        <v>254</v>
      </c>
      <c r="D181" s="215" t="s">
        <v>167</v>
      </c>
      <c r="E181" s="216" t="s">
        <v>1478</v>
      </c>
      <c r="F181" s="217" t="s">
        <v>309</v>
      </c>
      <c r="G181" s="218" t="s">
        <v>194</v>
      </c>
      <c r="H181" s="219">
        <v>41.195</v>
      </c>
      <c r="I181" s="220"/>
      <c r="J181" s="221">
        <f>ROUND(I181*H181,2)</f>
        <v>0</v>
      </c>
      <c r="K181" s="217" t="s">
        <v>171</v>
      </c>
      <c r="L181" s="47"/>
      <c r="M181" s="222" t="s">
        <v>19</v>
      </c>
      <c r="N181" s="223" t="s">
        <v>41</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172</v>
      </c>
      <c r="AT181" s="226" t="s">
        <v>167</v>
      </c>
      <c r="AU181" s="226" t="s">
        <v>79</v>
      </c>
      <c r="AY181" s="20" t="s">
        <v>165</v>
      </c>
      <c r="BE181" s="227">
        <f>IF(N181="základní",J181,0)</f>
        <v>0</v>
      </c>
      <c r="BF181" s="227">
        <f>IF(N181="snížená",J181,0)</f>
        <v>0</v>
      </c>
      <c r="BG181" s="227">
        <f>IF(N181="zákl. přenesená",J181,0)</f>
        <v>0</v>
      </c>
      <c r="BH181" s="227">
        <f>IF(N181="sníž. přenesená",J181,0)</f>
        <v>0</v>
      </c>
      <c r="BI181" s="227">
        <f>IF(N181="nulová",J181,0)</f>
        <v>0</v>
      </c>
      <c r="BJ181" s="20" t="s">
        <v>77</v>
      </c>
      <c r="BK181" s="227">
        <f>ROUND(I181*H181,2)</f>
        <v>0</v>
      </c>
      <c r="BL181" s="20" t="s">
        <v>172</v>
      </c>
      <c r="BM181" s="226" t="s">
        <v>1622</v>
      </c>
    </row>
    <row r="182" s="2" customFormat="1">
      <c r="A182" s="41"/>
      <c r="B182" s="42"/>
      <c r="C182" s="43"/>
      <c r="D182" s="228" t="s">
        <v>174</v>
      </c>
      <c r="E182" s="43"/>
      <c r="F182" s="229" t="s">
        <v>1480</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174</v>
      </c>
      <c r="AU182" s="20" t="s">
        <v>79</v>
      </c>
    </row>
    <row r="183" s="15" customFormat="1">
      <c r="A183" s="15"/>
      <c r="B183" s="266"/>
      <c r="C183" s="267"/>
      <c r="D183" s="235" t="s">
        <v>176</v>
      </c>
      <c r="E183" s="268" t="s">
        <v>19</v>
      </c>
      <c r="F183" s="269" t="s">
        <v>1481</v>
      </c>
      <c r="G183" s="267"/>
      <c r="H183" s="268" t="s">
        <v>19</v>
      </c>
      <c r="I183" s="270"/>
      <c r="J183" s="267"/>
      <c r="K183" s="267"/>
      <c r="L183" s="271"/>
      <c r="M183" s="272"/>
      <c r="N183" s="273"/>
      <c r="O183" s="273"/>
      <c r="P183" s="273"/>
      <c r="Q183" s="273"/>
      <c r="R183" s="273"/>
      <c r="S183" s="273"/>
      <c r="T183" s="274"/>
      <c r="U183" s="15"/>
      <c r="V183" s="15"/>
      <c r="W183" s="15"/>
      <c r="X183" s="15"/>
      <c r="Y183" s="15"/>
      <c r="Z183" s="15"/>
      <c r="AA183" s="15"/>
      <c r="AB183" s="15"/>
      <c r="AC183" s="15"/>
      <c r="AD183" s="15"/>
      <c r="AE183" s="15"/>
      <c r="AT183" s="275" t="s">
        <v>176</v>
      </c>
      <c r="AU183" s="275" t="s">
        <v>79</v>
      </c>
      <c r="AV183" s="15" t="s">
        <v>77</v>
      </c>
      <c r="AW183" s="15" t="s">
        <v>32</v>
      </c>
      <c r="AX183" s="15" t="s">
        <v>70</v>
      </c>
      <c r="AY183" s="275" t="s">
        <v>165</v>
      </c>
    </row>
    <row r="184" s="13" customFormat="1">
      <c r="A184" s="13"/>
      <c r="B184" s="233"/>
      <c r="C184" s="234"/>
      <c r="D184" s="235" t="s">
        <v>176</v>
      </c>
      <c r="E184" s="236" t="s">
        <v>19</v>
      </c>
      <c r="F184" s="237" t="s">
        <v>1582</v>
      </c>
      <c r="G184" s="234"/>
      <c r="H184" s="238">
        <v>11.07</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176</v>
      </c>
      <c r="AU184" s="244" t="s">
        <v>79</v>
      </c>
      <c r="AV184" s="13" t="s">
        <v>79</v>
      </c>
      <c r="AW184" s="13" t="s">
        <v>32</v>
      </c>
      <c r="AX184" s="13" t="s">
        <v>70</v>
      </c>
      <c r="AY184" s="244" t="s">
        <v>165</v>
      </c>
    </row>
    <row r="185" s="13" customFormat="1">
      <c r="A185" s="13"/>
      <c r="B185" s="233"/>
      <c r="C185" s="234"/>
      <c r="D185" s="235" t="s">
        <v>176</v>
      </c>
      <c r="E185" s="236" t="s">
        <v>19</v>
      </c>
      <c r="F185" s="237" t="s">
        <v>1583</v>
      </c>
      <c r="G185" s="234"/>
      <c r="H185" s="238">
        <v>10.800000000000001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176</v>
      </c>
      <c r="AU185" s="244" t="s">
        <v>79</v>
      </c>
      <c r="AV185" s="13" t="s">
        <v>79</v>
      </c>
      <c r="AW185" s="13" t="s">
        <v>32</v>
      </c>
      <c r="AX185" s="13" t="s">
        <v>70</v>
      </c>
      <c r="AY185" s="244" t="s">
        <v>165</v>
      </c>
    </row>
    <row r="186" s="13" customFormat="1">
      <c r="A186" s="13"/>
      <c r="B186" s="233"/>
      <c r="C186" s="234"/>
      <c r="D186" s="235" t="s">
        <v>176</v>
      </c>
      <c r="E186" s="236" t="s">
        <v>19</v>
      </c>
      <c r="F186" s="237" t="s">
        <v>1584</v>
      </c>
      <c r="G186" s="234"/>
      <c r="H186" s="238">
        <v>42.552999999999997</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176</v>
      </c>
      <c r="AU186" s="244" t="s">
        <v>79</v>
      </c>
      <c r="AV186" s="13" t="s">
        <v>79</v>
      </c>
      <c r="AW186" s="13" t="s">
        <v>32</v>
      </c>
      <c r="AX186" s="13" t="s">
        <v>70</v>
      </c>
      <c r="AY186" s="244" t="s">
        <v>165</v>
      </c>
    </row>
    <row r="187" s="13" customFormat="1">
      <c r="A187" s="13"/>
      <c r="B187" s="233"/>
      <c r="C187" s="234"/>
      <c r="D187" s="235" t="s">
        <v>176</v>
      </c>
      <c r="E187" s="236" t="s">
        <v>19</v>
      </c>
      <c r="F187" s="237" t="s">
        <v>1585</v>
      </c>
      <c r="G187" s="234"/>
      <c r="H187" s="238">
        <v>1.6000000000000001</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176</v>
      </c>
      <c r="AU187" s="244" t="s">
        <v>79</v>
      </c>
      <c r="AV187" s="13" t="s">
        <v>79</v>
      </c>
      <c r="AW187" s="13" t="s">
        <v>32</v>
      </c>
      <c r="AX187" s="13" t="s">
        <v>70</v>
      </c>
      <c r="AY187" s="244" t="s">
        <v>165</v>
      </c>
    </row>
    <row r="188" s="16" customFormat="1">
      <c r="A188" s="16"/>
      <c r="B188" s="276"/>
      <c r="C188" s="277"/>
      <c r="D188" s="235" t="s">
        <v>176</v>
      </c>
      <c r="E188" s="278" t="s">
        <v>19</v>
      </c>
      <c r="F188" s="279" t="s">
        <v>261</v>
      </c>
      <c r="G188" s="277"/>
      <c r="H188" s="280">
        <v>66.022999999999996</v>
      </c>
      <c r="I188" s="281"/>
      <c r="J188" s="277"/>
      <c r="K188" s="277"/>
      <c r="L188" s="282"/>
      <c r="M188" s="283"/>
      <c r="N188" s="284"/>
      <c r="O188" s="284"/>
      <c r="P188" s="284"/>
      <c r="Q188" s="284"/>
      <c r="R188" s="284"/>
      <c r="S188" s="284"/>
      <c r="T188" s="285"/>
      <c r="U188" s="16"/>
      <c r="V188" s="16"/>
      <c r="W188" s="16"/>
      <c r="X188" s="16"/>
      <c r="Y188" s="16"/>
      <c r="Z188" s="16"/>
      <c r="AA188" s="16"/>
      <c r="AB188" s="16"/>
      <c r="AC188" s="16"/>
      <c r="AD188" s="16"/>
      <c r="AE188" s="16"/>
      <c r="AT188" s="286" t="s">
        <v>176</v>
      </c>
      <c r="AU188" s="286" t="s">
        <v>79</v>
      </c>
      <c r="AV188" s="16" t="s">
        <v>185</v>
      </c>
      <c r="AW188" s="16" t="s">
        <v>32</v>
      </c>
      <c r="AX188" s="16" t="s">
        <v>70</v>
      </c>
      <c r="AY188" s="286" t="s">
        <v>165</v>
      </c>
    </row>
    <row r="189" s="15" customFormat="1">
      <c r="A189" s="15"/>
      <c r="B189" s="266"/>
      <c r="C189" s="267"/>
      <c r="D189" s="235" t="s">
        <v>176</v>
      </c>
      <c r="E189" s="268" t="s">
        <v>19</v>
      </c>
      <c r="F189" s="269" t="s">
        <v>1623</v>
      </c>
      <c r="G189" s="267"/>
      <c r="H189" s="268" t="s">
        <v>19</v>
      </c>
      <c r="I189" s="270"/>
      <c r="J189" s="267"/>
      <c r="K189" s="267"/>
      <c r="L189" s="271"/>
      <c r="M189" s="272"/>
      <c r="N189" s="273"/>
      <c r="O189" s="273"/>
      <c r="P189" s="273"/>
      <c r="Q189" s="273"/>
      <c r="R189" s="273"/>
      <c r="S189" s="273"/>
      <c r="T189" s="274"/>
      <c r="U189" s="15"/>
      <c r="V189" s="15"/>
      <c r="W189" s="15"/>
      <c r="X189" s="15"/>
      <c r="Y189" s="15"/>
      <c r="Z189" s="15"/>
      <c r="AA189" s="15"/>
      <c r="AB189" s="15"/>
      <c r="AC189" s="15"/>
      <c r="AD189" s="15"/>
      <c r="AE189" s="15"/>
      <c r="AT189" s="275" t="s">
        <v>176</v>
      </c>
      <c r="AU189" s="275" t="s">
        <v>79</v>
      </c>
      <c r="AV189" s="15" t="s">
        <v>77</v>
      </c>
      <c r="AW189" s="15" t="s">
        <v>32</v>
      </c>
      <c r="AX189" s="15" t="s">
        <v>70</v>
      </c>
      <c r="AY189" s="275" t="s">
        <v>165</v>
      </c>
    </row>
    <row r="190" s="13" customFormat="1">
      <c r="A190" s="13"/>
      <c r="B190" s="233"/>
      <c r="C190" s="234"/>
      <c r="D190" s="235" t="s">
        <v>176</v>
      </c>
      <c r="E190" s="236" t="s">
        <v>19</v>
      </c>
      <c r="F190" s="237" t="s">
        <v>1624</v>
      </c>
      <c r="G190" s="234"/>
      <c r="H190" s="238">
        <v>-20.448</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176</v>
      </c>
      <c r="AU190" s="244" t="s">
        <v>79</v>
      </c>
      <c r="AV190" s="13" t="s">
        <v>79</v>
      </c>
      <c r="AW190" s="13" t="s">
        <v>32</v>
      </c>
      <c r="AX190" s="13" t="s">
        <v>70</v>
      </c>
      <c r="AY190" s="244" t="s">
        <v>165</v>
      </c>
    </row>
    <row r="191" s="13" customFormat="1">
      <c r="A191" s="13"/>
      <c r="B191" s="233"/>
      <c r="C191" s="234"/>
      <c r="D191" s="235" t="s">
        <v>176</v>
      </c>
      <c r="E191" s="236" t="s">
        <v>19</v>
      </c>
      <c r="F191" s="237" t="s">
        <v>1625</v>
      </c>
      <c r="G191" s="234"/>
      <c r="H191" s="238">
        <v>-3.5529999999999999</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176</v>
      </c>
      <c r="AU191" s="244" t="s">
        <v>79</v>
      </c>
      <c r="AV191" s="13" t="s">
        <v>79</v>
      </c>
      <c r="AW191" s="13" t="s">
        <v>32</v>
      </c>
      <c r="AX191" s="13" t="s">
        <v>70</v>
      </c>
      <c r="AY191" s="244" t="s">
        <v>165</v>
      </c>
    </row>
    <row r="192" s="13" customFormat="1">
      <c r="A192" s="13"/>
      <c r="B192" s="233"/>
      <c r="C192" s="234"/>
      <c r="D192" s="235" t="s">
        <v>176</v>
      </c>
      <c r="E192" s="236" t="s">
        <v>19</v>
      </c>
      <c r="F192" s="237" t="s">
        <v>1626</v>
      </c>
      <c r="G192" s="234"/>
      <c r="H192" s="238">
        <v>-1.571</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176</v>
      </c>
      <c r="AU192" s="244" t="s">
        <v>79</v>
      </c>
      <c r="AV192" s="13" t="s">
        <v>79</v>
      </c>
      <c r="AW192" s="13" t="s">
        <v>32</v>
      </c>
      <c r="AX192" s="13" t="s">
        <v>70</v>
      </c>
      <c r="AY192" s="244" t="s">
        <v>165</v>
      </c>
    </row>
    <row r="193" s="13" customFormat="1">
      <c r="A193" s="13"/>
      <c r="B193" s="233"/>
      <c r="C193" s="234"/>
      <c r="D193" s="235" t="s">
        <v>176</v>
      </c>
      <c r="E193" s="236" t="s">
        <v>19</v>
      </c>
      <c r="F193" s="237" t="s">
        <v>1627</v>
      </c>
      <c r="G193" s="234"/>
      <c r="H193" s="238">
        <v>-0.25600000000000001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176</v>
      </c>
      <c r="AU193" s="244" t="s">
        <v>79</v>
      </c>
      <c r="AV193" s="13" t="s">
        <v>79</v>
      </c>
      <c r="AW193" s="13" t="s">
        <v>32</v>
      </c>
      <c r="AX193" s="13" t="s">
        <v>70</v>
      </c>
      <c r="AY193" s="244" t="s">
        <v>165</v>
      </c>
    </row>
    <row r="194" s="16" customFormat="1">
      <c r="A194" s="16"/>
      <c r="B194" s="276"/>
      <c r="C194" s="277"/>
      <c r="D194" s="235" t="s">
        <v>176</v>
      </c>
      <c r="E194" s="278" t="s">
        <v>19</v>
      </c>
      <c r="F194" s="279" t="s">
        <v>261</v>
      </c>
      <c r="G194" s="277"/>
      <c r="H194" s="280">
        <v>-25.828000000000003</v>
      </c>
      <c r="I194" s="281"/>
      <c r="J194" s="277"/>
      <c r="K194" s="277"/>
      <c r="L194" s="282"/>
      <c r="M194" s="283"/>
      <c r="N194" s="284"/>
      <c r="O194" s="284"/>
      <c r="P194" s="284"/>
      <c r="Q194" s="284"/>
      <c r="R194" s="284"/>
      <c r="S194" s="284"/>
      <c r="T194" s="285"/>
      <c r="U194" s="16"/>
      <c r="V194" s="16"/>
      <c r="W194" s="16"/>
      <c r="X194" s="16"/>
      <c r="Y194" s="16"/>
      <c r="Z194" s="16"/>
      <c r="AA194" s="16"/>
      <c r="AB194" s="16"/>
      <c r="AC194" s="16"/>
      <c r="AD194" s="16"/>
      <c r="AE194" s="16"/>
      <c r="AT194" s="286" t="s">
        <v>176</v>
      </c>
      <c r="AU194" s="286" t="s">
        <v>79</v>
      </c>
      <c r="AV194" s="16" t="s">
        <v>185</v>
      </c>
      <c r="AW194" s="16" t="s">
        <v>32</v>
      </c>
      <c r="AX194" s="16" t="s">
        <v>70</v>
      </c>
      <c r="AY194" s="286" t="s">
        <v>165</v>
      </c>
    </row>
    <row r="195" s="13" customFormat="1">
      <c r="A195" s="13"/>
      <c r="B195" s="233"/>
      <c r="C195" s="234"/>
      <c r="D195" s="235" t="s">
        <v>176</v>
      </c>
      <c r="E195" s="236" t="s">
        <v>19</v>
      </c>
      <c r="F195" s="237" t="s">
        <v>1591</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176</v>
      </c>
      <c r="AU195" s="244" t="s">
        <v>79</v>
      </c>
      <c r="AV195" s="13" t="s">
        <v>79</v>
      </c>
      <c r="AW195" s="13" t="s">
        <v>32</v>
      </c>
      <c r="AX195" s="13" t="s">
        <v>70</v>
      </c>
      <c r="AY195" s="244" t="s">
        <v>165</v>
      </c>
    </row>
    <row r="196" s="16" customFormat="1">
      <c r="A196" s="16"/>
      <c r="B196" s="276"/>
      <c r="C196" s="277"/>
      <c r="D196" s="235" t="s">
        <v>176</v>
      </c>
      <c r="E196" s="278" t="s">
        <v>19</v>
      </c>
      <c r="F196" s="279" t="s">
        <v>261</v>
      </c>
      <c r="G196" s="277"/>
      <c r="H196" s="280">
        <v>1</v>
      </c>
      <c r="I196" s="281"/>
      <c r="J196" s="277"/>
      <c r="K196" s="277"/>
      <c r="L196" s="282"/>
      <c r="M196" s="283"/>
      <c r="N196" s="284"/>
      <c r="O196" s="284"/>
      <c r="P196" s="284"/>
      <c r="Q196" s="284"/>
      <c r="R196" s="284"/>
      <c r="S196" s="284"/>
      <c r="T196" s="285"/>
      <c r="U196" s="16"/>
      <c r="V196" s="16"/>
      <c r="W196" s="16"/>
      <c r="X196" s="16"/>
      <c r="Y196" s="16"/>
      <c r="Z196" s="16"/>
      <c r="AA196" s="16"/>
      <c r="AB196" s="16"/>
      <c r="AC196" s="16"/>
      <c r="AD196" s="16"/>
      <c r="AE196" s="16"/>
      <c r="AT196" s="286" t="s">
        <v>176</v>
      </c>
      <c r="AU196" s="286" t="s">
        <v>79</v>
      </c>
      <c r="AV196" s="16" t="s">
        <v>185</v>
      </c>
      <c r="AW196" s="16" t="s">
        <v>32</v>
      </c>
      <c r="AX196" s="16" t="s">
        <v>70</v>
      </c>
      <c r="AY196" s="286" t="s">
        <v>165</v>
      </c>
    </row>
    <row r="197" s="14" customFormat="1">
      <c r="A197" s="14"/>
      <c r="B197" s="245"/>
      <c r="C197" s="246"/>
      <c r="D197" s="235" t="s">
        <v>176</v>
      </c>
      <c r="E197" s="247" t="s">
        <v>19</v>
      </c>
      <c r="F197" s="248" t="s">
        <v>178</v>
      </c>
      <c r="G197" s="246"/>
      <c r="H197" s="249">
        <v>41.195</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176</v>
      </c>
      <c r="AU197" s="255" t="s">
        <v>79</v>
      </c>
      <c r="AV197" s="14" t="s">
        <v>172</v>
      </c>
      <c r="AW197" s="14" t="s">
        <v>32</v>
      </c>
      <c r="AX197" s="14" t="s">
        <v>77</v>
      </c>
      <c r="AY197" s="255" t="s">
        <v>165</v>
      </c>
    </row>
    <row r="198" s="2" customFormat="1" ht="24.15" customHeight="1">
      <c r="A198" s="41"/>
      <c r="B198" s="42"/>
      <c r="C198" s="215" t="s">
        <v>8</v>
      </c>
      <c r="D198" s="215" t="s">
        <v>167</v>
      </c>
      <c r="E198" s="216" t="s">
        <v>1478</v>
      </c>
      <c r="F198" s="217" t="s">
        <v>309</v>
      </c>
      <c r="G198" s="218" t="s">
        <v>194</v>
      </c>
      <c r="H198" s="219">
        <v>3.5529999999999999</v>
      </c>
      <c r="I198" s="220"/>
      <c r="J198" s="221">
        <f>ROUND(I198*H198,2)</f>
        <v>0</v>
      </c>
      <c r="K198" s="217" t="s">
        <v>171</v>
      </c>
      <c r="L198" s="47"/>
      <c r="M198" s="222" t="s">
        <v>19</v>
      </c>
      <c r="N198" s="223" t="s">
        <v>41</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172</v>
      </c>
      <c r="AT198" s="226" t="s">
        <v>167</v>
      </c>
      <c r="AU198" s="226" t="s">
        <v>79</v>
      </c>
      <c r="AY198" s="20" t="s">
        <v>165</v>
      </c>
      <c r="BE198" s="227">
        <f>IF(N198="základní",J198,0)</f>
        <v>0</v>
      </c>
      <c r="BF198" s="227">
        <f>IF(N198="snížená",J198,0)</f>
        <v>0</v>
      </c>
      <c r="BG198" s="227">
        <f>IF(N198="zákl. přenesená",J198,0)</f>
        <v>0</v>
      </c>
      <c r="BH198" s="227">
        <f>IF(N198="sníž. přenesená",J198,0)</f>
        <v>0</v>
      </c>
      <c r="BI198" s="227">
        <f>IF(N198="nulová",J198,0)</f>
        <v>0</v>
      </c>
      <c r="BJ198" s="20" t="s">
        <v>77</v>
      </c>
      <c r="BK198" s="227">
        <f>ROUND(I198*H198,2)</f>
        <v>0</v>
      </c>
      <c r="BL198" s="20" t="s">
        <v>172</v>
      </c>
      <c r="BM198" s="226" t="s">
        <v>1628</v>
      </c>
    </row>
    <row r="199" s="2" customFormat="1">
      <c r="A199" s="41"/>
      <c r="B199" s="42"/>
      <c r="C199" s="43"/>
      <c r="D199" s="228" t="s">
        <v>174</v>
      </c>
      <c r="E199" s="43"/>
      <c r="F199" s="229" t="s">
        <v>1480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174</v>
      </c>
      <c r="AU199" s="20" t="s">
        <v>79</v>
      </c>
    </row>
    <row r="200" s="2" customFormat="1">
      <c r="A200" s="41"/>
      <c r="B200" s="42"/>
      <c r="C200" s="43"/>
      <c r="D200" s="235" t="s">
        <v>667</v>
      </c>
      <c r="E200" s="43"/>
      <c r="F200" s="287" t="s">
        <v>1629</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667</v>
      </c>
      <c r="AU200" s="20" t="s">
        <v>79</v>
      </c>
    </row>
    <row r="201" s="13" customFormat="1">
      <c r="A201" s="13"/>
      <c r="B201" s="233"/>
      <c r="C201" s="234"/>
      <c r="D201" s="235" t="s">
        <v>176</v>
      </c>
      <c r="E201" s="236" t="s">
        <v>19</v>
      </c>
      <c r="F201" s="237" t="s">
        <v>1630</v>
      </c>
      <c r="G201" s="234"/>
      <c r="H201" s="238">
        <v>6.3390000000000004</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176</v>
      </c>
      <c r="AU201" s="244" t="s">
        <v>79</v>
      </c>
      <c r="AV201" s="13" t="s">
        <v>79</v>
      </c>
      <c r="AW201" s="13" t="s">
        <v>32</v>
      </c>
      <c r="AX201" s="13" t="s">
        <v>70</v>
      </c>
      <c r="AY201" s="244" t="s">
        <v>165</v>
      </c>
    </row>
    <row r="202" s="13" customFormat="1">
      <c r="A202" s="13"/>
      <c r="B202" s="233"/>
      <c r="C202" s="234"/>
      <c r="D202" s="235" t="s">
        <v>176</v>
      </c>
      <c r="E202" s="236" t="s">
        <v>19</v>
      </c>
      <c r="F202" s="237" t="s">
        <v>1631</v>
      </c>
      <c r="G202" s="234"/>
      <c r="H202" s="238">
        <v>-2.786</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176</v>
      </c>
      <c r="AU202" s="244" t="s">
        <v>79</v>
      </c>
      <c r="AV202" s="13" t="s">
        <v>79</v>
      </c>
      <c r="AW202" s="13" t="s">
        <v>32</v>
      </c>
      <c r="AX202" s="13" t="s">
        <v>70</v>
      </c>
      <c r="AY202" s="244" t="s">
        <v>165</v>
      </c>
    </row>
    <row r="203" s="14" customFormat="1">
      <c r="A203" s="14"/>
      <c r="B203" s="245"/>
      <c r="C203" s="246"/>
      <c r="D203" s="235" t="s">
        <v>176</v>
      </c>
      <c r="E203" s="247" t="s">
        <v>19</v>
      </c>
      <c r="F203" s="248" t="s">
        <v>178</v>
      </c>
      <c r="G203" s="246"/>
      <c r="H203" s="249">
        <v>3.5530000000000004</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176</v>
      </c>
      <c r="AU203" s="255" t="s">
        <v>79</v>
      </c>
      <c r="AV203" s="14" t="s">
        <v>172</v>
      </c>
      <c r="AW203" s="14" t="s">
        <v>32</v>
      </c>
      <c r="AX203" s="14" t="s">
        <v>77</v>
      </c>
      <c r="AY203" s="255" t="s">
        <v>165</v>
      </c>
    </row>
    <row r="204" s="2" customFormat="1" ht="16.5" customHeight="1">
      <c r="A204" s="41"/>
      <c r="B204" s="42"/>
      <c r="C204" s="256" t="s">
        <v>269</v>
      </c>
      <c r="D204" s="256" t="s">
        <v>218</v>
      </c>
      <c r="E204" s="257" t="s">
        <v>1632</v>
      </c>
      <c r="F204" s="258" t="s">
        <v>1633</v>
      </c>
      <c r="G204" s="259" t="s">
        <v>221</v>
      </c>
      <c r="H204" s="260">
        <v>7.1059999999999999</v>
      </c>
      <c r="I204" s="261"/>
      <c r="J204" s="262">
        <f>ROUND(I204*H204,2)</f>
        <v>0</v>
      </c>
      <c r="K204" s="258" t="s">
        <v>171</v>
      </c>
      <c r="L204" s="263"/>
      <c r="M204" s="264" t="s">
        <v>19</v>
      </c>
      <c r="N204" s="265" t="s">
        <v>41</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217</v>
      </c>
      <c r="AT204" s="226" t="s">
        <v>218</v>
      </c>
      <c r="AU204" s="226" t="s">
        <v>79</v>
      </c>
      <c r="AY204" s="20" t="s">
        <v>165</v>
      </c>
      <c r="BE204" s="227">
        <f>IF(N204="základní",J204,0)</f>
        <v>0</v>
      </c>
      <c r="BF204" s="227">
        <f>IF(N204="snížená",J204,0)</f>
        <v>0</v>
      </c>
      <c r="BG204" s="227">
        <f>IF(N204="zákl. přenesená",J204,0)</f>
        <v>0</v>
      </c>
      <c r="BH204" s="227">
        <f>IF(N204="sníž. přenesená",J204,0)</f>
        <v>0</v>
      </c>
      <c r="BI204" s="227">
        <f>IF(N204="nulová",J204,0)</f>
        <v>0</v>
      </c>
      <c r="BJ204" s="20" t="s">
        <v>77</v>
      </c>
      <c r="BK204" s="227">
        <f>ROUND(I204*H204,2)</f>
        <v>0</v>
      </c>
      <c r="BL204" s="20" t="s">
        <v>172</v>
      </c>
      <c r="BM204" s="226" t="s">
        <v>1634</v>
      </c>
    </row>
    <row r="205" s="13" customFormat="1">
      <c r="A205" s="13"/>
      <c r="B205" s="233"/>
      <c r="C205" s="234"/>
      <c r="D205" s="235" t="s">
        <v>176</v>
      </c>
      <c r="E205" s="236" t="s">
        <v>19</v>
      </c>
      <c r="F205" s="237" t="s">
        <v>1630</v>
      </c>
      <c r="G205" s="234"/>
      <c r="H205" s="238">
        <v>6.3390000000000004</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176</v>
      </c>
      <c r="AU205" s="244" t="s">
        <v>79</v>
      </c>
      <c r="AV205" s="13" t="s">
        <v>79</v>
      </c>
      <c r="AW205" s="13" t="s">
        <v>32</v>
      </c>
      <c r="AX205" s="13" t="s">
        <v>70</v>
      </c>
      <c r="AY205" s="244" t="s">
        <v>165</v>
      </c>
    </row>
    <row r="206" s="13" customFormat="1">
      <c r="A206" s="13"/>
      <c r="B206" s="233"/>
      <c r="C206" s="234"/>
      <c r="D206" s="235" t="s">
        <v>176</v>
      </c>
      <c r="E206" s="236" t="s">
        <v>19</v>
      </c>
      <c r="F206" s="237" t="s">
        <v>1631</v>
      </c>
      <c r="G206" s="234"/>
      <c r="H206" s="238">
        <v>-2.786</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176</v>
      </c>
      <c r="AU206" s="244" t="s">
        <v>79</v>
      </c>
      <c r="AV206" s="13" t="s">
        <v>79</v>
      </c>
      <c r="AW206" s="13" t="s">
        <v>32</v>
      </c>
      <c r="AX206" s="13" t="s">
        <v>70</v>
      </c>
      <c r="AY206" s="244" t="s">
        <v>165</v>
      </c>
    </row>
    <row r="207" s="14" customFormat="1">
      <c r="A207" s="14"/>
      <c r="B207" s="245"/>
      <c r="C207" s="246"/>
      <c r="D207" s="235" t="s">
        <v>176</v>
      </c>
      <c r="E207" s="247" t="s">
        <v>19</v>
      </c>
      <c r="F207" s="248" t="s">
        <v>178</v>
      </c>
      <c r="G207" s="246"/>
      <c r="H207" s="249">
        <v>3.5530000000000004</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176</v>
      </c>
      <c r="AU207" s="255" t="s">
        <v>79</v>
      </c>
      <c r="AV207" s="14" t="s">
        <v>172</v>
      </c>
      <c r="AW207" s="14" t="s">
        <v>32</v>
      </c>
      <c r="AX207" s="14" t="s">
        <v>77</v>
      </c>
      <c r="AY207" s="255" t="s">
        <v>165</v>
      </c>
    </row>
    <row r="208" s="13" customFormat="1">
      <c r="A208" s="13"/>
      <c r="B208" s="233"/>
      <c r="C208" s="234"/>
      <c r="D208" s="235" t="s">
        <v>176</v>
      </c>
      <c r="E208" s="234"/>
      <c r="F208" s="237" t="s">
        <v>1635</v>
      </c>
      <c r="G208" s="234"/>
      <c r="H208" s="238">
        <v>7.1059999999999999</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176</v>
      </c>
      <c r="AU208" s="244" t="s">
        <v>79</v>
      </c>
      <c r="AV208" s="13" t="s">
        <v>79</v>
      </c>
      <c r="AW208" s="13" t="s">
        <v>4</v>
      </c>
      <c r="AX208" s="13" t="s">
        <v>77</v>
      </c>
      <c r="AY208" s="244" t="s">
        <v>165</v>
      </c>
    </row>
    <row r="209" s="2" customFormat="1" ht="37.8" customHeight="1">
      <c r="A209" s="41"/>
      <c r="B209" s="42"/>
      <c r="C209" s="215" t="s">
        <v>275</v>
      </c>
      <c r="D209" s="215" t="s">
        <v>167</v>
      </c>
      <c r="E209" s="216" t="s">
        <v>1485</v>
      </c>
      <c r="F209" s="217" t="s">
        <v>1486</v>
      </c>
      <c r="G209" s="218" t="s">
        <v>194</v>
      </c>
      <c r="H209" s="219">
        <v>15.907</v>
      </c>
      <c r="I209" s="220"/>
      <c r="J209" s="221">
        <f>ROUND(I209*H209,2)</f>
        <v>0</v>
      </c>
      <c r="K209" s="217" t="s">
        <v>171</v>
      </c>
      <c r="L209" s="47"/>
      <c r="M209" s="222" t="s">
        <v>19</v>
      </c>
      <c r="N209" s="223" t="s">
        <v>41</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172</v>
      </c>
      <c r="AT209" s="226" t="s">
        <v>167</v>
      </c>
      <c r="AU209" s="226" t="s">
        <v>79</v>
      </c>
      <c r="AY209" s="20" t="s">
        <v>165</v>
      </c>
      <c r="BE209" s="227">
        <f>IF(N209="základní",J209,0)</f>
        <v>0</v>
      </c>
      <c r="BF209" s="227">
        <f>IF(N209="snížená",J209,0)</f>
        <v>0</v>
      </c>
      <c r="BG209" s="227">
        <f>IF(N209="zákl. přenesená",J209,0)</f>
        <v>0</v>
      </c>
      <c r="BH209" s="227">
        <f>IF(N209="sníž. přenesená",J209,0)</f>
        <v>0</v>
      </c>
      <c r="BI209" s="227">
        <f>IF(N209="nulová",J209,0)</f>
        <v>0</v>
      </c>
      <c r="BJ209" s="20" t="s">
        <v>77</v>
      </c>
      <c r="BK209" s="227">
        <f>ROUND(I209*H209,2)</f>
        <v>0</v>
      </c>
      <c r="BL209" s="20" t="s">
        <v>172</v>
      </c>
      <c r="BM209" s="226" t="s">
        <v>1636</v>
      </c>
    </row>
    <row r="210" s="2" customFormat="1">
      <c r="A210" s="41"/>
      <c r="B210" s="42"/>
      <c r="C210" s="43"/>
      <c r="D210" s="228" t="s">
        <v>174</v>
      </c>
      <c r="E210" s="43"/>
      <c r="F210" s="229" t="s">
        <v>1488</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174</v>
      </c>
      <c r="AU210" s="20" t="s">
        <v>79</v>
      </c>
    </row>
    <row r="211" s="13" customFormat="1">
      <c r="A211" s="13"/>
      <c r="B211" s="233"/>
      <c r="C211" s="234"/>
      <c r="D211" s="235" t="s">
        <v>176</v>
      </c>
      <c r="E211" s="236" t="s">
        <v>19</v>
      </c>
      <c r="F211" s="237" t="s">
        <v>1637</v>
      </c>
      <c r="G211" s="234"/>
      <c r="H211" s="238">
        <v>2.952</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176</v>
      </c>
      <c r="AU211" s="244" t="s">
        <v>79</v>
      </c>
      <c r="AV211" s="13" t="s">
        <v>79</v>
      </c>
      <c r="AW211" s="13" t="s">
        <v>32</v>
      </c>
      <c r="AX211" s="13" t="s">
        <v>70</v>
      </c>
      <c r="AY211" s="244" t="s">
        <v>165</v>
      </c>
    </row>
    <row r="212" s="13" customFormat="1">
      <c r="A212" s="13"/>
      <c r="B212" s="233"/>
      <c r="C212" s="234"/>
      <c r="D212" s="235" t="s">
        <v>176</v>
      </c>
      <c r="E212" s="236" t="s">
        <v>19</v>
      </c>
      <c r="F212" s="237" t="s">
        <v>1638</v>
      </c>
      <c r="G212" s="234"/>
      <c r="H212" s="238">
        <v>-0.064000000000000001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176</v>
      </c>
      <c r="AU212" s="244" t="s">
        <v>79</v>
      </c>
      <c r="AV212" s="13" t="s">
        <v>79</v>
      </c>
      <c r="AW212" s="13" t="s">
        <v>32</v>
      </c>
      <c r="AX212" s="13" t="s">
        <v>70</v>
      </c>
      <c r="AY212" s="244" t="s">
        <v>165</v>
      </c>
    </row>
    <row r="213" s="13" customFormat="1">
      <c r="A213" s="13"/>
      <c r="B213" s="233"/>
      <c r="C213" s="234"/>
      <c r="D213" s="235" t="s">
        <v>176</v>
      </c>
      <c r="E213" s="236" t="s">
        <v>19</v>
      </c>
      <c r="F213" s="237" t="s">
        <v>1639</v>
      </c>
      <c r="G213" s="234"/>
      <c r="H213" s="238">
        <v>3.2400000000000002</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176</v>
      </c>
      <c r="AU213" s="244" t="s">
        <v>79</v>
      </c>
      <c r="AV213" s="13" t="s">
        <v>79</v>
      </c>
      <c r="AW213" s="13" t="s">
        <v>32</v>
      </c>
      <c r="AX213" s="13" t="s">
        <v>70</v>
      </c>
      <c r="AY213" s="244" t="s">
        <v>165</v>
      </c>
    </row>
    <row r="214" s="13" customFormat="1">
      <c r="A214" s="13"/>
      <c r="B214" s="233"/>
      <c r="C214" s="234"/>
      <c r="D214" s="235" t="s">
        <v>176</v>
      </c>
      <c r="E214" s="236" t="s">
        <v>19</v>
      </c>
      <c r="F214" s="237" t="s">
        <v>1640</v>
      </c>
      <c r="G214" s="234"/>
      <c r="H214" s="238">
        <v>-0.14099999999999999</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176</v>
      </c>
      <c r="AU214" s="244" t="s">
        <v>79</v>
      </c>
      <c r="AV214" s="13" t="s">
        <v>79</v>
      </c>
      <c r="AW214" s="13" t="s">
        <v>32</v>
      </c>
      <c r="AX214" s="13" t="s">
        <v>70</v>
      </c>
      <c r="AY214" s="244" t="s">
        <v>165</v>
      </c>
    </row>
    <row r="215" s="13" customFormat="1">
      <c r="A215" s="13"/>
      <c r="B215" s="233"/>
      <c r="C215" s="234"/>
      <c r="D215" s="235" t="s">
        <v>176</v>
      </c>
      <c r="E215" s="236" t="s">
        <v>19</v>
      </c>
      <c r="F215" s="237" t="s">
        <v>1641</v>
      </c>
      <c r="G215" s="234"/>
      <c r="H215" s="238">
        <v>10.664999999999999</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176</v>
      </c>
      <c r="AU215" s="244" t="s">
        <v>79</v>
      </c>
      <c r="AV215" s="13" t="s">
        <v>79</v>
      </c>
      <c r="AW215" s="13" t="s">
        <v>32</v>
      </c>
      <c r="AX215" s="13" t="s">
        <v>70</v>
      </c>
      <c r="AY215" s="244" t="s">
        <v>165</v>
      </c>
    </row>
    <row r="216" s="13" customFormat="1">
      <c r="A216" s="13"/>
      <c r="B216" s="233"/>
      <c r="C216" s="234"/>
      <c r="D216" s="235" t="s">
        <v>176</v>
      </c>
      <c r="E216" s="236" t="s">
        <v>19</v>
      </c>
      <c r="F216" s="237" t="s">
        <v>1642</v>
      </c>
      <c r="G216" s="234"/>
      <c r="H216" s="238">
        <v>-0.745</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176</v>
      </c>
      <c r="AU216" s="244" t="s">
        <v>79</v>
      </c>
      <c r="AV216" s="13" t="s">
        <v>79</v>
      </c>
      <c r="AW216" s="13" t="s">
        <v>32</v>
      </c>
      <c r="AX216" s="13" t="s">
        <v>70</v>
      </c>
      <c r="AY216" s="244" t="s">
        <v>165</v>
      </c>
    </row>
    <row r="217" s="14" customFormat="1">
      <c r="A217" s="14"/>
      <c r="B217" s="245"/>
      <c r="C217" s="246"/>
      <c r="D217" s="235" t="s">
        <v>176</v>
      </c>
      <c r="E217" s="247" t="s">
        <v>19</v>
      </c>
      <c r="F217" s="248" t="s">
        <v>178</v>
      </c>
      <c r="G217" s="246"/>
      <c r="H217" s="249">
        <v>15.907000000000002</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176</v>
      </c>
      <c r="AU217" s="255" t="s">
        <v>79</v>
      </c>
      <c r="AV217" s="14" t="s">
        <v>172</v>
      </c>
      <c r="AW217" s="14" t="s">
        <v>32</v>
      </c>
      <c r="AX217" s="14" t="s">
        <v>77</v>
      </c>
      <c r="AY217" s="255" t="s">
        <v>165</v>
      </c>
    </row>
    <row r="218" s="2" customFormat="1" ht="16.5" customHeight="1">
      <c r="A218" s="41"/>
      <c r="B218" s="42"/>
      <c r="C218" s="256" t="s">
        <v>283</v>
      </c>
      <c r="D218" s="256" t="s">
        <v>218</v>
      </c>
      <c r="E218" s="257" t="s">
        <v>1490</v>
      </c>
      <c r="F218" s="258" t="s">
        <v>1491</v>
      </c>
      <c r="G218" s="259" t="s">
        <v>221</v>
      </c>
      <c r="H218" s="260">
        <v>31.814</v>
      </c>
      <c r="I218" s="261"/>
      <c r="J218" s="262">
        <f>ROUND(I218*H218,2)</f>
        <v>0</v>
      </c>
      <c r="K218" s="258" t="s">
        <v>171</v>
      </c>
      <c r="L218" s="263"/>
      <c r="M218" s="264" t="s">
        <v>19</v>
      </c>
      <c r="N218" s="265" t="s">
        <v>41</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217</v>
      </c>
      <c r="AT218" s="226" t="s">
        <v>218</v>
      </c>
      <c r="AU218" s="226" t="s">
        <v>79</v>
      </c>
      <c r="AY218" s="20" t="s">
        <v>165</v>
      </c>
      <c r="BE218" s="227">
        <f>IF(N218="základní",J218,0)</f>
        <v>0</v>
      </c>
      <c r="BF218" s="227">
        <f>IF(N218="snížená",J218,0)</f>
        <v>0</v>
      </c>
      <c r="BG218" s="227">
        <f>IF(N218="zákl. přenesená",J218,0)</f>
        <v>0</v>
      </c>
      <c r="BH218" s="227">
        <f>IF(N218="sníž. přenesená",J218,0)</f>
        <v>0</v>
      </c>
      <c r="BI218" s="227">
        <f>IF(N218="nulová",J218,0)</f>
        <v>0</v>
      </c>
      <c r="BJ218" s="20" t="s">
        <v>77</v>
      </c>
      <c r="BK218" s="227">
        <f>ROUND(I218*H218,2)</f>
        <v>0</v>
      </c>
      <c r="BL218" s="20" t="s">
        <v>172</v>
      </c>
      <c r="BM218" s="226" t="s">
        <v>1643</v>
      </c>
    </row>
    <row r="219" s="13" customFormat="1">
      <c r="A219" s="13"/>
      <c r="B219" s="233"/>
      <c r="C219" s="234"/>
      <c r="D219" s="235" t="s">
        <v>176</v>
      </c>
      <c r="E219" s="236" t="s">
        <v>19</v>
      </c>
      <c r="F219" s="237" t="s">
        <v>1637</v>
      </c>
      <c r="G219" s="234"/>
      <c r="H219" s="238">
        <v>2.952</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176</v>
      </c>
      <c r="AU219" s="244" t="s">
        <v>79</v>
      </c>
      <c r="AV219" s="13" t="s">
        <v>79</v>
      </c>
      <c r="AW219" s="13" t="s">
        <v>32</v>
      </c>
      <c r="AX219" s="13" t="s">
        <v>70</v>
      </c>
      <c r="AY219" s="244" t="s">
        <v>165</v>
      </c>
    </row>
    <row r="220" s="13" customFormat="1">
      <c r="A220" s="13"/>
      <c r="B220" s="233"/>
      <c r="C220" s="234"/>
      <c r="D220" s="235" t="s">
        <v>176</v>
      </c>
      <c r="E220" s="236" t="s">
        <v>19</v>
      </c>
      <c r="F220" s="237" t="s">
        <v>1638</v>
      </c>
      <c r="G220" s="234"/>
      <c r="H220" s="238">
        <v>-0.064000000000000001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176</v>
      </c>
      <c r="AU220" s="244" t="s">
        <v>79</v>
      </c>
      <c r="AV220" s="13" t="s">
        <v>79</v>
      </c>
      <c r="AW220" s="13" t="s">
        <v>32</v>
      </c>
      <c r="AX220" s="13" t="s">
        <v>70</v>
      </c>
      <c r="AY220" s="244" t="s">
        <v>165</v>
      </c>
    </row>
    <row r="221" s="13" customFormat="1">
      <c r="A221" s="13"/>
      <c r="B221" s="233"/>
      <c r="C221" s="234"/>
      <c r="D221" s="235" t="s">
        <v>176</v>
      </c>
      <c r="E221" s="236" t="s">
        <v>19</v>
      </c>
      <c r="F221" s="237" t="s">
        <v>1639</v>
      </c>
      <c r="G221" s="234"/>
      <c r="H221" s="238">
        <v>3.2400000000000002</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176</v>
      </c>
      <c r="AU221" s="244" t="s">
        <v>79</v>
      </c>
      <c r="AV221" s="13" t="s">
        <v>79</v>
      </c>
      <c r="AW221" s="13" t="s">
        <v>32</v>
      </c>
      <c r="AX221" s="13" t="s">
        <v>70</v>
      </c>
      <c r="AY221" s="244" t="s">
        <v>165</v>
      </c>
    </row>
    <row r="222" s="13" customFormat="1">
      <c r="A222" s="13"/>
      <c r="B222" s="233"/>
      <c r="C222" s="234"/>
      <c r="D222" s="235" t="s">
        <v>176</v>
      </c>
      <c r="E222" s="236" t="s">
        <v>19</v>
      </c>
      <c r="F222" s="237" t="s">
        <v>1640</v>
      </c>
      <c r="G222" s="234"/>
      <c r="H222" s="238">
        <v>-0.14099999999999999</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176</v>
      </c>
      <c r="AU222" s="244" t="s">
        <v>79</v>
      </c>
      <c r="AV222" s="13" t="s">
        <v>79</v>
      </c>
      <c r="AW222" s="13" t="s">
        <v>32</v>
      </c>
      <c r="AX222" s="13" t="s">
        <v>70</v>
      </c>
      <c r="AY222" s="244" t="s">
        <v>165</v>
      </c>
    </row>
    <row r="223" s="13" customFormat="1">
      <c r="A223" s="13"/>
      <c r="B223" s="233"/>
      <c r="C223" s="234"/>
      <c r="D223" s="235" t="s">
        <v>176</v>
      </c>
      <c r="E223" s="236" t="s">
        <v>19</v>
      </c>
      <c r="F223" s="237" t="s">
        <v>1641</v>
      </c>
      <c r="G223" s="234"/>
      <c r="H223" s="238">
        <v>10.664999999999999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176</v>
      </c>
      <c r="AU223" s="244" t="s">
        <v>79</v>
      </c>
      <c r="AV223" s="13" t="s">
        <v>79</v>
      </c>
      <c r="AW223" s="13" t="s">
        <v>32</v>
      </c>
      <c r="AX223" s="13" t="s">
        <v>70</v>
      </c>
      <c r="AY223" s="244" t="s">
        <v>165</v>
      </c>
    </row>
    <row r="224" s="13" customFormat="1">
      <c r="A224" s="13"/>
      <c r="B224" s="233"/>
      <c r="C224" s="234"/>
      <c r="D224" s="235" t="s">
        <v>176</v>
      </c>
      <c r="E224" s="236" t="s">
        <v>19</v>
      </c>
      <c r="F224" s="237" t="s">
        <v>1642</v>
      </c>
      <c r="G224" s="234"/>
      <c r="H224" s="238">
        <v>-0.745</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176</v>
      </c>
      <c r="AU224" s="244" t="s">
        <v>79</v>
      </c>
      <c r="AV224" s="13" t="s">
        <v>79</v>
      </c>
      <c r="AW224" s="13" t="s">
        <v>32</v>
      </c>
      <c r="AX224" s="13" t="s">
        <v>70</v>
      </c>
      <c r="AY224" s="244" t="s">
        <v>165</v>
      </c>
    </row>
    <row r="225" s="14" customFormat="1">
      <c r="A225" s="14"/>
      <c r="B225" s="245"/>
      <c r="C225" s="246"/>
      <c r="D225" s="235" t="s">
        <v>176</v>
      </c>
      <c r="E225" s="247" t="s">
        <v>19</v>
      </c>
      <c r="F225" s="248" t="s">
        <v>178</v>
      </c>
      <c r="G225" s="246"/>
      <c r="H225" s="249">
        <v>15.907000000000002</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176</v>
      </c>
      <c r="AU225" s="255" t="s">
        <v>79</v>
      </c>
      <c r="AV225" s="14" t="s">
        <v>172</v>
      </c>
      <c r="AW225" s="14" t="s">
        <v>32</v>
      </c>
      <c r="AX225" s="14" t="s">
        <v>77</v>
      </c>
      <c r="AY225" s="255" t="s">
        <v>165</v>
      </c>
    </row>
    <row r="226" s="13" customFormat="1">
      <c r="A226" s="13"/>
      <c r="B226" s="233"/>
      <c r="C226" s="234"/>
      <c r="D226" s="235" t="s">
        <v>176</v>
      </c>
      <c r="E226" s="234"/>
      <c r="F226" s="237" t="s">
        <v>1644</v>
      </c>
      <c r="G226" s="234"/>
      <c r="H226" s="238">
        <v>31.814</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176</v>
      </c>
      <c r="AU226" s="244" t="s">
        <v>79</v>
      </c>
      <c r="AV226" s="13" t="s">
        <v>79</v>
      </c>
      <c r="AW226" s="13" t="s">
        <v>4</v>
      </c>
      <c r="AX226" s="13" t="s">
        <v>77</v>
      </c>
      <c r="AY226" s="244" t="s">
        <v>165</v>
      </c>
    </row>
    <row r="227" s="12" customFormat="1" ht="22.8" customHeight="1">
      <c r="A227" s="12"/>
      <c r="B227" s="199"/>
      <c r="C227" s="200"/>
      <c r="D227" s="201" t="s">
        <v>69</v>
      </c>
      <c r="E227" s="213" t="s">
        <v>79</v>
      </c>
      <c r="F227" s="213" t="s">
        <v>324</v>
      </c>
      <c r="G227" s="200"/>
      <c r="H227" s="200"/>
      <c r="I227" s="203"/>
      <c r="J227" s="214">
        <f>BK227</f>
        <v>0</v>
      </c>
      <c r="K227" s="200"/>
      <c r="L227" s="205"/>
      <c r="M227" s="206"/>
      <c r="N227" s="207"/>
      <c r="O227" s="207"/>
      <c r="P227" s="208">
        <f>SUM(P228:P245)</f>
        <v>0</v>
      </c>
      <c r="Q227" s="207"/>
      <c r="R227" s="208">
        <f>SUM(R228:R245)</f>
        <v>5.4792038604000011</v>
      </c>
      <c r="S227" s="207"/>
      <c r="T227" s="209">
        <f>SUM(T228:T245)</f>
        <v>0</v>
      </c>
      <c r="U227" s="12"/>
      <c r="V227" s="12"/>
      <c r="W227" s="12"/>
      <c r="X227" s="12"/>
      <c r="Y227" s="12"/>
      <c r="Z227" s="12"/>
      <c r="AA227" s="12"/>
      <c r="AB227" s="12"/>
      <c r="AC227" s="12"/>
      <c r="AD227" s="12"/>
      <c r="AE227" s="12"/>
      <c r="AR227" s="210" t="s">
        <v>77</v>
      </c>
      <c r="AT227" s="211" t="s">
        <v>69</v>
      </c>
      <c r="AU227" s="211" t="s">
        <v>77</v>
      </c>
      <c r="AY227" s="210" t="s">
        <v>165</v>
      </c>
      <c r="BK227" s="212">
        <f>SUM(BK228:BK245)</f>
        <v>0</v>
      </c>
    </row>
    <row r="228" s="2" customFormat="1" ht="16.5" customHeight="1">
      <c r="A228" s="41"/>
      <c r="B228" s="42"/>
      <c r="C228" s="215" t="s">
        <v>289</v>
      </c>
      <c r="D228" s="215" t="s">
        <v>167</v>
      </c>
      <c r="E228" s="216" t="s">
        <v>1494</v>
      </c>
      <c r="F228" s="217" t="s">
        <v>1495</v>
      </c>
      <c r="G228" s="218" t="s">
        <v>194</v>
      </c>
      <c r="H228" s="219">
        <v>3.2000000000000002</v>
      </c>
      <c r="I228" s="220"/>
      <c r="J228" s="221">
        <f>ROUND(I228*H228,2)</f>
        <v>0</v>
      </c>
      <c r="K228" s="217" t="s">
        <v>171</v>
      </c>
      <c r="L228" s="47"/>
      <c r="M228" s="222" t="s">
        <v>19</v>
      </c>
      <c r="N228" s="223" t="s">
        <v>41</v>
      </c>
      <c r="O228" s="87"/>
      <c r="P228" s="224">
        <f>O228*H228</f>
        <v>0</v>
      </c>
      <c r="Q228" s="224">
        <v>1.6299999999999999</v>
      </c>
      <c r="R228" s="224">
        <f>Q228*H228</f>
        <v>5.2160000000000002</v>
      </c>
      <c r="S228" s="224">
        <v>0</v>
      </c>
      <c r="T228" s="225">
        <f>S228*H228</f>
        <v>0</v>
      </c>
      <c r="U228" s="41"/>
      <c r="V228" s="41"/>
      <c r="W228" s="41"/>
      <c r="X228" s="41"/>
      <c r="Y228" s="41"/>
      <c r="Z228" s="41"/>
      <c r="AA228" s="41"/>
      <c r="AB228" s="41"/>
      <c r="AC228" s="41"/>
      <c r="AD228" s="41"/>
      <c r="AE228" s="41"/>
      <c r="AR228" s="226" t="s">
        <v>172</v>
      </c>
      <c r="AT228" s="226" t="s">
        <v>167</v>
      </c>
      <c r="AU228" s="226" t="s">
        <v>79</v>
      </c>
      <c r="AY228" s="20" t="s">
        <v>165</v>
      </c>
      <c r="BE228" s="227">
        <f>IF(N228="základní",J228,0)</f>
        <v>0</v>
      </c>
      <c r="BF228" s="227">
        <f>IF(N228="snížená",J228,0)</f>
        <v>0</v>
      </c>
      <c r="BG228" s="227">
        <f>IF(N228="zákl. přenesená",J228,0)</f>
        <v>0</v>
      </c>
      <c r="BH228" s="227">
        <f>IF(N228="sníž. přenesená",J228,0)</f>
        <v>0</v>
      </c>
      <c r="BI228" s="227">
        <f>IF(N228="nulová",J228,0)</f>
        <v>0</v>
      </c>
      <c r="BJ228" s="20" t="s">
        <v>77</v>
      </c>
      <c r="BK228" s="227">
        <f>ROUND(I228*H228,2)</f>
        <v>0</v>
      </c>
      <c r="BL228" s="20" t="s">
        <v>172</v>
      </c>
      <c r="BM228" s="226" t="s">
        <v>1645</v>
      </c>
    </row>
    <row r="229" s="2" customFormat="1">
      <c r="A229" s="41"/>
      <c r="B229" s="42"/>
      <c r="C229" s="43"/>
      <c r="D229" s="228" t="s">
        <v>174</v>
      </c>
      <c r="E229" s="43"/>
      <c r="F229" s="229" t="s">
        <v>1497</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174</v>
      </c>
      <c r="AU229" s="20" t="s">
        <v>79</v>
      </c>
    </row>
    <row r="230" s="13" customFormat="1">
      <c r="A230" s="13"/>
      <c r="B230" s="233"/>
      <c r="C230" s="234"/>
      <c r="D230" s="235" t="s">
        <v>176</v>
      </c>
      <c r="E230" s="236" t="s">
        <v>19</v>
      </c>
      <c r="F230" s="237" t="s">
        <v>1596</v>
      </c>
      <c r="G230" s="234"/>
      <c r="H230" s="238">
        <v>3.2000000000000002</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176</v>
      </c>
      <c r="AU230" s="244" t="s">
        <v>79</v>
      </c>
      <c r="AV230" s="13" t="s">
        <v>79</v>
      </c>
      <c r="AW230" s="13" t="s">
        <v>32</v>
      </c>
      <c r="AX230" s="13" t="s">
        <v>70</v>
      </c>
      <c r="AY230" s="244" t="s">
        <v>165</v>
      </c>
    </row>
    <row r="231" s="14" customFormat="1">
      <c r="A231" s="14"/>
      <c r="B231" s="245"/>
      <c r="C231" s="246"/>
      <c r="D231" s="235" t="s">
        <v>176</v>
      </c>
      <c r="E231" s="247" t="s">
        <v>19</v>
      </c>
      <c r="F231" s="248" t="s">
        <v>178</v>
      </c>
      <c r="G231" s="246"/>
      <c r="H231" s="249">
        <v>3.2000000000000002</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176</v>
      </c>
      <c r="AU231" s="255" t="s">
        <v>79</v>
      </c>
      <c r="AV231" s="14" t="s">
        <v>172</v>
      </c>
      <c r="AW231" s="14" t="s">
        <v>32</v>
      </c>
      <c r="AX231" s="14" t="s">
        <v>77</v>
      </c>
      <c r="AY231" s="255" t="s">
        <v>165</v>
      </c>
    </row>
    <row r="232" s="2" customFormat="1" ht="16.5" customHeight="1">
      <c r="A232" s="41"/>
      <c r="B232" s="42"/>
      <c r="C232" s="215" t="s">
        <v>296</v>
      </c>
      <c r="D232" s="215" t="s">
        <v>167</v>
      </c>
      <c r="E232" s="216" t="s">
        <v>332</v>
      </c>
      <c r="F232" s="217" t="s">
        <v>333</v>
      </c>
      <c r="G232" s="218" t="s">
        <v>213</v>
      </c>
      <c r="H232" s="219">
        <v>23.699999999999999</v>
      </c>
      <c r="I232" s="220"/>
      <c r="J232" s="221">
        <f>ROUND(I232*H232,2)</f>
        <v>0</v>
      </c>
      <c r="K232" s="217" t="s">
        <v>171</v>
      </c>
      <c r="L232" s="47"/>
      <c r="M232" s="222" t="s">
        <v>19</v>
      </c>
      <c r="N232" s="223" t="s">
        <v>41</v>
      </c>
      <c r="O232" s="87"/>
      <c r="P232" s="224">
        <f>O232*H232</f>
        <v>0</v>
      </c>
      <c r="Q232" s="224">
        <v>0.00048959999999999997</v>
      </c>
      <c r="R232" s="224">
        <f>Q232*H232</f>
        <v>0.011603519999999999</v>
      </c>
      <c r="S232" s="224">
        <v>0</v>
      </c>
      <c r="T232" s="225">
        <f>S232*H232</f>
        <v>0</v>
      </c>
      <c r="U232" s="41"/>
      <c r="V232" s="41"/>
      <c r="W232" s="41"/>
      <c r="X232" s="41"/>
      <c r="Y232" s="41"/>
      <c r="Z232" s="41"/>
      <c r="AA232" s="41"/>
      <c r="AB232" s="41"/>
      <c r="AC232" s="41"/>
      <c r="AD232" s="41"/>
      <c r="AE232" s="41"/>
      <c r="AR232" s="226" t="s">
        <v>172</v>
      </c>
      <c r="AT232" s="226" t="s">
        <v>167</v>
      </c>
      <c r="AU232" s="226" t="s">
        <v>79</v>
      </c>
      <c r="AY232" s="20" t="s">
        <v>165</v>
      </c>
      <c r="BE232" s="227">
        <f>IF(N232="základní",J232,0)</f>
        <v>0</v>
      </c>
      <c r="BF232" s="227">
        <f>IF(N232="snížená",J232,0)</f>
        <v>0</v>
      </c>
      <c r="BG232" s="227">
        <f>IF(N232="zákl. přenesená",J232,0)</f>
        <v>0</v>
      </c>
      <c r="BH232" s="227">
        <f>IF(N232="sníž. přenesená",J232,0)</f>
        <v>0</v>
      </c>
      <c r="BI232" s="227">
        <f>IF(N232="nulová",J232,0)</f>
        <v>0</v>
      </c>
      <c r="BJ232" s="20" t="s">
        <v>77</v>
      </c>
      <c r="BK232" s="227">
        <f>ROUND(I232*H232,2)</f>
        <v>0</v>
      </c>
      <c r="BL232" s="20" t="s">
        <v>172</v>
      </c>
      <c r="BM232" s="226" t="s">
        <v>1646</v>
      </c>
    </row>
    <row r="233" s="2" customFormat="1">
      <c r="A233" s="41"/>
      <c r="B233" s="42"/>
      <c r="C233" s="43"/>
      <c r="D233" s="228" t="s">
        <v>174</v>
      </c>
      <c r="E233" s="43"/>
      <c r="F233" s="229" t="s">
        <v>335</v>
      </c>
      <c r="G233" s="43"/>
      <c r="H233" s="43"/>
      <c r="I233" s="230"/>
      <c r="J233" s="43"/>
      <c r="K233" s="43"/>
      <c r="L233" s="47"/>
      <c r="M233" s="231"/>
      <c r="N233" s="232"/>
      <c r="O233" s="87"/>
      <c r="P233" s="87"/>
      <c r="Q233" s="87"/>
      <c r="R233" s="87"/>
      <c r="S233" s="87"/>
      <c r="T233" s="88"/>
      <c r="U233" s="41"/>
      <c r="V233" s="41"/>
      <c r="W233" s="41"/>
      <c r="X233" s="41"/>
      <c r="Y233" s="41"/>
      <c r="Z233" s="41"/>
      <c r="AA233" s="41"/>
      <c r="AB233" s="41"/>
      <c r="AC233" s="41"/>
      <c r="AD233" s="41"/>
      <c r="AE233" s="41"/>
      <c r="AT233" s="20" t="s">
        <v>174</v>
      </c>
      <c r="AU233" s="20" t="s">
        <v>79</v>
      </c>
    </row>
    <row r="234" s="13" customFormat="1">
      <c r="A234" s="13"/>
      <c r="B234" s="233"/>
      <c r="C234" s="234"/>
      <c r="D234" s="235" t="s">
        <v>176</v>
      </c>
      <c r="E234" s="236" t="s">
        <v>19</v>
      </c>
      <c r="F234" s="237" t="s">
        <v>1647</v>
      </c>
      <c r="G234" s="234"/>
      <c r="H234" s="238">
        <v>23.699999999999999</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176</v>
      </c>
      <c r="AU234" s="244" t="s">
        <v>79</v>
      </c>
      <c r="AV234" s="13" t="s">
        <v>79</v>
      </c>
      <c r="AW234" s="13" t="s">
        <v>32</v>
      </c>
      <c r="AX234" s="13" t="s">
        <v>70</v>
      </c>
      <c r="AY234" s="244" t="s">
        <v>165</v>
      </c>
    </row>
    <row r="235" s="14" customFormat="1">
      <c r="A235" s="14"/>
      <c r="B235" s="245"/>
      <c r="C235" s="246"/>
      <c r="D235" s="235" t="s">
        <v>176</v>
      </c>
      <c r="E235" s="247" t="s">
        <v>19</v>
      </c>
      <c r="F235" s="248" t="s">
        <v>178</v>
      </c>
      <c r="G235" s="246"/>
      <c r="H235" s="249">
        <v>23.699999999999999</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176</v>
      </c>
      <c r="AU235" s="255" t="s">
        <v>79</v>
      </c>
      <c r="AV235" s="14" t="s">
        <v>172</v>
      </c>
      <c r="AW235" s="14" t="s">
        <v>32</v>
      </c>
      <c r="AX235" s="14" t="s">
        <v>77</v>
      </c>
      <c r="AY235" s="255" t="s">
        <v>165</v>
      </c>
    </row>
    <row r="236" s="2" customFormat="1" ht="16.5" customHeight="1">
      <c r="A236" s="41"/>
      <c r="B236" s="42"/>
      <c r="C236" s="215" t="s">
        <v>7</v>
      </c>
      <c r="D236" s="215" t="s">
        <v>167</v>
      </c>
      <c r="E236" s="216" t="s">
        <v>360</v>
      </c>
      <c r="F236" s="217" t="s">
        <v>361</v>
      </c>
      <c r="G236" s="218" t="s">
        <v>194</v>
      </c>
      <c r="H236" s="219">
        <v>0.10000000000000001</v>
      </c>
      <c r="I236" s="220"/>
      <c r="J236" s="221">
        <f>ROUND(I236*H236,2)</f>
        <v>0</v>
      </c>
      <c r="K236" s="217" t="s">
        <v>171</v>
      </c>
      <c r="L236" s="47"/>
      <c r="M236" s="222" t="s">
        <v>19</v>
      </c>
      <c r="N236" s="223" t="s">
        <v>41</v>
      </c>
      <c r="O236" s="87"/>
      <c r="P236" s="224">
        <f>O236*H236</f>
        <v>0</v>
      </c>
      <c r="Q236" s="224">
        <v>2.5018722040000001</v>
      </c>
      <c r="R236" s="224">
        <f>Q236*H236</f>
        <v>0.25018722040000002</v>
      </c>
      <c r="S236" s="224">
        <v>0</v>
      </c>
      <c r="T236" s="225">
        <f>S236*H236</f>
        <v>0</v>
      </c>
      <c r="U236" s="41"/>
      <c r="V236" s="41"/>
      <c r="W236" s="41"/>
      <c r="X236" s="41"/>
      <c r="Y236" s="41"/>
      <c r="Z236" s="41"/>
      <c r="AA236" s="41"/>
      <c r="AB236" s="41"/>
      <c r="AC236" s="41"/>
      <c r="AD236" s="41"/>
      <c r="AE236" s="41"/>
      <c r="AR236" s="226" t="s">
        <v>172</v>
      </c>
      <c r="AT236" s="226" t="s">
        <v>167</v>
      </c>
      <c r="AU236" s="226" t="s">
        <v>79</v>
      </c>
      <c r="AY236" s="20" t="s">
        <v>165</v>
      </c>
      <c r="BE236" s="227">
        <f>IF(N236="základní",J236,0)</f>
        <v>0</v>
      </c>
      <c r="BF236" s="227">
        <f>IF(N236="snížená",J236,0)</f>
        <v>0</v>
      </c>
      <c r="BG236" s="227">
        <f>IF(N236="zákl. přenesená",J236,0)</f>
        <v>0</v>
      </c>
      <c r="BH236" s="227">
        <f>IF(N236="sníž. přenesená",J236,0)</f>
        <v>0</v>
      </c>
      <c r="BI236" s="227">
        <f>IF(N236="nulová",J236,0)</f>
        <v>0</v>
      </c>
      <c r="BJ236" s="20" t="s">
        <v>77</v>
      </c>
      <c r="BK236" s="227">
        <f>ROUND(I236*H236,2)</f>
        <v>0</v>
      </c>
      <c r="BL236" s="20" t="s">
        <v>172</v>
      </c>
      <c r="BM236" s="226" t="s">
        <v>1648</v>
      </c>
    </row>
    <row r="237" s="2" customFormat="1">
      <c r="A237" s="41"/>
      <c r="B237" s="42"/>
      <c r="C237" s="43"/>
      <c r="D237" s="228" t="s">
        <v>174</v>
      </c>
      <c r="E237" s="43"/>
      <c r="F237" s="229" t="s">
        <v>363</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174</v>
      </c>
      <c r="AU237" s="20" t="s">
        <v>79</v>
      </c>
    </row>
    <row r="238" s="13" customFormat="1">
      <c r="A238" s="13"/>
      <c r="B238" s="233"/>
      <c r="C238" s="234"/>
      <c r="D238" s="235" t="s">
        <v>176</v>
      </c>
      <c r="E238" s="236" t="s">
        <v>19</v>
      </c>
      <c r="F238" s="237" t="s">
        <v>1649</v>
      </c>
      <c r="G238" s="234"/>
      <c r="H238" s="238">
        <v>0.10000000000000001</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176</v>
      </c>
      <c r="AU238" s="244" t="s">
        <v>79</v>
      </c>
      <c r="AV238" s="13" t="s">
        <v>79</v>
      </c>
      <c r="AW238" s="13" t="s">
        <v>32</v>
      </c>
      <c r="AX238" s="13" t="s">
        <v>70</v>
      </c>
      <c r="AY238" s="244" t="s">
        <v>165</v>
      </c>
    </row>
    <row r="239" s="14" customFormat="1">
      <c r="A239" s="14"/>
      <c r="B239" s="245"/>
      <c r="C239" s="246"/>
      <c r="D239" s="235" t="s">
        <v>176</v>
      </c>
      <c r="E239" s="247" t="s">
        <v>19</v>
      </c>
      <c r="F239" s="248" t="s">
        <v>178</v>
      </c>
      <c r="G239" s="246"/>
      <c r="H239" s="249">
        <v>0.10000000000000001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176</v>
      </c>
      <c r="AU239" s="255" t="s">
        <v>79</v>
      </c>
      <c r="AV239" s="14" t="s">
        <v>172</v>
      </c>
      <c r="AW239" s="14" t="s">
        <v>32</v>
      </c>
      <c r="AX239" s="14" t="s">
        <v>77</v>
      </c>
      <c r="AY239" s="255" t="s">
        <v>165</v>
      </c>
    </row>
    <row r="240" s="2" customFormat="1" ht="16.5" customHeight="1">
      <c r="A240" s="41"/>
      <c r="B240" s="42"/>
      <c r="C240" s="215" t="s">
        <v>307</v>
      </c>
      <c r="D240" s="215" t="s">
        <v>167</v>
      </c>
      <c r="E240" s="216" t="s">
        <v>366</v>
      </c>
      <c r="F240" s="217" t="s">
        <v>367</v>
      </c>
      <c r="G240" s="218" t="s">
        <v>188</v>
      </c>
      <c r="H240" s="219">
        <v>0.47999999999999998</v>
      </c>
      <c r="I240" s="220"/>
      <c r="J240" s="221">
        <f>ROUND(I240*H240,2)</f>
        <v>0</v>
      </c>
      <c r="K240" s="217" t="s">
        <v>171</v>
      </c>
      <c r="L240" s="47"/>
      <c r="M240" s="222" t="s">
        <v>19</v>
      </c>
      <c r="N240" s="223" t="s">
        <v>41</v>
      </c>
      <c r="O240" s="87"/>
      <c r="P240" s="224">
        <f>O240*H240</f>
        <v>0</v>
      </c>
      <c r="Q240" s="224">
        <v>0.002944</v>
      </c>
      <c r="R240" s="224">
        <f>Q240*H240</f>
        <v>0.0014131199999999999</v>
      </c>
      <c r="S240" s="224">
        <v>0</v>
      </c>
      <c r="T240" s="225">
        <f>S240*H240</f>
        <v>0</v>
      </c>
      <c r="U240" s="41"/>
      <c r="V240" s="41"/>
      <c r="W240" s="41"/>
      <c r="X240" s="41"/>
      <c r="Y240" s="41"/>
      <c r="Z240" s="41"/>
      <c r="AA240" s="41"/>
      <c r="AB240" s="41"/>
      <c r="AC240" s="41"/>
      <c r="AD240" s="41"/>
      <c r="AE240" s="41"/>
      <c r="AR240" s="226" t="s">
        <v>172</v>
      </c>
      <c r="AT240" s="226" t="s">
        <v>167</v>
      </c>
      <c r="AU240" s="226" t="s">
        <v>79</v>
      </c>
      <c r="AY240" s="20" t="s">
        <v>165</v>
      </c>
      <c r="BE240" s="227">
        <f>IF(N240="základní",J240,0)</f>
        <v>0</v>
      </c>
      <c r="BF240" s="227">
        <f>IF(N240="snížená",J240,0)</f>
        <v>0</v>
      </c>
      <c r="BG240" s="227">
        <f>IF(N240="zákl. přenesená",J240,0)</f>
        <v>0</v>
      </c>
      <c r="BH240" s="227">
        <f>IF(N240="sníž. přenesená",J240,0)</f>
        <v>0</v>
      </c>
      <c r="BI240" s="227">
        <f>IF(N240="nulová",J240,0)</f>
        <v>0</v>
      </c>
      <c r="BJ240" s="20" t="s">
        <v>77</v>
      </c>
      <c r="BK240" s="227">
        <f>ROUND(I240*H240,2)</f>
        <v>0</v>
      </c>
      <c r="BL240" s="20" t="s">
        <v>172</v>
      </c>
      <c r="BM240" s="226" t="s">
        <v>1650</v>
      </c>
    </row>
    <row r="241" s="2" customFormat="1">
      <c r="A241" s="41"/>
      <c r="B241" s="42"/>
      <c r="C241" s="43"/>
      <c r="D241" s="228" t="s">
        <v>174</v>
      </c>
      <c r="E241" s="43"/>
      <c r="F241" s="229" t="s">
        <v>369</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174</v>
      </c>
      <c r="AU241" s="20" t="s">
        <v>79</v>
      </c>
    </row>
    <row r="242" s="13" customFormat="1">
      <c r="A242" s="13"/>
      <c r="B242" s="233"/>
      <c r="C242" s="234"/>
      <c r="D242" s="235" t="s">
        <v>176</v>
      </c>
      <c r="E242" s="236" t="s">
        <v>19</v>
      </c>
      <c r="F242" s="237" t="s">
        <v>1651</v>
      </c>
      <c r="G242" s="234"/>
      <c r="H242" s="238">
        <v>0.47999999999999998</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176</v>
      </c>
      <c r="AU242" s="244" t="s">
        <v>79</v>
      </c>
      <c r="AV242" s="13" t="s">
        <v>79</v>
      </c>
      <c r="AW242" s="13" t="s">
        <v>32</v>
      </c>
      <c r="AX242" s="13" t="s">
        <v>70</v>
      </c>
      <c r="AY242" s="244" t="s">
        <v>165</v>
      </c>
    </row>
    <row r="243" s="14" customFormat="1">
      <c r="A243" s="14"/>
      <c r="B243" s="245"/>
      <c r="C243" s="246"/>
      <c r="D243" s="235" t="s">
        <v>176</v>
      </c>
      <c r="E243" s="247" t="s">
        <v>19</v>
      </c>
      <c r="F243" s="248" t="s">
        <v>178</v>
      </c>
      <c r="G243" s="246"/>
      <c r="H243" s="249">
        <v>0.47999999999999998</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176</v>
      </c>
      <c r="AU243" s="255" t="s">
        <v>79</v>
      </c>
      <c r="AV243" s="14" t="s">
        <v>172</v>
      </c>
      <c r="AW243" s="14" t="s">
        <v>32</v>
      </c>
      <c r="AX243" s="14" t="s">
        <v>77</v>
      </c>
      <c r="AY243" s="255" t="s">
        <v>165</v>
      </c>
    </row>
    <row r="244" s="2" customFormat="1" ht="16.5" customHeight="1">
      <c r="A244" s="41"/>
      <c r="B244" s="42"/>
      <c r="C244" s="215" t="s">
        <v>312</v>
      </c>
      <c r="D244" s="215" t="s">
        <v>167</v>
      </c>
      <c r="E244" s="216" t="s">
        <v>372</v>
      </c>
      <c r="F244" s="217" t="s">
        <v>373</v>
      </c>
      <c r="G244" s="218" t="s">
        <v>188</v>
      </c>
      <c r="H244" s="219">
        <v>0.47999999999999998</v>
      </c>
      <c r="I244" s="220"/>
      <c r="J244" s="221">
        <f>ROUND(I244*H244,2)</f>
        <v>0</v>
      </c>
      <c r="K244" s="217" t="s">
        <v>171</v>
      </c>
      <c r="L244" s="47"/>
      <c r="M244" s="222" t="s">
        <v>19</v>
      </c>
      <c r="N244" s="223" t="s">
        <v>41</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172</v>
      </c>
      <c r="AT244" s="226" t="s">
        <v>167</v>
      </c>
      <c r="AU244" s="226" t="s">
        <v>79</v>
      </c>
      <c r="AY244" s="20" t="s">
        <v>165</v>
      </c>
      <c r="BE244" s="227">
        <f>IF(N244="základní",J244,0)</f>
        <v>0</v>
      </c>
      <c r="BF244" s="227">
        <f>IF(N244="snížená",J244,0)</f>
        <v>0</v>
      </c>
      <c r="BG244" s="227">
        <f>IF(N244="zákl. přenesená",J244,0)</f>
        <v>0</v>
      </c>
      <c r="BH244" s="227">
        <f>IF(N244="sníž. přenesená",J244,0)</f>
        <v>0</v>
      </c>
      <c r="BI244" s="227">
        <f>IF(N244="nulová",J244,0)</f>
        <v>0</v>
      </c>
      <c r="BJ244" s="20" t="s">
        <v>77</v>
      </c>
      <c r="BK244" s="227">
        <f>ROUND(I244*H244,2)</f>
        <v>0</v>
      </c>
      <c r="BL244" s="20" t="s">
        <v>172</v>
      </c>
      <c r="BM244" s="226" t="s">
        <v>1652</v>
      </c>
    </row>
    <row r="245" s="2" customFormat="1">
      <c r="A245" s="41"/>
      <c r="B245" s="42"/>
      <c r="C245" s="43"/>
      <c r="D245" s="228" t="s">
        <v>174</v>
      </c>
      <c r="E245" s="43"/>
      <c r="F245" s="229" t="s">
        <v>375</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174</v>
      </c>
      <c r="AU245" s="20" t="s">
        <v>79</v>
      </c>
    </row>
    <row r="246" s="12" customFormat="1" ht="22.8" customHeight="1">
      <c r="A246" s="12"/>
      <c r="B246" s="199"/>
      <c r="C246" s="200"/>
      <c r="D246" s="201" t="s">
        <v>69</v>
      </c>
      <c r="E246" s="213" t="s">
        <v>185</v>
      </c>
      <c r="F246" s="213" t="s">
        <v>376</v>
      </c>
      <c r="G246" s="200"/>
      <c r="H246" s="200"/>
      <c r="I246" s="203"/>
      <c r="J246" s="214">
        <f>BK246</f>
        <v>0</v>
      </c>
      <c r="K246" s="200"/>
      <c r="L246" s="205"/>
      <c r="M246" s="206"/>
      <c r="N246" s="207"/>
      <c r="O246" s="207"/>
      <c r="P246" s="208">
        <f>SUM(P247:P260)</f>
        <v>0</v>
      </c>
      <c r="Q246" s="207"/>
      <c r="R246" s="208">
        <f>SUM(R247:R260)</f>
        <v>0.10248503689919999</v>
      </c>
      <c r="S246" s="207"/>
      <c r="T246" s="209">
        <f>SUM(T247:T260)</f>
        <v>0</v>
      </c>
      <c r="U246" s="12"/>
      <c r="V246" s="12"/>
      <c r="W246" s="12"/>
      <c r="X246" s="12"/>
      <c r="Y246" s="12"/>
      <c r="Z246" s="12"/>
      <c r="AA246" s="12"/>
      <c r="AB246" s="12"/>
      <c r="AC246" s="12"/>
      <c r="AD246" s="12"/>
      <c r="AE246" s="12"/>
      <c r="AR246" s="210" t="s">
        <v>77</v>
      </c>
      <c r="AT246" s="211" t="s">
        <v>69</v>
      </c>
      <c r="AU246" s="211" t="s">
        <v>77</v>
      </c>
      <c r="AY246" s="210" t="s">
        <v>165</v>
      </c>
      <c r="BK246" s="212">
        <f>SUM(BK247:BK260)</f>
        <v>0</v>
      </c>
    </row>
    <row r="247" s="2" customFormat="1" ht="37.8" customHeight="1">
      <c r="A247" s="41"/>
      <c r="B247" s="42"/>
      <c r="C247" s="215" t="s">
        <v>318</v>
      </c>
      <c r="D247" s="215" t="s">
        <v>167</v>
      </c>
      <c r="E247" s="216" t="s">
        <v>1653</v>
      </c>
      <c r="F247" s="217" t="s">
        <v>1654</v>
      </c>
      <c r="G247" s="218" t="s">
        <v>194</v>
      </c>
      <c r="H247" s="219">
        <v>0.34999999999999998</v>
      </c>
      <c r="I247" s="220"/>
      <c r="J247" s="221">
        <f>ROUND(I247*H247,2)</f>
        <v>0</v>
      </c>
      <c r="K247" s="217" t="s">
        <v>171</v>
      </c>
      <c r="L247" s="47"/>
      <c r="M247" s="222" t="s">
        <v>19</v>
      </c>
      <c r="N247" s="223" t="s">
        <v>41</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172</v>
      </c>
      <c r="AT247" s="226" t="s">
        <v>167</v>
      </c>
      <c r="AU247" s="226" t="s">
        <v>79</v>
      </c>
      <c r="AY247" s="20" t="s">
        <v>165</v>
      </c>
      <c r="BE247" s="227">
        <f>IF(N247="základní",J247,0)</f>
        <v>0</v>
      </c>
      <c r="BF247" s="227">
        <f>IF(N247="snížená",J247,0)</f>
        <v>0</v>
      </c>
      <c r="BG247" s="227">
        <f>IF(N247="zákl. přenesená",J247,0)</f>
        <v>0</v>
      </c>
      <c r="BH247" s="227">
        <f>IF(N247="sníž. přenesená",J247,0)</f>
        <v>0</v>
      </c>
      <c r="BI247" s="227">
        <f>IF(N247="nulová",J247,0)</f>
        <v>0</v>
      </c>
      <c r="BJ247" s="20" t="s">
        <v>77</v>
      </c>
      <c r="BK247" s="227">
        <f>ROUND(I247*H247,2)</f>
        <v>0</v>
      </c>
      <c r="BL247" s="20" t="s">
        <v>172</v>
      </c>
      <c r="BM247" s="226" t="s">
        <v>1655</v>
      </c>
    </row>
    <row r="248" s="2" customFormat="1">
      <c r="A248" s="41"/>
      <c r="B248" s="42"/>
      <c r="C248" s="43"/>
      <c r="D248" s="228" t="s">
        <v>174</v>
      </c>
      <c r="E248" s="43"/>
      <c r="F248" s="229" t="s">
        <v>1656</v>
      </c>
      <c r="G248" s="43"/>
      <c r="H248" s="43"/>
      <c r="I248" s="230"/>
      <c r="J248" s="43"/>
      <c r="K248" s="43"/>
      <c r="L248" s="47"/>
      <c r="M248" s="231"/>
      <c r="N248" s="232"/>
      <c r="O248" s="87"/>
      <c r="P248" s="87"/>
      <c r="Q248" s="87"/>
      <c r="R248" s="87"/>
      <c r="S248" s="87"/>
      <c r="T248" s="88"/>
      <c r="U248" s="41"/>
      <c r="V248" s="41"/>
      <c r="W248" s="41"/>
      <c r="X248" s="41"/>
      <c r="Y248" s="41"/>
      <c r="Z248" s="41"/>
      <c r="AA248" s="41"/>
      <c r="AB248" s="41"/>
      <c r="AC248" s="41"/>
      <c r="AD248" s="41"/>
      <c r="AE248" s="41"/>
      <c r="AT248" s="20" t="s">
        <v>174</v>
      </c>
      <c r="AU248" s="20" t="s">
        <v>79</v>
      </c>
    </row>
    <row r="249" s="13" customFormat="1">
      <c r="A249" s="13"/>
      <c r="B249" s="233"/>
      <c r="C249" s="234"/>
      <c r="D249" s="235" t="s">
        <v>176</v>
      </c>
      <c r="E249" s="236" t="s">
        <v>19</v>
      </c>
      <c r="F249" s="237" t="s">
        <v>1657</v>
      </c>
      <c r="G249" s="234"/>
      <c r="H249" s="238">
        <v>0.34999999999999998</v>
      </c>
      <c r="I249" s="239"/>
      <c r="J249" s="234"/>
      <c r="K249" s="234"/>
      <c r="L249" s="240"/>
      <c r="M249" s="241"/>
      <c r="N249" s="242"/>
      <c r="O249" s="242"/>
      <c r="P249" s="242"/>
      <c r="Q249" s="242"/>
      <c r="R249" s="242"/>
      <c r="S249" s="242"/>
      <c r="T249" s="243"/>
      <c r="U249" s="13"/>
      <c r="V249" s="13"/>
      <c r="W249" s="13"/>
      <c r="X249" s="13"/>
      <c r="Y249" s="13"/>
      <c r="Z249" s="13"/>
      <c r="AA249" s="13"/>
      <c r="AB249" s="13"/>
      <c r="AC249" s="13"/>
      <c r="AD249" s="13"/>
      <c r="AE249" s="13"/>
      <c r="AT249" s="244" t="s">
        <v>176</v>
      </c>
      <c r="AU249" s="244" t="s">
        <v>79</v>
      </c>
      <c r="AV249" s="13" t="s">
        <v>79</v>
      </c>
      <c r="AW249" s="13" t="s">
        <v>32</v>
      </c>
      <c r="AX249" s="13" t="s">
        <v>70</v>
      </c>
      <c r="AY249" s="244" t="s">
        <v>165</v>
      </c>
    </row>
    <row r="250" s="14" customFormat="1">
      <c r="A250" s="14"/>
      <c r="B250" s="245"/>
      <c r="C250" s="246"/>
      <c r="D250" s="235" t="s">
        <v>176</v>
      </c>
      <c r="E250" s="247" t="s">
        <v>19</v>
      </c>
      <c r="F250" s="248" t="s">
        <v>178</v>
      </c>
      <c r="G250" s="246"/>
      <c r="H250" s="249">
        <v>0.34999999999999998</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176</v>
      </c>
      <c r="AU250" s="255" t="s">
        <v>79</v>
      </c>
      <c r="AV250" s="14" t="s">
        <v>172</v>
      </c>
      <c r="AW250" s="14" t="s">
        <v>32</v>
      </c>
      <c r="AX250" s="14" t="s">
        <v>77</v>
      </c>
      <c r="AY250" s="255" t="s">
        <v>165</v>
      </c>
    </row>
    <row r="251" s="2" customFormat="1" ht="37.8" customHeight="1">
      <c r="A251" s="41"/>
      <c r="B251" s="42"/>
      <c r="C251" s="215" t="s">
        <v>325</v>
      </c>
      <c r="D251" s="215" t="s">
        <v>167</v>
      </c>
      <c r="E251" s="216" t="s">
        <v>1658</v>
      </c>
      <c r="F251" s="217" t="s">
        <v>1659</v>
      </c>
      <c r="G251" s="218" t="s">
        <v>188</v>
      </c>
      <c r="H251" s="219">
        <v>8</v>
      </c>
      <c r="I251" s="220"/>
      <c r="J251" s="221">
        <f>ROUND(I251*H251,2)</f>
        <v>0</v>
      </c>
      <c r="K251" s="217" t="s">
        <v>171</v>
      </c>
      <c r="L251" s="47"/>
      <c r="M251" s="222" t="s">
        <v>19</v>
      </c>
      <c r="N251" s="223" t="s">
        <v>41</v>
      </c>
      <c r="O251" s="87"/>
      <c r="P251" s="224">
        <f>O251*H251</f>
        <v>0</v>
      </c>
      <c r="Q251" s="224">
        <v>0.0086524240000000006</v>
      </c>
      <c r="R251" s="224">
        <f>Q251*H251</f>
        <v>0.069219392000000005</v>
      </c>
      <c r="S251" s="224">
        <v>0</v>
      </c>
      <c r="T251" s="225">
        <f>S251*H251</f>
        <v>0</v>
      </c>
      <c r="U251" s="41"/>
      <c r="V251" s="41"/>
      <c r="W251" s="41"/>
      <c r="X251" s="41"/>
      <c r="Y251" s="41"/>
      <c r="Z251" s="41"/>
      <c r="AA251" s="41"/>
      <c r="AB251" s="41"/>
      <c r="AC251" s="41"/>
      <c r="AD251" s="41"/>
      <c r="AE251" s="41"/>
      <c r="AR251" s="226" t="s">
        <v>172</v>
      </c>
      <c r="AT251" s="226" t="s">
        <v>167</v>
      </c>
      <c r="AU251" s="226" t="s">
        <v>79</v>
      </c>
      <c r="AY251" s="20" t="s">
        <v>165</v>
      </c>
      <c r="BE251" s="227">
        <f>IF(N251="základní",J251,0)</f>
        <v>0</v>
      </c>
      <c r="BF251" s="227">
        <f>IF(N251="snížená",J251,0)</f>
        <v>0</v>
      </c>
      <c r="BG251" s="227">
        <f>IF(N251="zákl. přenesená",J251,0)</f>
        <v>0</v>
      </c>
      <c r="BH251" s="227">
        <f>IF(N251="sníž. přenesená",J251,0)</f>
        <v>0</v>
      </c>
      <c r="BI251" s="227">
        <f>IF(N251="nulová",J251,0)</f>
        <v>0</v>
      </c>
      <c r="BJ251" s="20" t="s">
        <v>77</v>
      </c>
      <c r="BK251" s="227">
        <f>ROUND(I251*H251,2)</f>
        <v>0</v>
      </c>
      <c r="BL251" s="20" t="s">
        <v>172</v>
      </c>
      <c r="BM251" s="226" t="s">
        <v>1660</v>
      </c>
    </row>
    <row r="252" s="2" customFormat="1">
      <c r="A252" s="41"/>
      <c r="B252" s="42"/>
      <c r="C252" s="43"/>
      <c r="D252" s="228" t="s">
        <v>174</v>
      </c>
      <c r="E252" s="43"/>
      <c r="F252" s="229" t="s">
        <v>1661</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174</v>
      </c>
      <c r="AU252" s="20" t="s">
        <v>79</v>
      </c>
    </row>
    <row r="253" s="13" customFormat="1">
      <c r="A253" s="13"/>
      <c r="B253" s="233"/>
      <c r="C253" s="234"/>
      <c r="D253" s="235" t="s">
        <v>176</v>
      </c>
      <c r="E253" s="236" t="s">
        <v>19</v>
      </c>
      <c r="F253" s="237" t="s">
        <v>1662</v>
      </c>
      <c r="G253" s="234"/>
      <c r="H253" s="238">
        <v>8</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176</v>
      </c>
      <c r="AU253" s="244" t="s">
        <v>79</v>
      </c>
      <c r="AV253" s="13" t="s">
        <v>79</v>
      </c>
      <c r="AW253" s="13" t="s">
        <v>32</v>
      </c>
      <c r="AX253" s="13" t="s">
        <v>70</v>
      </c>
      <c r="AY253" s="244" t="s">
        <v>165</v>
      </c>
    </row>
    <row r="254" s="14" customFormat="1">
      <c r="A254" s="14"/>
      <c r="B254" s="245"/>
      <c r="C254" s="246"/>
      <c r="D254" s="235" t="s">
        <v>176</v>
      </c>
      <c r="E254" s="247" t="s">
        <v>19</v>
      </c>
      <c r="F254" s="248" t="s">
        <v>178</v>
      </c>
      <c r="G254" s="246"/>
      <c r="H254" s="249">
        <v>8</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176</v>
      </c>
      <c r="AU254" s="255" t="s">
        <v>79</v>
      </c>
      <c r="AV254" s="14" t="s">
        <v>172</v>
      </c>
      <c r="AW254" s="14" t="s">
        <v>32</v>
      </c>
      <c r="AX254" s="14" t="s">
        <v>77</v>
      </c>
      <c r="AY254" s="255" t="s">
        <v>165</v>
      </c>
    </row>
    <row r="255" s="2" customFormat="1" ht="37.8" customHeight="1">
      <c r="A255" s="41"/>
      <c r="B255" s="42"/>
      <c r="C255" s="215" t="s">
        <v>331</v>
      </c>
      <c r="D255" s="215" t="s">
        <v>167</v>
      </c>
      <c r="E255" s="216" t="s">
        <v>1663</v>
      </c>
      <c r="F255" s="217" t="s">
        <v>1664</v>
      </c>
      <c r="G255" s="218" t="s">
        <v>188</v>
      </c>
      <c r="H255" s="219">
        <v>8</v>
      </c>
      <c r="I255" s="220"/>
      <c r="J255" s="221">
        <f>ROUND(I255*H255,2)</f>
        <v>0</v>
      </c>
      <c r="K255" s="217" t="s">
        <v>171</v>
      </c>
      <c r="L255" s="47"/>
      <c r="M255" s="222" t="s">
        <v>19</v>
      </c>
      <c r="N255" s="223" t="s">
        <v>41</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172</v>
      </c>
      <c r="AT255" s="226" t="s">
        <v>167</v>
      </c>
      <c r="AU255" s="226" t="s">
        <v>79</v>
      </c>
      <c r="AY255" s="20" t="s">
        <v>165</v>
      </c>
      <c r="BE255" s="227">
        <f>IF(N255="základní",J255,0)</f>
        <v>0</v>
      </c>
      <c r="BF255" s="227">
        <f>IF(N255="snížená",J255,0)</f>
        <v>0</v>
      </c>
      <c r="BG255" s="227">
        <f>IF(N255="zákl. přenesená",J255,0)</f>
        <v>0</v>
      </c>
      <c r="BH255" s="227">
        <f>IF(N255="sníž. přenesená",J255,0)</f>
        <v>0</v>
      </c>
      <c r="BI255" s="227">
        <f>IF(N255="nulová",J255,0)</f>
        <v>0</v>
      </c>
      <c r="BJ255" s="20" t="s">
        <v>77</v>
      </c>
      <c r="BK255" s="227">
        <f>ROUND(I255*H255,2)</f>
        <v>0</v>
      </c>
      <c r="BL255" s="20" t="s">
        <v>172</v>
      </c>
      <c r="BM255" s="226" t="s">
        <v>1665</v>
      </c>
    </row>
    <row r="256" s="2" customFormat="1">
      <c r="A256" s="41"/>
      <c r="B256" s="42"/>
      <c r="C256" s="43"/>
      <c r="D256" s="228" t="s">
        <v>174</v>
      </c>
      <c r="E256" s="43"/>
      <c r="F256" s="229" t="s">
        <v>1666</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174</v>
      </c>
      <c r="AU256" s="20" t="s">
        <v>79</v>
      </c>
    </row>
    <row r="257" s="2" customFormat="1" ht="44.25" customHeight="1">
      <c r="A257" s="41"/>
      <c r="B257" s="42"/>
      <c r="C257" s="215" t="s">
        <v>337</v>
      </c>
      <c r="D257" s="215" t="s">
        <v>167</v>
      </c>
      <c r="E257" s="216" t="s">
        <v>1667</v>
      </c>
      <c r="F257" s="217" t="s">
        <v>1668</v>
      </c>
      <c r="G257" s="218" t="s">
        <v>221</v>
      </c>
      <c r="H257" s="219">
        <v>0.032000000000000001</v>
      </c>
      <c r="I257" s="220"/>
      <c r="J257" s="221">
        <f>ROUND(I257*H257,2)</f>
        <v>0</v>
      </c>
      <c r="K257" s="217" t="s">
        <v>171</v>
      </c>
      <c r="L257" s="47"/>
      <c r="M257" s="222" t="s">
        <v>19</v>
      </c>
      <c r="N257" s="223" t="s">
        <v>41</v>
      </c>
      <c r="O257" s="87"/>
      <c r="P257" s="224">
        <f>O257*H257</f>
        <v>0</v>
      </c>
      <c r="Q257" s="224">
        <v>1.0395514030999999</v>
      </c>
      <c r="R257" s="224">
        <f>Q257*H257</f>
        <v>0.033265644899199996</v>
      </c>
      <c r="S257" s="224">
        <v>0</v>
      </c>
      <c r="T257" s="225">
        <f>S257*H257</f>
        <v>0</v>
      </c>
      <c r="U257" s="41"/>
      <c r="V257" s="41"/>
      <c r="W257" s="41"/>
      <c r="X257" s="41"/>
      <c r="Y257" s="41"/>
      <c r="Z257" s="41"/>
      <c r="AA257" s="41"/>
      <c r="AB257" s="41"/>
      <c r="AC257" s="41"/>
      <c r="AD257" s="41"/>
      <c r="AE257" s="41"/>
      <c r="AR257" s="226" t="s">
        <v>172</v>
      </c>
      <c r="AT257" s="226" t="s">
        <v>167</v>
      </c>
      <c r="AU257" s="226" t="s">
        <v>79</v>
      </c>
      <c r="AY257" s="20" t="s">
        <v>165</v>
      </c>
      <c r="BE257" s="227">
        <f>IF(N257="základní",J257,0)</f>
        <v>0</v>
      </c>
      <c r="BF257" s="227">
        <f>IF(N257="snížená",J257,0)</f>
        <v>0</v>
      </c>
      <c r="BG257" s="227">
        <f>IF(N257="zákl. přenesená",J257,0)</f>
        <v>0</v>
      </c>
      <c r="BH257" s="227">
        <f>IF(N257="sníž. přenesená",J257,0)</f>
        <v>0</v>
      </c>
      <c r="BI257" s="227">
        <f>IF(N257="nulová",J257,0)</f>
        <v>0</v>
      </c>
      <c r="BJ257" s="20" t="s">
        <v>77</v>
      </c>
      <c r="BK257" s="227">
        <f>ROUND(I257*H257,2)</f>
        <v>0</v>
      </c>
      <c r="BL257" s="20" t="s">
        <v>172</v>
      </c>
      <c r="BM257" s="226" t="s">
        <v>1669</v>
      </c>
    </row>
    <row r="258" s="2" customFormat="1">
      <c r="A258" s="41"/>
      <c r="B258" s="42"/>
      <c r="C258" s="43"/>
      <c r="D258" s="228" t="s">
        <v>174</v>
      </c>
      <c r="E258" s="43"/>
      <c r="F258" s="229" t="s">
        <v>1670</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174</v>
      </c>
      <c r="AU258" s="20" t="s">
        <v>79</v>
      </c>
    </row>
    <row r="259" s="13" customFormat="1">
      <c r="A259" s="13"/>
      <c r="B259" s="233"/>
      <c r="C259" s="234"/>
      <c r="D259" s="235" t="s">
        <v>176</v>
      </c>
      <c r="E259" s="236" t="s">
        <v>19</v>
      </c>
      <c r="F259" s="237" t="s">
        <v>1671</v>
      </c>
      <c r="G259" s="234"/>
      <c r="H259" s="238">
        <v>0.032000000000000001</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176</v>
      </c>
      <c r="AU259" s="244" t="s">
        <v>79</v>
      </c>
      <c r="AV259" s="13" t="s">
        <v>79</v>
      </c>
      <c r="AW259" s="13" t="s">
        <v>32</v>
      </c>
      <c r="AX259" s="13" t="s">
        <v>70</v>
      </c>
      <c r="AY259" s="244" t="s">
        <v>165</v>
      </c>
    </row>
    <row r="260" s="14" customFormat="1">
      <c r="A260" s="14"/>
      <c r="B260" s="245"/>
      <c r="C260" s="246"/>
      <c r="D260" s="235" t="s">
        <v>176</v>
      </c>
      <c r="E260" s="247" t="s">
        <v>19</v>
      </c>
      <c r="F260" s="248" t="s">
        <v>178</v>
      </c>
      <c r="G260" s="246"/>
      <c r="H260" s="249">
        <v>0.032000000000000001</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176</v>
      </c>
      <c r="AU260" s="255" t="s">
        <v>79</v>
      </c>
      <c r="AV260" s="14" t="s">
        <v>172</v>
      </c>
      <c r="AW260" s="14" t="s">
        <v>32</v>
      </c>
      <c r="AX260" s="14" t="s">
        <v>77</v>
      </c>
      <c r="AY260" s="255" t="s">
        <v>165</v>
      </c>
    </row>
    <row r="261" s="12" customFormat="1" ht="22.8" customHeight="1">
      <c r="A261" s="12"/>
      <c r="B261" s="199"/>
      <c r="C261" s="200"/>
      <c r="D261" s="201" t="s">
        <v>69</v>
      </c>
      <c r="E261" s="213" t="s">
        <v>172</v>
      </c>
      <c r="F261" s="213" t="s">
        <v>425</v>
      </c>
      <c r="G261" s="200"/>
      <c r="H261" s="200"/>
      <c r="I261" s="203"/>
      <c r="J261" s="214">
        <f>BK261</f>
        <v>0</v>
      </c>
      <c r="K261" s="200"/>
      <c r="L261" s="205"/>
      <c r="M261" s="206"/>
      <c r="N261" s="207"/>
      <c r="O261" s="207"/>
      <c r="P261" s="208">
        <f>SUM(P262:P279)</f>
        <v>0</v>
      </c>
      <c r="Q261" s="207"/>
      <c r="R261" s="208">
        <f>SUM(R262:R279)</f>
        <v>3.6303445331199997</v>
      </c>
      <c r="S261" s="207"/>
      <c r="T261" s="209">
        <f>SUM(T262:T279)</f>
        <v>0</v>
      </c>
      <c r="U261" s="12"/>
      <c r="V261" s="12"/>
      <c r="W261" s="12"/>
      <c r="X261" s="12"/>
      <c r="Y261" s="12"/>
      <c r="Z261" s="12"/>
      <c r="AA261" s="12"/>
      <c r="AB261" s="12"/>
      <c r="AC261" s="12"/>
      <c r="AD261" s="12"/>
      <c r="AE261" s="12"/>
      <c r="AR261" s="210" t="s">
        <v>77</v>
      </c>
      <c r="AT261" s="211" t="s">
        <v>69</v>
      </c>
      <c r="AU261" s="211" t="s">
        <v>77</v>
      </c>
      <c r="AY261" s="210" t="s">
        <v>165</v>
      </c>
      <c r="BK261" s="212">
        <f>SUM(BK262:BK279)</f>
        <v>0</v>
      </c>
    </row>
    <row r="262" s="2" customFormat="1" ht="16.5" customHeight="1">
      <c r="A262" s="41"/>
      <c r="B262" s="42"/>
      <c r="C262" s="215" t="s">
        <v>342</v>
      </c>
      <c r="D262" s="215" t="s">
        <v>167</v>
      </c>
      <c r="E262" s="216" t="s">
        <v>1501</v>
      </c>
      <c r="F262" s="217" t="s">
        <v>1502</v>
      </c>
      <c r="G262" s="218" t="s">
        <v>194</v>
      </c>
      <c r="H262" s="219">
        <v>3.5910000000000002</v>
      </c>
      <c r="I262" s="220"/>
      <c r="J262" s="221">
        <f>ROUND(I262*H262,2)</f>
        <v>0</v>
      </c>
      <c r="K262" s="217" t="s">
        <v>171</v>
      </c>
      <c r="L262" s="47"/>
      <c r="M262" s="222" t="s">
        <v>19</v>
      </c>
      <c r="N262" s="223" t="s">
        <v>41</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172</v>
      </c>
      <c r="AT262" s="226" t="s">
        <v>167</v>
      </c>
      <c r="AU262" s="226" t="s">
        <v>79</v>
      </c>
      <c r="AY262" s="20" t="s">
        <v>165</v>
      </c>
      <c r="BE262" s="227">
        <f>IF(N262="základní",J262,0)</f>
        <v>0</v>
      </c>
      <c r="BF262" s="227">
        <f>IF(N262="snížená",J262,0)</f>
        <v>0</v>
      </c>
      <c r="BG262" s="227">
        <f>IF(N262="zákl. přenesená",J262,0)</f>
        <v>0</v>
      </c>
      <c r="BH262" s="227">
        <f>IF(N262="sníž. přenesená",J262,0)</f>
        <v>0</v>
      </c>
      <c r="BI262" s="227">
        <f>IF(N262="nulová",J262,0)</f>
        <v>0</v>
      </c>
      <c r="BJ262" s="20" t="s">
        <v>77</v>
      </c>
      <c r="BK262" s="227">
        <f>ROUND(I262*H262,2)</f>
        <v>0</v>
      </c>
      <c r="BL262" s="20" t="s">
        <v>172</v>
      </c>
      <c r="BM262" s="226" t="s">
        <v>1672</v>
      </c>
    </row>
    <row r="263" s="2" customFormat="1">
      <c r="A263" s="41"/>
      <c r="B263" s="42"/>
      <c r="C263" s="43"/>
      <c r="D263" s="228" t="s">
        <v>174</v>
      </c>
      <c r="E263" s="43"/>
      <c r="F263" s="229" t="s">
        <v>1504</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174</v>
      </c>
      <c r="AU263" s="20" t="s">
        <v>79</v>
      </c>
    </row>
    <row r="264" s="13" customFormat="1">
      <c r="A264" s="13"/>
      <c r="B264" s="233"/>
      <c r="C264" s="234"/>
      <c r="D264" s="235" t="s">
        <v>176</v>
      </c>
      <c r="E264" s="236" t="s">
        <v>19</v>
      </c>
      <c r="F264" s="237" t="s">
        <v>1673</v>
      </c>
      <c r="G264" s="234"/>
      <c r="H264" s="238">
        <v>0.73799999999999999</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176</v>
      </c>
      <c r="AU264" s="244" t="s">
        <v>79</v>
      </c>
      <c r="AV264" s="13" t="s">
        <v>79</v>
      </c>
      <c r="AW264" s="13" t="s">
        <v>32</v>
      </c>
      <c r="AX264" s="13" t="s">
        <v>70</v>
      </c>
      <c r="AY264" s="244" t="s">
        <v>165</v>
      </c>
    </row>
    <row r="265" s="13" customFormat="1">
      <c r="A265" s="13"/>
      <c r="B265" s="233"/>
      <c r="C265" s="234"/>
      <c r="D265" s="235" t="s">
        <v>176</v>
      </c>
      <c r="E265" s="236" t="s">
        <v>19</v>
      </c>
      <c r="F265" s="237" t="s">
        <v>1674</v>
      </c>
      <c r="G265" s="234"/>
      <c r="H265" s="238">
        <v>0.71999999999999997</v>
      </c>
      <c r="I265" s="239"/>
      <c r="J265" s="234"/>
      <c r="K265" s="234"/>
      <c r="L265" s="240"/>
      <c r="M265" s="241"/>
      <c r="N265" s="242"/>
      <c r="O265" s="242"/>
      <c r="P265" s="242"/>
      <c r="Q265" s="242"/>
      <c r="R265" s="242"/>
      <c r="S265" s="242"/>
      <c r="T265" s="243"/>
      <c r="U265" s="13"/>
      <c r="V265" s="13"/>
      <c r="W265" s="13"/>
      <c r="X265" s="13"/>
      <c r="Y265" s="13"/>
      <c r="Z265" s="13"/>
      <c r="AA265" s="13"/>
      <c r="AB265" s="13"/>
      <c r="AC265" s="13"/>
      <c r="AD265" s="13"/>
      <c r="AE265" s="13"/>
      <c r="AT265" s="244" t="s">
        <v>176</v>
      </c>
      <c r="AU265" s="244" t="s">
        <v>79</v>
      </c>
      <c r="AV265" s="13" t="s">
        <v>79</v>
      </c>
      <c r="AW265" s="13" t="s">
        <v>32</v>
      </c>
      <c r="AX265" s="13" t="s">
        <v>70</v>
      </c>
      <c r="AY265" s="244" t="s">
        <v>165</v>
      </c>
    </row>
    <row r="266" s="13" customFormat="1">
      <c r="A266" s="13"/>
      <c r="B266" s="233"/>
      <c r="C266" s="234"/>
      <c r="D266" s="235" t="s">
        <v>176</v>
      </c>
      <c r="E266" s="236" t="s">
        <v>19</v>
      </c>
      <c r="F266" s="237" t="s">
        <v>1675</v>
      </c>
      <c r="G266" s="234"/>
      <c r="H266" s="238">
        <v>2.133</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176</v>
      </c>
      <c r="AU266" s="244" t="s">
        <v>79</v>
      </c>
      <c r="AV266" s="13" t="s">
        <v>79</v>
      </c>
      <c r="AW266" s="13" t="s">
        <v>32</v>
      </c>
      <c r="AX266" s="13" t="s">
        <v>70</v>
      </c>
      <c r="AY266" s="244" t="s">
        <v>165</v>
      </c>
    </row>
    <row r="267" s="14" customFormat="1">
      <c r="A267" s="14"/>
      <c r="B267" s="245"/>
      <c r="C267" s="246"/>
      <c r="D267" s="235" t="s">
        <v>176</v>
      </c>
      <c r="E267" s="247" t="s">
        <v>19</v>
      </c>
      <c r="F267" s="248" t="s">
        <v>178</v>
      </c>
      <c r="G267" s="246"/>
      <c r="H267" s="249">
        <v>3.5910000000000002</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176</v>
      </c>
      <c r="AU267" s="255" t="s">
        <v>79</v>
      </c>
      <c r="AV267" s="14" t="s">
        <v>172</v>
      </c>
      <c r="AW267" s="14" t="s">
        <v>32</v>
      </c>
      <c r="AX267" s="14" t="s">
        <v>77</v>
      </c>
      <c r="AY267" s="255" t="s">
        <v>165</v>
      </c>
    </row>
    <row r="268" s="2" customFormat="1" ht="24.15" customHeight="1">
      <c r="A268" s="41"/>
      <c r="B268" s="42"/>
      <c r="C268" s="215" t="s">
        <v>348</v>
      </c>
      <c r="D268" s="215" t="s">
        <v>167</v>
      </c>
      <c r="E268" s="216" t="s">
        <v>1676</v>
      </c>
      <c r="F268" s="217" t="s">
        <v>1677</v>
      </c>
      <c r="G268" s="218" t="s">
        <v>194</v>
      </c>
      <c r="H268" s="219">
        <v>0.25600000000000001</v>
      </c>
      <c r="I268" s="220"/>
      <c r="J268" s="221">
        <f>ROUND(I268*H268,2)</f>
        <v>0</v>
      </c>
      <c r="K268" s="217" t="s">
        <v>171</v>
      </c>
      <c r="L268" s="47"/>
      <c r="M268" s="222" t="s">
        <v>19</v>
      </c>
      <c r="N268" s="223" t="s">
        <v>41</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172</v>
      </c>
      <c r="AT268" s="226" t="s">
        <v>167</v>
      </c>
      <c r="AU268" s="226" t="s">
        <v>79</v>
      </c>
      <c r="AY268" s="20" t="s">
        <v>165</v>
      </c>
      <c r="BE268" s="227">
        <f>IF(N268="základní",J268,0)</f>
        <v>0</v>
      </c>
      <c r="BF268" s="227">
        <f>IF(N268="snížená",J268,0)</f>
        <v>0</v>
      </c>
      <c r="BG268" s="227">
        <f>IF(N268="zákl. přenesená",J268,0)</f>
        <v>0</v>
      </c>
      <c r="BH268" s="227">
        <f>IF(N268="sníž. přenesená",J268,0)</f>
        <v>0</v>
      </c>
      <c r="BI268" s="227">
        <f>IF(N268="nulová",J268,0)</f>
        <v>0</v>
      </c>
      <c r="BJ268" s="20" t="s">
        <v>77</v>
      </c>
      <c r="BK268" s="227">
        <f>ROUND(I268*H268,2)</f>
        <v>0</v>
      </c>
      <c r="BL268" s="20" t="s">
        <v>172</v>
      </c>
      <c r="BM268" s="226" t="s">
        <v>1678</v>
      </c>
    </row>
    <row r="269" s="2" customFormat="1">
      <c r="A269" s="41"/>
      <c r="B269" s="42"/>
      <c r="C269" s="43"/>
      <c r="D269" s="228" t="s">
        <v>174</v>
      </c>
      <c r="E269" s="43"/>
      <c r="F269" s="229" t="s">
        <v>1679</v>
      </c>
      <c r="G269" s="43"/>
      <c r="H269" s="43"/>
      <c r="I269" s="230"/>
      <c r="J269" s="43"/>
      <c r="K269" s="43"/>
      <c r="L269" s="47"/>
      <c r="M269" s="231"/>
      <c r="N269" s="232"/>
      <c r="O269" s="87"/>
      <c r="P269" s="87"/>
      <c r="Q269" s="87"/>
      <c r="R269" s="87"/>
      <c r="S269" s="87"/>
      <c r="T269" s="88"/>
      <c r="U269" s="41"/>
      <c r="V269" s="41"/>
      <c r="W269" s="41"/>
      <c r="X269" s="41"/>
      <c r="Y269" s="41"/>
      <c r="Z269" s="41"/>
      <c r="AA269" s="41"/>
      <c r="AB269" s="41"/>
      <c r="AC269" s="41"/>
      <c r="AD269" s="41"/>
      <c r="AE269" s="41"/>
      <c r="AT269" s="20" t="s">
        <v>174</v>
      </c>
      <c r="AU269" s="20" t="s">
        <v>79</v>
      </c>
    </row>
    <row r="270" s="13" customFormat="1">
      <c r="A270" s="13"/>
      <c r="B270" s="233"/>
      <c r="C270" s="234"/>
      <c r="D270" s="235" t="s">
        <v>176</v>
      </c>
      <c r="E270" s="236" t="s">
        <v>19</v>
      </c>
      <c r="F270" s="237" t="s">
        <v>1680</v>
      </c>
      <c r="G270" s="234"/>
      <c r="H270" s="238">
        <v>0.25600000000000001</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176</v>
      </c>
      <c r="AU270" s="244" t="s">
        <v>79</v>
      </c>
      <c r="AV270" s="13" t="s">
        <v>79</v>
      </c>
      <c r="AW270" s="13" t="s">
        <v>32</v>
      </c>
      <c r="AX270" s="13" t="s">
        <v>70</v>
      </c>
      <c r="AY270" s="244" t="s">
        <v>165</v>
      </c>
    </row>
    <row r="271" s="14" customFormat="1">
      <c r="A271" s="14"/>
      <c r="B271" s="245"/>
      <c r="C271" s="246"/>
      <c r="D271" s="235" t="s">
        <v>176</v>
      </c>
      <c r="E271" s="247" t="s">
        <v>19</v>
      </c>
      <c r="F271" s="248" t="s">
        <v>178</v>
      </c>
      <c r="G271" s="246"/>
      <c r="H271" s="249">
        <v>0.25600000000000001</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176</v>
      </c>
      <c r="AU271" s="255" t="s">
        <v>79</v>
      </c>
      <c r="AV271" s="14" t="s">
        <v>172</v>
      </c>
      <c r="AW271" s="14" t="s">
        <v>32</v>
      </c>
      <c r="AX271" s="14" t="s">
        <v>77</v>
      </c>
      <c r="AY271" s="255" t="s">
        <v>165</v>
      </c>
    </row>
    <row r="272" s="2" customFormat="1" ht="24.15" customHeight="1">
      <c r="A272" s="41"/>
      <c r="B272" s="42"/>
      <c r="C272" s="215" t="s">
        <v>353</v>
      </c>
      <c r="D272" s="215" t="s">
        <v>167</v>
      </c>
      <c r="E272" s="216" t="s">
        <v>1681</v>
      </c>
      <c r="F272" s="217" t="s">
        <v>1682</v>
      </c>
      <c r="G272" s="218" t="s">
        <v>188</v>
      </c>
      <c r="H272" s="219">
        <v>1.4079999999999999</v>
      </c>
      <c r="I272" s="220"/>
      <c r="J272" s="221">
        <f>ROUND(I272*H272,2)</f>
        <v>0</v>
      </c>
      <c r="K272" s="217" t="s">
        <v>1275</v>
      </c>
      <c r="L272" s="47"/>
      <c r="M272" s="222" t="s">
        <v>19</v>
      </c>
      <c r="N272" s="223" t="s">
        <v>41</v>
      </c>
      <c r="O272" s="87"/>
      <c r="P272" s="224">
        <f>O272*H272</f>
        <v>0</v>
      </c>
      <c r="Q272" s="224">
        <v>0.0063171399999999997</v>
      </c>
      <c r="R272" s="224">
        <f>Q272*H272</f>
        <v>0.0088945331199999991</v>
      </c>
      <c r="S272" s="224">
        <v>0</v>
      </c>
      <c r="T272" s="225">
        <f>S272*H272</f>
        <v>0</v>
      </c>
      <c r="U272" s="41"/>
      <c r="V272" s="41"/>
      <c r="W272" s="41"/>
      <c r="X272" s="41"/>
      <c r="Y272" s="41"/>
      <c r="Z272" s="41"/>
      <c r="AA272" s="41"/>
      <c r="AB272" s="41"/>
      <c r="AC272" s="41"/>
      <c r="AD272" s="41"/>
      <c r="AE272" s="41"/>
      <c r="AR272" s="226" t="s">
        <v>172</v>
      </c>
      <c r="AT272" s="226" t="s">
        <v>167</v>
      </c>
      <c r="AU272" s="226" t="s">
        <v>79</v>
      </c>
      <c r="AY272" s="20" t="s">
        <v>165</v>
      </c>
      <c r="BE272" s="227">
        <f>IF(N272="základní",J272,0)</f>
        <v>0</v>
      </c>
      <c r="BF272" s="227">
        <f>IF(N272="snížená",J272,0)</f>
        <v>0</v>
      </c>
      <c r="BG272" s="227">
        <f>IF(N272="zákl. přenesená",J272,0)</f>
        <v>0</v>
      </c>
      <c r="BH272" s="227">
        <f>IF(N272="sníž. přenesená",J272,0)</f>
        <v>0</v>
      </c>
      <c r="BI272" s="227">
        <f>IF(N272="nulová",J272,0)</f>
        <v>0</v>
      </c>
      <c r="BJ272" s="20" t="s">
        <v>77</v>
      </c>
      <c r="BK272" s="227">
        <f>ROUND(I272*H272,2)</f>
        <v>0</v>
      </c>
      <c r="BL272" s="20" t="s">
        <v>172</v>
      </c>
      <c r="BM272" s="226" t="s">
        <v>1683</v>
      </c>
    </row>
    <row r="273" s="2" customFormat="1">
      <c r="A273" s="41"/>
      <c r="B273" s="42"/>
      <c r="C273" s="43"/>
      <c r="D273" s="228" t="s">
        <v>174</v>
      </c>
      <c r="E273" s="43"/>
      <c r="F273" s="229" t="s">
        <v>1684</v>
      </c>
      <c r="G273" s="43"/>
      <c r="H273" s="43"/>
      <c r="I273" s="230"/>
      <c r="J273" s="43"/>
      <c r="K273" s="43"/>
      <c r="L273" s="47"/>
      <c r="M273" s="231"/>
      <c r="N273" s="232"/>
      <c r="O273" s="87"/>
      <c r="P273" s="87"/>
      <c r="Q273" s="87"/>
      <c r="R273" s="87"/>
      <c r="S273" s="87"/>
      <c r="T273" s="88"/>
      <c r="U273" s="41"/>
      <c r="V273" s="41"/>
      <c r="W273" s="41"/>
      <c r="X273" s="41"/>
      <c r="Y273" s="41"/>
      <c r="Z273" s="41"/>
      <c r="AA273" s="41"/>
      <c r="AB273" s="41"/>
      <c r="AC273" s="41"/>
      <c r="AD273" s="41"/>
      <c r="AE273" s="41"/>
      <c r="AT273" s="20" t="s">
        <v>174</v>
      </c>
      <c r="AU273" s="20" t="s">
        <v>79</v>
      </c>
    </row>
    <row r="274" s="13" customFormat="1">
      <c r="A274" s="13"/>
      <c r="B274" s="233"/>
      <c r="C274" s="234"/>
      <c r="D274" s="235" t="s">
        <v>176</v>
      </c>
      <c r="E274" s="236" t="s">
        <v>19</v>
      </c>
      <c r="F274" s="237" t="s">
        <v>1685</v>
      </c>
      <c r="G274" s="234"/>
      <c r="H274" s="238">
        <v>1.4079999999999999</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176</v>
      </c>
      <c r="AU274" s="244" t="s">
        <v>79</v>
      </c>
      <c r="AV274" s="13" t="s">
        <v>79</v>
      </c>
      <c r="AW274" s="13" t="s">
        <v>32</v>
      </c>
      <c r="AX274" s="13" t="s">
        <v>70</v>
      </c>
      <c r="AY274" s="244" t="s">
        <v>165</v>
      </c>
    </row>
    <row r="275" s="14" customFormat="1">
      <c r="A275" s="14"/>
      <c r="B275" s="245"/>
      <c r="C275" s="246"/>
      <c r="D275" s="235" t="s">
        <v>176</v>
      </c>
      <c r="E275" s="247" t="s">
        <v>19</v>
      </c>
      <c r="F275" s="248" t="s">
        <v>178</v>
      </c>
      <c r="G275" s="246"/>
      <c r="H275" s="249">
        <v>1.4079999999999999</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176</v>
      </c>
      <c r="AU275" s="255" t="s">
        <v>79</v>
      </c>
      <c r="AV275" s="14" t="s">
        <v>172</v>
      </c>
      <c r="AW275" s="14" t="s">
        <v>32</v>
      </c>
      <c r="AX275" s="14" t="s">
        <v>77</v>
      </c>
      <c r="AY275" s="255" t="s">
        <v>165</v>
      </c>
    </row>
    <row r="276" s="2" customFormat="1" ht="24.15" customHeight="1">
      <c r="A276" s="41"/>
      <c r="B276" s="42"/>
      <c r="C276" s="215" t="s">
        <v>359</v>
      </c>
      <c r="D276" s="215" t="s">
        <v>167</v>
      </c>
      <c r="E276" s="216" t="s">
        <v>1686</v>
      </c>
      <c r="F276" s="217" t="s">
        <v>1687</v>
      </c>
      <c r="G276" s="218" t="s">
        <v>194</v>
      </c>
      <c r="H276" s="219">
        <v>1.5</v>
      </c>
      <c r="I276" s="220"/>
      <c r="J276" s="221">
        <f>ROUND(I276*H276,2)</f>
        <v>0</v>
      </c>
      <c r="K276" s="217" t="s">
        <v>171</v>
      </c>
      <c r="L276" s="47"/>
      <c r="M276" s="222" t="s">
        <v>19</v>
      </c>
      <c r="N276" s="223" t="s">
        <v>41</v>
      </c>
      <c r="O276" s="87"/>
      <c r="P276" s="224">
        <f>O276*H276</f>
        <v>0</v>
      </c>
      <c r="Q276" s="224">
        <v>2.4142999999999999</v>
      </c>
      <c r="R276" s="224">
        <f>Q276*H276</f>
        <v>3.6214499999999998</v>
      </c>
      <c r="S276" s="224">
        <v>0</v>
      </c>
      <c r="T276" s="225">
        <f>S276*H276</f>
        <v>0</v>
      </c>
      <c r="U276" s="41"/>
      <c r="V276" s="41"/>
      <c r="W276" s="41"/>
      <c r="X276" s="41"/>
      <c r="Y276" s="41"/>
      <c r="Z276" s="41"/>
      <c r="AA276" s="41"/>
      <c r="AB276" s="41"/>
      <c r="AC276" s="41"/>
      <c r="AD276" s="41"/>
      <c r="AE276" s="41"/>
      <c r="AR276" s="226" t="s">
        <v>172</v>
      </c>
      <c r="AT276" s="226" t="s">
        <v>167</v>
      </c>
      <c r="AU276" s="226" t="s">
        <v>79</v>
      </c>
      <c r="AY276" s="20" t="s">
        <v>165</v>
      </c>
      <c r="BE276" s="227">
        <f>IF(N276="základní",J276,0)</f>
        <v>0</v>
      </c>
      <c r="BF276" s="227">
        <f>IF(N276="snížená",J276,0)</f>
        <v>0</v>
      </c>
      <c r="BG276" s="227">
        <f>IF(N276="zákl. přenesená",J276,0)</f>
        <v>0</v>
      </c>
      <c r="BH276" s="227">
        <f>IF(N276="sníž. přenesená",J276,0)</f>
        <v>0</v>
      </c>
      <c r="BI276" s="227">
        <f>IF(N276="nulová",J276,0)</f>
        <v>0</v>
      </c>
      <c r="BJ276" s="20" t="s">
        <v>77</v>
      </c>
      <c r="BK276" s="227">
        <f>ROUND(I276*H276,2)</f>
        <v>0</v>
      </c>
      <c r="BL276" s="20" t="s">
        <v>172</v>
      </c>
      <c r="BM276" s="226" t="s">
        <v>1688</v>
      </c>
    </row>
    <row r="277" s="2" customFormat="1">
      <c r="A277" s="41"/>
      <c r="B277" s="42"/>
      <c r="C277" s="43"/>
      <c r="D277" s="228" t="s">
        <v>174</v>
      </c>
      <c r="E277" s="43"/>
      <c r="F277" s="229" t="s">
        <v>1689</v>
      </c>
      <c r="G277" s="43"/>
      <c r="H277" s="43"/>
      <c r="I277" s="230"/>
      <c r="J277" s="43"/>
      <c r="K277" s="43"/>
      <c r="L277" s="47"/>
      <c r="M277" s="231"/>
      <c r="N277" s="232"/>
      <c r="O277" s="87"/>
      <c r="P277" s="87"/>
      <c r="Q277" s="87"/>
      <c r="R277" s="87"/>
      <c r="S277" s="87"/>
      <c r="T277" s="88"/>
      <c r="U277" s="41"/>
      <c r="V277" s="41"/>
      <c r="W277" s="41"/>
      <c r="X277" s="41"/>
      <c r="Y277" s="41"/>
      <c r="Z277" s="41"/>
      <c r="AA277" s="41"/>
      <c r="AB277" s="41"/>
      <c r="AC277" s="41"/>
      <c r="AD277" s="41"/>
      <c r="AE277" s="41"/>
      <c r="AT277" s="20" t="s">
        <v>174</v>
      </c>
      <c r="AU277" s="20" t="s">
        <v>79</v>
      </c>
    </row>
    <row r="278" s="13" customFormat="1">
      <c r="A278" s="13"/>
      <c r="B278" s="233"/>
      <c r="C278" s="234"/>
      <c r="D278" s="235" t="s">
        <v>176</v>
      </c>
      <c r="E278" s="236" t="s">
        <v>19</v>
      </c>
      <c r="F278" s="237" t="s">
        <v>1690</v>
      </c>
      <c r="G278" s="234"/>
      <c r="H278" s="238">
        <v>1.5</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176</v>
      </c>
      <c r="AU278" s="244" t="s">
        <v>79</v>
      </c>
      <c r="AV278" s="13" t="s">
        <v>79</v>
      </c>
      <c r="AW278" s="13" t="s">
        <v>32</v>
      </c>
      <c r="AX278" s="13" t="s">
        <v>70</v>
      </c>
      <c r="AY278" s="244" t="s">
        <v>165</v>
      </c>
    </row>
    <row r="279" s="14" customFormat="1">
      <c r="A279" s="14"/>
      <c r="B279" s="245"/>
      <c r="C279" s="246"/>
      <c r="D279" s="235" t="s">
        <v>176</v>
      </c>
      <c r="E279" s="247" t="s">
        <v>19</v>
      </c>
      <c r="F279" s="248" t="s">
        <v>178</v>
      </c>
      <c r="G279" s="246"/>
      <c r="H279" s="249">
        <v>1.5</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176</v>
      </c>
      <c r="AU279" s="255" t="s">
        <v>79</v>
      </c>
      <c r="AV279" s="14" t="s">
        <v>172</v>
      </c>
      <c r="AW279" s="14" t="s">
        <v>32</v>
      </c>
      <c r="AX279" s="14" t="s">
        <v>77</v>
      </c>
      <c r="AY279" s="255" t="s">
        <v>165</v>
      </c>
    </row>
    <row r="280" s="12" customFormat="1" ht="22.8" customHeight="1">
      <c r="A280" s="12"/>
      <c r="B280" s="199"/>
      <c r="C280" s="200"/>
      <c r="D280" s="201" t="s">
        <v>69</v>
      </c>
      <c r="E280" s="213" t="s">
        <v>217</v>
      </c>
      <c r="F280" s="213" t="s">
        <v>569</v>
      </c>
      <c r="G280" s="200"/>
      <c r="H280" s="200"/>
      <c r="I280" s="203"/>
      <c r="J280" s="214">
        <f>BK280</f>
        <v>0</v>
      </c>
      <c r="K280" s="200"/>
      <c r="L280" s="205"/>
      <c r="M280" s="206"/>
      <c r="N280" s="207"/>
      <c r="O280" s="207"/>
      <c r="P280" s="208">
        <f>SUM(P281:P355)</f>
        <v>0</v>
      </c>
      <c r="Q280" s="207"/>
      <c r="R280" s="208">
        <f>SUM(R281:R355)</f>
        <v>1.4776485770000001</v>
      </c>
      <c r="S280" s="207"/>
      <c r="T280" s="209">
        <f>SUM(T281:T355)</f>
        <v>0</v>
      </c>
      <c r="U280" s="12"/>
      <c r="V280" s="12"/>
      <c r="W280" s="12"/>
      <c r="X280" s="12"/>
      <c r="Y280" s="12"/>
      <c r="Z280" s="12"/>
      <c r="AA280" s="12"/>
      <c r="AB280" s="12"/>
      <c r="AC280" s="12"/>
      <c r="AD280" s="12"/>
      <c r="AE280" s="12"/>
      <c r="AR280" s="210" t="s">
        <v>77</v>
      </c>
      <c r="AT280" s="211" t="s">
        <v>69</v>
      </c>
      <c r="AU280" s="211" t="s">
        <v>77</v>
      </c>
      <c r="AY280" s="210" t="s">
        <v>165</v>
      </c>
      <c r="BK280" s="212">
        <f>SUM(BK281:BK355)</f>
        <v>0</v>
      </c>
    </row>
    <row r="281" s="2" customFormat="1" ht="16.5" customHeight="1">
      <c r="A281" s="41"/>
      <c r="B281" s="42"/>
      <c r="C281" s="215" t="s">
        <v>365</v>
      </c>
      <c r="D281" s="215" t="s">
        <v>167</v>
      </c>
      <c r="E281" s="216" t="s">
        <v>1691</v>
      </c>
      <c r="F281" s="217" t="s">
        <v>1692</v>
      </c>
      <c r="G281" s="218" t="s">
        <v>213</v>
      </c>
      <c r="H281" s="219">
        <v>8.1999999999999993</v>
      </c>
      <c r="I281" s="220"/>
      <c r="J281" s="221">
        <f>ROUND(I281*H281,2)</f>
        <v>0</v>
      </c>
      <c r="K281" s="217" t="s">
        <v>171</v>
      </c>
      <c r="L281" s="47"/>
      <c r="M281" s="222" t="s">
        <v>19</v>
      </c>
      <c r="N281" s="223" t="s">
        <v>41</v>
      </c>
      <c r="O281" s="87"/>
      <c r="P281" s="224">
        <f>O281*H281</f>
        <v>0</v>
      </c>
      <c r="Q281" s="224">
        <v>6.0000000000000002E-06</v>
      </c>
      <c r="R281" s="224">
        <f>Q281*H281</f>
        <v>4.9199999999999997E-05</v>
      </c>
      <c r="S281" s="224">
        <v>0</v>
      </c>
      <c r="T281" s="225">
        <f>S281*H281</f>
        <v>0</v>
      </c>
      <c r="U281" s="41"/>
      <c r="V281" s="41"/>
      <c r="W281" s="41"/>
      <c r="X281" s="41"/>
      <c r="Y281" s="41"/>
      <c r="Z281" s="41"/>
      <c r="AA281" s="41"/>
      <c r="AB281" s="41"/>
      <c r="AC281" s="41"/>
      <c r="AD281" s="41"/>
      <c r="AE281" s="41"/>
      <c r="AR281" s="226" t="s">
        <v>172</v>
      </c>
      <c r="AT281" s="226" t="s">
        <v>167</v>
      </c>
      <c r="AU281" s="226" t="s">
        <v>79</v>
      </c>
      <c r="AY281" s="20" t="s">
        <v>165</v>
      </c>
      <c r="BE281" s="227">
        <f>IF(N281="základní",J281,0)</f>
        <v>0</v>
      </c>
      <c r="BF281" s="227">
        <f>IF(N281="snížená",J281,0)</f>
        <v>0</v>
      </c>
      <c r="BG281" s="227">
        <f>IF(N281="zákl. přenesená",J281,0)</f>
        <v>0</v>
      </c>
      <c r="BH281" s="227">
        <f>IF(N281="sníž. přenesená",J281,0)</f>
        <v>0</v>
      </c>
      <c r="BI281" s="227">
        <f>IF(N281="nulová",J281,0)</f>
        <v>0</v>
      </c>
      <c r="BJ281" s="20" t="s">
        <v>77</v>
      </c>
      <c r="BK281" s="227">
        <f>ROUND(I281*H281,2)</f>
        <v>0</v>
      </c>
      <c r="BL281" s="20" t="s">
        <v>172</v>
      </c>
      <c r="BM281" s="226" t="s">
        <v>1693</v>
      </c>
    </row>
    <row r="282" s="2" customFormat="1">
      <c r="A282" s="41"/>
      <c r="B282" s="42"/>
      <c r="C282" s="43"/>
      <c r="D282" s="228" t="s">
        <v>174</v>
      </c>
      <c r="E282" s="43"/>
      <c r="F282" s="229" t="s">
        <v>1694</v>
      </c>
      <c r="G282" s="43"/>
      <c r="H282" s="43"/>
      <c r="I282" s="230"/>
      <c r="J282" s="43"/>
      <c r="K282" s="43"/>
      <c r="L282" s="47"/>
      <c r="M282" s="231"/>
      <c r="N282" s="232"/>
      <c r="O282" s="87"/>
      <c r="P282" s="87"/>
      <c r="Q282" s="87"/>
      <c r="R282" s="87"/>
      <c r="S282" s="87"/>
      <c r="T282" s="88"/>
      <c r="U282" s="41"/>
      <c r="V282" s="41"/>
      <c r="W282" s="41"/>
      <c r="X282" s="41"/>
      <c r="Y282" s="41"/>
      <c r="Z282" s="41"/>
      <c r="AA282" s="41"/>
      <c r="AB282" s="41"/>
      <c r="AC282" s="41"/>
      <c r="AD282" s="41"/>
      <c r="AE282" s="41"/>
      <c r="AT282" s="20" t="s">
        <v>174</v>
      </c>
      <c r="AU282" s="20" t="s">
        <v>79</v>
      </c>
    </row>
    <row r="283" s="13" customFormat="1">
      <c r="A283" s="13"/>
      <c r="B283" s="233"/>
      <c r="C283" s="234"/>
      <c r="D283" s="235" t="s">
        <v>176</v>
      </c>
      <c r="E283" s="236" t="s">
        <v>19</v>
      </c>
      <c r="F283" s="237" t="s">
        <v>1695</v>
      </c>
      <c r="G283" s="234"/>
      <c r="H283" s="238">
        <v>8.1999999999999993</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176</v>
      </c>
      <c r="AU283" s="244" t="s">
        <v>79</v>
      </c>
      <c r="AV283" s="13" t="s">
        <v>79</v>
      </c>
      <c r="AW283" s="13" t="s">
        <v>32</v>
      </c>
      <c r="AX283" s="13" t="s">
        <v>70</v>
      </c>
      <c r="AY283" s="244" t="s">
        <v>165</v>
      </c>
    </row>
    <row r="284" s="14" customFormat="1">
      <c r="A284" s="14"/>
      <c r="B284" s="245"/>
      <c r="C284" s="246"/>
      <c r="D284" s="235" t="s">
        <v>176</v>
      </c>
      <c r="E284" s="247" t="s">
        <v>19</v>
      </c>
      <c r="F284" s="248" t="s">
        <v>178</v>
      </c>
      <c r="G284" s="246"/>
      <c r="H284" s="249">
        <v>8.1999999999999993</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176</v>
      </c>
      <c r="AU284" s="255" t="s">
        <v>79</v>
      </c>
      <c r="AV284" s="14" t="s">
        <v>172</v>
      </c>
      <c r="AW284" s="14" t="s">
        <v>32</v>
      </c>
      <c r="AX284" s="14" t="s">
        <v>77</v>
      </c>
      <c r="AY284" s="255" t="s">
        <v>165</v>
      </c>
    </row>
    <row r="285" s="2" customFormat="1" ht="16.5" customHeight="1">
      <c r="A285" s="41"/>
      <c r="B285" s="42"/>
      <c r="C285" s="256" t="s">
        <v>371</v>
      </c>
      <c r="D285" s="256" t="s">
        <v>218</v>
      </c>
      <c r="E285" s="257" t="s">
        <v>1696</v>
      </c>
      <c r="F285" s="258" t="s">
        <v>1697</v>
      </c>
      <c r="G285" s="259" t="s">
        <v>213</v>
      </c>
      <c r="H285" s="260">
        <v>8.3230000000000004</v>
      </c>
      <c r="I285" s="261"/>
      <c r="J285" s="262">
        <f>ROUND(I285*H285,2)</f>
        <v>0</v>
      </c>
      <c r="K285" s="258" t="s">
        <v>171</v>
      </c>
      <c r="L285" s="263"/>
      <c r="M285" s="264" t="s">
        <v>19</v>
      </c>
      <c r="N285" s="265" t="s">
        <v>41</v>
      </c>
      <c r="O285" s="87"/>
      <c r="P285" s="224">
        <f>O285*H285</f>
        <v>0</v>
      </c>
      <c r="Q285" s="224">
        <v>0.0016299999999999999</v>
      </c>
      <c r="R285" s="224">
        <f>Q285*H285</f>
        <v>0.013566490000000001</v>
      </c>
      <c r="S285" s="224">
        <v>0</v>
      </c>
      <c r="T285" s="225">
        <f>S285*H285</f>
        <v>0</v>
      </c>
      <c r="U285" s="41"/>
      <c r="V285" s="41"/>
      <c r="W285" s="41"/>
      <c r="X285" s="41"/>
      <c r="Y285" s="41"/>
      <c r="Z285" s="41"/>
      <c r="AA285" s="41"/>
      <c r="AB285" s="41"/>
      <c r="AC285" s="41"/>
      <c r="AD285" s="41"/>
      <c r="AE285" s="41"/>
      <c r="AR285" s="226" t="s">
        <v>217</v>
      </c>
      <c r="AT285" s="226" t="s">
        <v>218</v>
      </c>
      <c r="AU285" s="226" t="s">
        <v>79</v>
      </c>
      <c r="AY285" s="20" t="s">
        <v>165</v>
      </c>
      <c r="BE285" s="227">
        <f>IF(N285="základní",J285,0)</f>
        <v>0</v>
      </c>
      <c r="BF285" s="227">
        <f>IF(N285="snížená",J285,0)</f>
        <v>0</v>
      </c>
      <c r="BG285" s="227">
        <f>IF(N285="zákl. přenesená",J285,0)</f>
        <v>0</v>
      </c>
      <c r="BH285" s="227">
        <f>IF(N285="sníž. přenesená",J285,0)</f>
        <v>0</v>
      </c>
      <c r="BI285" s="227">
        <f>IF(N285="nulová",J285,0)</f>
        <v>0</v>
      </c>
      <c r="BJ285" s="20" t="s">
        <v>77</v>
      </c>
      <c r="BK285" s="227">
        <f>ROUND(I285*H285,2)</f>
        <v>0</v>
      </c>
      <c r="BL285" s="20" t="s">
        <v>172</v>
      </c>
      <c r="BM285" s="226" t="s">
        <v>1698</v>
      </c>
    </row>
    <row r="286" s="13" customFormat="1">
      <c r="A286" s="13"/>
      <c r="B286" s="233"/>
      <c r="C286" s="234"/>
      <c r="D286" s="235" t="s">
        <v>176</v>
      </c>
      <c r="E286" s="234"/>
      <c r="F286" s="237" t="s">
        <v>1699</v>
      </c>
      <c r="G286" s="234"/>
      <c r="H286" s="238">
        <v>8.3230000000000004</v>
      </c>
      <c r="I286" s="239"/>
      <c r="J286" s="234"/>
      <c r="K286" s="234"/>
      <c r="L286" s="240"/>
      <c r="M286" s="241"/>
      <c r="N286" s="242"/>
      <c r="O286" s="242"/>
      <c r="P286" s="242"/>
      <c r="Q286" s="242"/>
      <c r="R286" s="242"/>
      <c r="S286" s="242"/>
      <c r="T286" s="243"/>
      <c r="U286" s="13"/>
      <c r="V286" s="13"/>
      <c r="W286" s="13"/>
      <c r="X286" s="13"/>
      <c r="Y286" s="13"/>
      <c r="Z286" s="13"/>
      <c r="AA286" s="13"/>
      <c r="AB286" s="13"/>
      <c r="AC286" s="13"/>
      <c r="AD286" s="13"/>
      <c r="AE286" s="13"/>
      <c r="AT286" s="244" t="s">
        <v>176</v>
      </c>
      <c r="AU286" s="244" t="s">
        <v>79</v>
      </c>
      <c r="AV286" s="13" t="s">
        <v>79</v>
      </c>
      <c r="AW286" s="13" t="s">
        <v>4</v>
      </c>
      <c r="AX286" s="13" t="s">
        <v>77</v>
      </c>
      <c r="AY286" s="244" t="s">
        <v>165</v>
      </c>
    </row>
    <row r="287" s="2" customFormat="1" ht="16.5" customHeight="1">
      <c r="A287" s="41"/>
      <c r="B287" s="42"/>
      <c r="C287" s="215" t="s">
        <v>377</v>
      </c>
      <c r="D287" s="215" t="s">
        <v>167</v>
      </c>
      <c r="E287" s="216" t="s">
        <v>1700</v>
      </c>
      <c r="F287" s="217" t="s">
        <v>1701</v>
      </c>
      <c r="G287" s="218" t="s">
        <v>213</v>
      </c>
      <c r="H287" s="219">
        <v>8</v>
      </c>
      <c r="I287" s="220"/>
      <c r="J287" s="221">
        <f>ROUND(I287*H287,2)</f>
        <v>0</v>
      </c>
      <c r="K287" s="217" t="s">
        <v>171</v>
      </c>
      <c r="L287" s="47"/>
      <c r="M287" s="222" t="s">
        <v>19</v>
      </c>
      <c r="N287" s="223" t="s">
        <v>41</v>
      </c>
      <c r="O287" s="87"/>
      <c r="P287" s="224">
        <f>O287*H287</f>
        <v>0</v>
      </c>
      <c r="Q287" s="224">
        <v>1.1E-05</v>
      </c>
      <c r="R287" s="224">
        <f>Q287*H287</f>
        <v>8.7999999999999998E-05</v>
      </c>
      <c r="S287" s="224">
        <v>0</v>
      </c>
      <c r="T287" s="225">
        <f>S287*H287</f>
        <v>0</v>
      </c>
      <c r="U287" s="41"/>
      <c r="V287" s="41"/>
      <c r="W287" s="41"/>
      <c r="X287" s="41"/>
      <c r="Y287" s="41"/>
      <c r="Z287" s="41"/>
      <c r="AA287" s="41"/>
      <c r="AB287" s="41"/>
      <c r="AC287" s="41"/>
      <c r="AD287" s="41"/>
      <c r="AE287" s="41"/>
      <c r="AR287" s="226" t="s">
        <v>172</v>
      </c>
      <c r="AT287" s="226" t="s">
        <v>167</v>
      </c>
      <c r="AU287" s="226" t="s">
        <v>79</v>
      </c>
      <c r="AY287" s="20" t="s">
        <v>165</v>
      </c>
      <c r="BE287" s="227">
        <f>IF(N287="základní",J287,0)</f>
        <v>0</v>
      </c>
      <c r="BF287" s="227">
        <f>IF(N287="snížená",J287,0)</f>
        <v>0</v>
      </c>
      <c r="BG287" s="227">
        <f>IF(N287="zákl. přenesená",J287,0)</f>
        <v>0</v>
      </c>
      <c r="BH287" s="227">
        <f>IF(N287="sníž. přenesená",J287,0)</f>
        <v>0</v>
      </c>
      <c r="BI287" s="227">
        <f>IF(N287="nulová",J287,0)</f>
        <v>0</v>
      </c>
      <c r="BJ287" s="20" t="s">
        <v>77</v>
      </c>
      <c r="BK287" s="227">
        <f>ROUND(I287*H287,2)</f>
        <v>0</v>
      </c>
      <c r="BL287" s="20" t="s">
        <v>172</v>
      </c>
      <c r="BM287" s="226" t="s">
        <v>1702</v>
      </c>
    </row>
    <row r="288" s="2" customFormat="1">
      <c r="A288" s="41"/>
      <c r="B288" s="42"/>
      <c r="C288" s="43"/>
      <c r="D288" s="228" t="s">
        <v>174</v>
      </c>
      <c r="E288" s="43"/>
      <c r="F288" s="229" t="s">
        <v>1703</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174</v>
      </c>
      <c r="AU288" s="20" t="s">
        <v>79</v>
      </c>
    </row>
    <row r="289" s="13" customFormat="1">
      <c r="A289" s="13"/>
      <c r="B289" s="233"/>
      <c r="C289" s="234"/>
      <c r="D289" s="235" t="s">
        <v>176</v>
      </c>
      <c r="E289" s="236" t="s">
        <v>19</v>
      </c>
      <c r="F289" s="237" t="s">
        <v>1704</v>
      </c>
      <c r="G289" s="234"/>
      <c r="H289" s="238">
        <v>8</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176</v>
      </c>
      <c r="AU289" s="244" t="s">
        <v>79</v>
      </c>
      <c r="AV289" s="13" t="s">
        <v>79</v>
      </c>
      <c r="AW289" s="13" t="s">
        <v>32</v>
      </c>
      <c r="AX289" s="13" t="s">
        <v>70</v>
      </c>
      <c r="AY289" s="244" t="s">
        <v>165</v>
      </c>
    </row>
    <row r="290" s="14" customFormat="1">
      <c r="A290" s="14"/>
      <c r="B290" s="245"/>
      <c r="C290" s="246"/>
      <c r="D290" s="235" t="s">
        <v>176</v>
      </c>
      <c r="E290" s="247" t="s">
        <v>19</v>
      </c>
      <c r="F290" s="248" t="s">
        <v>178</v>
      </c>
      <c r="G290" s="246"/>
      <c r="H290" s="249">
        <v>8</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176</v>
      </c>
      <c r="AU290" s="255" t="s">
        <v>79</v>
      </c>
      <c r="AV290" s="14" t="s">
        <v>172</v>
      </c>
      <c r="AW290" s="14" t="s">
        <v>32</v>
      </c>
      <c r="AX290" s="14" t="s">
        <v>77</v>
      </c>
      <c r="AY290" s="255" t="s">
        <v>165</v>
      </c>
    </row>
    <row r="291" s="2" customFormat="1" ht="16.5" customHeight="1">
      <c r="A291" s="41"/>
      <c r="B291" s="42"/>
      <c r="C291" s="256" t="s">
        <v>383</v>
      </c>
      <c r="D291" s="256" t="s">
        <v>218</v>
      </c>
      <c r="E291" s="257" t="s">
        <v>1705</v>
      </c>
      <c r="F291" s="258" t="s">
        <v>1706</v>
      </c>
      <c r="G291" s="259" t="s">
        <v>213</v>
      </c>
      <c r="H291" s="260">
        <v>8.1199999999999992</v>
      </c>
      <c r="I291" s="261"/>
      <c r="J291" s="262">
        <f>ROUND(I291*H291,2)</f>
        <v>0</v>
      </c>
      <c r="K291" s="258" t="s">
        <v>171</v>
      </c>
      <c r="L291" s="263"/>
      <c r="M291" s="264" t="s">
        <v>19</v>
      </c>
      <c r="N291" s="265" t="s">
        <v>41</v>
      </c>
      <c r="O291" s="87"/>
      <c r="P291" s="224">
        <f>O291*H291</f>
        <v>0</v>
      </c>
      <c r="Q291" s="224">
        <v>0.0034199999999999999</v>
      </c>
      <c r="R291" s="224">
        <f>Q291*H291</f>
        <v>0.027770399999999997</v>
      </c>
      <c r="S291" s="224">
        <v>0</v>
      </c>
      <c r="T291" s="225">
        <f>S291*H291</f>
        <v>0</v>
      </c>
      <c r="U291" s="41"/>
      <c r="V291" s="41"/>
      <c r="W291" s="41"/>
      <c r="X291" s="41"/>
      <c r="Y291" s="41"/>
      <c r="Z291" s="41"/>
      <c r="AA291" s="41"/>
      <c r="AB291" s="41"/>
      <c r="AC291" s="41"/>
      <c r="AD291" s="41"/>
      <c r="AE291" s="41"/>
      <c r="AR291" s="226" t="s">
        <v>217</v>
      </c>
      <c r="AT291" s="226" t="s">
        <v>218</v>
      </c>
      <c r="AU291" s="226" t="s">
        <v>79</v>
      </c>
      <c r="AY291" s="20" t="s">
        <v>165</v>
      </c>
      <c r="BE291" s="227">
        <f>IF(N291="základní",J291,0)</f>
        <v>0</v>
      </c>
      <c r="BF291" s="227">
        <f>IF(N291="snížená",J291,0)</f>
        <v>0</v>
      </c>
      <c r="BG291" s="227">
        <f>IF(N291="zákl. přenesená",J291,0)</f>
        <v>0</v>
      </c>
      <c r="BH291" s="227">
        <f>IF(N291="sníž. přenesená",J291,0)</f>
        <v>0</v>
      </c>
      <c r="BI291" s="227">
        <f>IF(N291="nulová",J291,0)</f>
        <v>0</v>
      </c>
      <c r="BJ291" s="20" t="s">
        <v>77</v>
      </c>
      <c r="BK291" s="227">
        <f>ROUND(I291*H291,2)</f>
        <v>0</v>
      </c>
      <c r="BL291" s="20" t="s">
        <v>172</v>
      </c>
      <c r="BM291" s="226" t="s">
        <v>1707</v>
      </c>
    </row>
    <row r="292" s="13" customFormat="1">
      <c r="A292" s="13"/>
      <c r="B292" s="233"/>
      <c r="C292" s="234"/>
      <c r="D292" s="235" t="s">
        <v>176</v>
      </c>
      <c r="E292" s="234"/>
      <c r="F292" s="237" t="s">
        <v>1708</v>
      </c>
      <c r="G292" s="234"/>
      <c r="H292" s="238">
        <v>8.1199999999999992</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176</v>
      </c>
      <c r="AU292" s="244" t="s">
        <v>79</v>
      </c>
      <c r="AV292" s="13" t="s">
        <v>79</v>
      </c>
      <c r="AW292" s="13" t="s">
        <v>4</v>
      </c>
      <c r="AX292" s="13" t="s">
        <v>77</v>
      </c>
      <c r="AY292" s="244" t="s">
        <v>165</v>
      </c>
    </row>
    <row r="293" s="2" customFormat="1" ht="16.5" customHeight="1">
      <c r="A293" s="41"/>
      <c r="B293" s="42"/>
      <c r="C293" s="215" t="s">
        <v>392</v>
      </c>
      <c r="D293" s="215" t="s">
        <v>167</v>
      </c>
      <c r="E293" s="216" t="s">
        <v>1709</v>
      </c>
      <c r="F293" s="217" t="s">
        <v>1710</v>
      </c>
      <c r="G293" s="218" t="s">
        <v>213</v>
      </c>
      <c r="H293" s="219">
        <v>23.699999999999999</v>
      </c>
      <c r="I293" s="220"/>
      <c r="J293" s="221">
        <f>ROUND(I293*H293,2)</f>
        <v>0</v>
      </c>
      <c r="K293" s="217" t="s">
        <v>171</v>
      </c>
      <c r="L293" s="47"/>
      <c r="M293" s="222" t="s">
        <v>19</v>
      </c>
      <c r="N293" s="223" t="s">
        <v>41</v>
      </c>
      <c r="O293" s="87"/>
      <c r="P293" s="224">
        <f>O293*H293</f>
        <v>0</v>
      </c>
      <c r="Q293" s="224">
        <v>1.2999999999999999E-05</v>
      </c>
      <c r="R293" s="224">
        <f>Q293*H293</f>
        <v>0.00030809999999999995</v>
      </c>
      <c r="S293" s="224">
        <v>0</v>
      </c>
      <c r="T293" s="225">
        <f>S293*H293</f>
        <v>0</v>
      </c>
      <c r="U293" s="41"/>
      <c r="V293" s="41"/>
      <c r="W293" s="41"/>
      <c r="X293" s="41"/>
      <c r="Y293" s="41"/>
      <c r="Z293" s="41"/>
      <c r="AA293" s="41"/>
      <c r="AB293" s="41"/>
      <c r="AC293" s="41"/>
      <c r="AD293" s="41"/>
      <c r="AE293" s="41"/>
      <c r="AR293" s="226" t="s">
        <v>172</v>
      </c>
      <c r="AT293" s="226" t="s">
        <v>167</v>
      </c>
      <c r="AU293" s="226" t="s">
        <v>79</v>
      </c>
      <c r="AY293" s="20" t="s">
        <v>165</v>
      </c>
      <c r="BE293" s="227">
        <f>IF(N293="základní",J293,0)</f>
        <v>0</v>
      </c>
      <c r="BF293" s="227">
        <f>IF(N293="snížená",J293,0)</f>
        <v>0</v>
      </c>
      <c r="BG293" s="227">
        <f>IF(N293="zákl. přenesená",J293,0)</f>
        <v>0</v>
      </c>
      <c r="BH293" s="227">
        <f>IF(N293="sníž. přenesená",J293,0)</f>
        <v>0</v>
      </c>
      <c r="BI293" s="227">
        <f>IF(N293="nulová",J293,0)</f>
        <v>0</v>
      </c>
      <c r="BJ293" s="20" t="s">
        <v>77</v>
      </c>
      <c r="BK293" s="227">
        <f>ROUND(I293*H293,2)</f>
        <v>0</v>
      </c>
      <c r="BL293" s="20" t="s">
        <v>172</v>
      </c>
      <c r="BM293" s="226" t="s">
        <v>1711</v>
      </c>
    </row>
    <row r="294" s="2" customFormat="1">
      <c r="A294" s="41"/>
      <c r="B294" s="42"/>
      <c r="C294" s="43"/>
      <c r="D294" s="228" t="s">
        <v>174</v>
      </c>
      <c r="E294" s="43"/>
      <c r="F294" s="229" t="s">
        <v>1712</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174</v>
      </c>
      <c r="AU294" s="20" t="s">
        <v>79</v>
      </c>
    </row>
    <row r="295" s="13" customFormat="1">
      <c r="A295" s="13"/>
      <c r="B295" s="233"/>
      <c r="C295" s="234"/>
      <c r="D295" s="235" t="s">
        <v>176</v>
      </c>
      <c r="E295" s="236" t="s">
        <v>19</v>
      </c>
      <c r="F295" s="237" t="s">
        <v>1647</v>
      </c>
      <c r="G295" s="234"/>
      <c r="H295" s="238">
        <v>23.699999999999999</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176</v>
      </c>
      <c r="AU295" s="244" t="s">
        <v>79</v>
      </c>
      <c r="AV295" s="13" t="s">
        <v>79</v>
      </c>
      <c r="AW295" s="13" t="s">
        <v>32</v>
      </c>
      <c r="AX295" s="13" t="s">
        <v>70</v>
      </c>
      <c r="AY295" s="244" t="s">
        <v>165</v>
      </c>
    </row>
    <row r="296" s="14" customFormat="1">
      <c r="A296" s="14"/>
      <c r="B296" s="245"/>
      <c r="C296" s="246"/>
      <c r="D296" s="235" t="s">
        <v>176</v>
      </c>
      <c r="E296" s="247" t="s">
        <v>19</v>
      </c>
      <c r="F296" s="248" t="s">
        <v>178</v>
      </c>
      <c r="G296" s="246"/>
      <c r="H296" s="249">
        <v>23.699999999999999</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176</v>
      </c>
      <c r="AU296" s="255" t="s">
        <v>79</v>
      </c>
      <c r="AV296" s="14" t="s">
        <v>172</v>
      </c>
      <c r="AW296" s="14" t="s">
        <v>32</v>
      </c>
      <c r="AX296" s="14" t="s">
        <v>77</v>
      </c>
      <c r="AY296" s="255" t="s">
        <v>165</v>
      </c>
    </row>
    <row r="297" s="2" customFormat="1" ht="16.5" customHeight="1">
      <c r="A297" s="41"/>
      <c r="B297" s="42"/>
      <c r="C297" s="256" t="s">
        <v>401</v>
      </c>
      <c r="D297" s="256" t="s">
        <v>218</v>
      </c>
      <c r="E297" s="257" t="s">
        <v>1713</v>
      </c>
      <c r="F297" s="258" t="s">
        <v>1714</v>
      </c>
      <c r="G297" s="259" t="s">
        <v>213</v>
      </c>
      <c r="H297" s="260">
        <v>24.056000000000001</v>
      </c>
      <c r="I297" s="261"/>
      <c r="J297" s="262">
        <f>ROUND(I297*H297,2)</f>
        <v>0</v>
      </c>
      <c r="K297" s="258" t="s">
        <v>171</v>
      </c>
      <c r="L297" s="263"/>
      <c r="M297" s="264" t="s">
        <v>19</v>
      </c>
      <c r="N297" s="265" t="s">
        <v>41</v>
      </c>
      <c r="O297" s="87"/>
      <c r="P297" s="224">
        <f>O297*H297</f>
        <v>0</v>
      </c>
      <c r="Q297" s="224">
        <v>0.0054000000000000003</v>
      </c>
      <c r="R297" s="224">
        <f>Q297*H297</f>
        <v>0.1299024</v>
      </c>
      <c r="S297" s="224">
        <v>0</v>
      </c>
      <c r="T297" s="225">
        <f>S297*H297</f>
        <v>0</v>
      </c>
      <c r="U297" s="41"/>
      <c r="V297" s="41"/>
      <c r="W297" s="41"/>
      <c r="X297" s="41"/>
      <c r="Y297" s="41"/>
      <c r="Z297" s="41"/>
      <c r="AA297" s="41"/>
      <c r="AB297" s="41"/>
      <c r="AC297" s="41"/>
      <c r="AD297" s="41"/>
      <c r="AE297" s="41"/>
      <c r="AR297" s="226" t="s">
        <v>217</v>
      </c>
      <c r="AT297" s="226" t="s">
        <v>218</v>
      </c>
      <c r="AU297" s="226" t="s">
        <v>79</v>
      </c>
      <c r="AY297" s="20" t="s">
        <v>165</v>
      </c>
      <c r="BE297" s="227">
        <f>IF(N297="základní",J297,0)</f>
        <v>0</v>
      </c>
      <c r="BF297" s="227">
        <f>IF(N297="snížená",J297,0)</f>
        <v>0</v>
      </c>
      <c r="BG297" s="227">
        <f>IF(N297="zákl. přenesená",J297,0)</f>
        <v>0</v>
      </c>
      <c r="BH297" s="227">
        <f>IF(N297="sníž. přenesená",J297,0)</f>
        <v>0</v>
      </c>
      <c r="BI297" s="227">
        <f>IF(N297="nulová",J297,0)</f>
        <v>0</v>
      </c>
      <c r="BJ297" s="20" t="s">
        <v>77</v>
      </c>
      <c r="BK297" s="227">
        <f>ROUND(I297*H297,2)</f>
        <v>0</v>
      </c>
      <c r="BL297" s="20" t="s">
        <v>172</v>
      </c>
      <c r="BM297" s="226" t="s">
        <v>1715</v>
      </c>
    </row>
    <row r="298" s="13" customFormat="1">
      <c r="A298" s="13"/>
      <c r="B298" s="233"/>
      <c r="C298" s="234"/>
      <c r="D298" s="235" t="s">
        <v>176</v>
      </c>
      <c r="E298" s="234"/>
      <c r="F298" s="237" t="s">
        <v>1716</v>
      </c>
      <c r="G298" s="234"/>
      <c r="H298" s="238">
        <v>24.056000000000001</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176</v>
      </c>
      <c r="AU298" s="244" t="s">
        <v>79</v>
      </c>
      <c r="AV298" s="13" t="s">
        <v>79</v>
      </c>
      <c r="AW298" s="13" t="s">
        <v>4</v>
      </c>
      <c r="AX298" s="13" t="s">
        <v>77</v>
      </c>
      <c r="AY298" s="244" t="s">
        <v>165</v>
      </c>
    </row>
    <row r="299" s="2" customFormat="1" ht="24.15" customHeight="1">
      <c r="A299" s="41"/>
      <c r="B299" s="42"/>
      <c r="C299" s="215" t="s">
        <v>414</v>
      </c>
      <c r="D299" s="215" t="s">
        <v>167</v>
      </c>
      <c r="E299" s="216" t="s">
        <v>1717</v>
      </c>
      <c r="F299" s="217" t="s">
        <v>1718</v>
      </c>
      <c r="G299" s="218" t="s">
        <v>573</v>
      </c>
      <c r="H299" s="219">
        <v>4</v>
      </c>
      <c r="I299" s="220"/>
      <c r="J299" s="221">
        <f>ROUND(I299*H299,2)</f>
        <v>0</v>
      </c>
      <c r="K299" s="217" t="s">
        <v>171</v>
      </c>
      <c r="L299" s="47"/>
      <c r="M299" s="222" t="s">
        <v>19</v>
      </c>
      <c r="N299" s="223" t="s">
        <v>41</v>
      </c>
      <c r="O299" s="87"/>
      <c r="P299" s="224">
        <f>O299*H299</f>
        <v>0</v>
      </c>
      <c r="Q299" s="224">
        <v>5.9999999999999997E-07</v>
      </c>
      <c r="R299" s="224">
        <f>Q299*H299</f>
        <v>2.3999999999999999E-06</v>
      </c>
      <c r="S299" s="224">
        <v>0</v>
      </c>
      <c r="T299" s="225">
        <f>S299*H299</f>
        <v>0</v>
      </c>
      <c r="U299" s="41"/>
      <c r="V299" s="41"/>
      <c r="W299" s="41"/>
      <c r="X299" s="41"/>
      <c r="Y299" s="41"/>
      <c r="Z299" s="41"/>
      <c r="AA299" s="41"/>
      <c r="AB299" s="41"/>
      <c r="AC299" s="41"/>
      <c r="AD299" s="41"/>
      <c r="AE299" s="41"/>
      <c r="AR299" s="226" t="s">
        <v>172</v>
      </c>
      <c r="AT299" s="226" t="s">
        <v>167</v>
      </c>
      <c r="AU299" s="226" t="s">
        <v>79</v>
      </c>
      <c r="AY299" s="20" t="s">
        <v>165</v>
      </c>
      <c r="BE299" s="227">
        <f>IF(N299="základní",J299,0)</f>
        <v>0</v>
      </c>
      <c r="BF299" s="227">
        <f>IF(N299="snížená",J299,0)</f>
        <v>0</v>
      </c>
      <c r="BG299" s="227">
        <f>IF(N299="zákl. přenesená",J299,0)</f>
        <v>0</v>
      </c>
      <c r="BH299" s="227">
        <f>IF(N299="sníž. přenesená",J299,0)</f>
        <v>0</v>
      </c>
      <c r="BI299" s="227">
        <f>IF(N299="nulová",J299,0)</f>
        <v>0</v>
      </c>
      <c r="BJ299" s="20" t="s">
        <v>77</v>
      </c>
      <c r="BK299" s="227">
        <f>ROUND(I299*H299,2)</f>
        <v>0</v>
      </c>
      <c r="BL299" s="20" t="s">
        <v>172</v>
      </c>
      <c r="BM299" s="226" t="s">
        <v>1719</v>
      </c>
    </row>
    <row r="300" s="2" customFormat="1">
      <c r="A300" s="41"/>
      <c r="B300" s="42"/>
      <c r="C300" s="43"/>
      <c r="D300" s="228" t="s">
        <v>174</v>
      </c>
      <c r="E300" s="43"/>
      <c r="F300" s="229" t="s">
        <v>1720</v>
      </c>
      <c r="G300" s="43"/>
      <c r="H300" s="43"/>
      <c r="I300" s="230"/>
      <c r="J300" s="43"/>
      <c r="K300" s="43"/>
      <c r="L300" s="47"/>
      <c r="M300" s="231"/>
      <c r="N300" s="232"/>
      <c r="O300" s="87"/>
      <c r="P300" s="87"/>
      <c r="Q300" s="87"/>
      <c r="R300" s="87"/>
      <c r="S300" s="87"/>
      <c r="T300" s="88"/>
      <c r="U300" s="41"/>
      <c r="V300" s="41"/>
      <c r="W300" s="41"/>
      <c r="X300" s="41"/>
      <c r="Y300" s="41"/>
      <c r="Z300" s="41"/>
      <c r="AA300" s="41"/>
      <c r="AB300" s="41"/>
      <c r="AC300" s="41"/>
      <c r="AD300" s="41"/>
      <c r="AE300" s="41"/>
      <c r="AT300" s="20" t="s">
        <v>174</v>
      </c>
      <c r="AU300" s="20" t="s">
        <v>79</v>
      </c>
    </row>
    <row r="301" s="2" customFormat="1" ht="16.5" customHeight="1">
      <c r="A301" s="41"/>
      <c r="B301" s="42"/>
      <c r="C301" s="256" t="s">
        <v>419</v>
      </c>
      <c r="D301" s="256" t="s">
        <v>218</v>
      </c>
      <c r="E301" s="257" t="s">
        <v>1721</v>
      </c>
      <c r="F301" s="258" t="s">
        <v>1722</v>
      </c>
      <c r="G301" s="259" t="s">
        <v>573</v>
      </c>
      <c r="H301" s="260">
        <v>4</v>
      </c>
      <c r="I301" s="261"/>
      <c r="J301" s="262">
        <f>ROUND(I301*H301,2)</f>
        <v>0</v>
      </c>
      <c r="K301" s="258" t="s">
        <v>171</v>
      </c>
      <c r="L301" s="263"/>
      <c r="M301" s="264" t="s">
        <v>19</v>
      </c>
      <c r="N301" s="265" t="s">
        <v>41</v>
      </c>
      <c r="O301" s="87"/>
      <c r="P301" s="224">
        <f>O301*H301</f>
        <v>0</v>
      </c>
      <c r="Q301" s="224">
        <v>0.00040000000000000002</v>
      </c>
      <c r="R301" s="224">
        <f>Q301*H301</f>
        <v>0.0016000000000000001</v>
      </c>
      <c r="S301" s="224">
        <v>0</v>
      </c>
      <c r="T301" s="225">
        <f>S301*H301</f>
        <v>0</v>
      </c>
      <c r="U301" s="41"/>
      <c r="V301" s="41"/>
      <c r="W301" s="41"/>
      <c r="X301" s="41"/>
      <c r="Y301" s="41"/>
      <c r="Z301" s="41"/>
      <c r="AA301" s="41"/>
      <c r="AB301" s="41"/>
      <c r="AC301" s="41"/>
      <c r="AD301" s="41"/>
      <c r="AE301" s="41"/>
      <c r="AR301" s="226" t="s">
        <v>217</v>
      </c>
      <c r="AT301" s="226" t="s">
        <v>218</v>
      </c>
      <c r="AU301" s="226" t="s">
        <v>79</v>
      </c>
      <c r="AY301" s="20" t="s">
        <v>165</v>
      </c>
      <c r="BE301" s="227">
        <f>IF(N301="základní",J301,0)</f>
        <v>0</v>
      </c>
      <c r="BF301" s="227">
        <f>IF(N301="snížená",J301,0)</f>
        <v>0</v>
      </c>
      <c r="BG301" s="227">
        <f>IF(N301="zákl. přenesená",J301,0)</f>
        <v>0</v>
      </c>
      <c r="BH301" s="227">
        <f>IF(N301="sníž. přenesená",J301,0)</f>
        <v>0</v>
      </c>
      <c r="BI301" s="227">
        <f>IF(N301="nulová",J301,0)</f>
        <v>0</v>
      </c>
      <c r="BJ301" s="20" t="s">
        <v>77</v>
      </c>
      <c r="BK301" s="227">
        <f>ROUND(I301*H301,2)</f>
        <v>0</v>
      </c>
      <c r="BL301" s="20" t="s">
        <v>172</v>
      </c>
      <c r="BM301" s="226" t="s">
        <v>1723</v>
      </c>
    </row>
    <row r="302" s="2" customFormat="1" ht="24.15" customHeight="1">
      <c r="A302" s="41"/>
      <c r="B302" s="42"/>
      <c r="C302" s="215" t="s">
        <v>426</v>
      </c>
      <c r="D302" s="215" t="s">
        <v>167</v>
      </c>
      <c r="E302" s="216" t="s">
        <v>1724</v>
      </c>
      <c r="F302" s="217" t="s">
        <v>1725</v>
      </c>
      <c r="G302" s="218" t="s">
        <v>573</v>
      </c>
      <c r="H302" s="219">
        <v>1</v>
      </c>
      <c r="I302" s="220"/>
      <c r="J302" s="221">
        <f>ROUND(I302*H302,2)</f>
        <v>0</v>
      </c>
      <c r="K302" s="217" t="s">
        <v>171</v>
      </c>
      <c r="L302" s="47"/>
      <c r="M302" s="222" t="s">
        <v>19</v>
      </c>
      <c r="N302" s="223" t="s">
        <v>41</v>
      </c>
      <c r="O302" s="87"/>
      <c r="P302" s="224">
        <f>O302*H302</f>
        <v>0</v>
      </c>
      <c r="Q302" s="224">
        <v>5.9999999999999997E-07</v>
      </c>
      <c r="R302" s="224">
        <f>Q302*H302</f>
        <v>5.9999999999999997E-07</v>
      </c>
      <c r="S302" s="224">
        <v>0</v>
      </c>
      <c r="T302" s="225">
        <f>S302*H302</f>
        <v>0</v>
      </c>
      <c r="U302" s="41"/>
      <c r="V302" s="41"/>
      <c r="W302" s="41"/>
      <c r="X302" s="41"/>
      <c r="Y302" s="41"/>
      <c r="Z302" s="41"/>
      <c r="AA302" s="41"/>
      <c r="AB302" s="41"/>
      <c r="AC302" s="41"/>
      <c r="AD302" s="41"/>
      <c r="AE302" s="41"/>
      <c r="AR302" s="226" t="s">
        <v>172</v>
      </c>
      <c r="AT302" s="226" t="s">
        <v>167</v>
      </c>
      <c r="AU302" s="226" t="s">
        <v>79</v>
      </c>
      <c r="AY302" s="20" t="s">
        <v>165</v>
      </c>
      <c r="BE302" s="227">
        <f>IF(N302="základní",J302,0)</f>
        <v>0</v>
      </c>
      <c r="BF302" s="227">
        <f>IF(N302="snížená",J302,0)</f>
        <v>0</v>
      </c>
      <c r="BG302" s="227">
        <f>IF(N302="zákl. přenesená",J302,0)</f>
        <v>0</v>
      </c>
      <c r="BH302" s="227">
        <f>IF(N302="sníž. přenesená",J302,0)</f>
        <v>0</v>
      </c>
      <c r="BI302" s="227">
        <f>IF(N302="nulová",J302,0)</f>
        <v>0</v>
      </c>
      <c r="BJ302" s="20" t="s">
        <v>77</v>
      </c>
      <c r="BK302" s="227">
        <f>ROUND(I302*H302,2)</f>
        <v>0</v>
      </c>
      <c r="BL302" s="20" t="s">
        <v>172</v>
      </c>
      <c r="BM302" s="226" t="s">
        <v>1726</v>
      </c>
    </row>
    <row r="303" s="2" customFormat="1">
      <c r="A303" s="41"/>
      <c r="B303" s="42"/>
      <c r="C303" s="43"/>
      <c r="D303" s="228" t="s">
        <v>174</v>
      </c>
      <c r="E303" s="43"/>
      <c r="F303" s="229" t="s">
        <v>1727</v>
      </c>
      <c r="G303" s="43"/>
      <c r="H303" s="43"/>
      <c r="I303" s="230"/>
      <c r="J303" s="43"/>
      <c r="K303" s="43"/>
      <c r="L303" s="47"/>
      <c r="M303" s="231"/>
      <c r="N303" s="232"/>
      <c r="O303" s="87"/>
      <c r="P303" s="87"/>
      <c r="Q303" s="87"/>
      <c r="R303" s="87"/>
      <c r="S303" s="87"/>
      <c r="T303" s="88"/>
      <c r="U303" s="41"/>
      <c r="V303" s="41"/>
      <c r="W303" s="41"/>
      <c r="X303" s="41"/>
      <c r="Y303" s="41"/>
      <c r="Z303" s="41"/>
      <c r="AA303" s="41"/>
      <c r="AB303" s="41"/>
      <c r="AC303" s="41"/>
      <c r="AD303" s="41"/>
      <c r="AE303" s="41"/>
      <c r="AT303" s="20" t="s">
        <v>174</v>
      </c>
      <c r="AU303" s="20" t="s">
        <v>79</v>
      </c>
    </row>
    <row r="304" s="2" customFormat="1" ht="16.5" customHeight="1">
      <c r="A304" s="41"/>
      <c r="B304" s="42"/>
      <c r="C304" s="256" t="s">
        <v>431</v>
      </c>
      <c r="D304" s="256" t="s">
        <v>218</v>
      </c>
      <c r="E304" s="257" t="s">
        <v>1728</v>
      </c>
      <c r="F304" s="258" t="s">
        <v>1729</v>
      </c>
      <c r="G304" s="259" t="s">
        <v>573</v>
      </c>
      <c r="H304" s="260">
        <v>1</v>
      </c>
      <c r="I304" s="261"/>
      <c r="J304" s="262">
        <f>ROUND(I304*H304,2)</f>
        <v>0</v>
      </c>
      <c r="K304" s="258" t="s">
        <v>171</v>
      </c>
      <c r="L304" s="263"/>
      <c r="M304" s="264" t="s">
        <v>19</v>
      </c>
      <c r="N304" s="265" t="s">
        <v>41</v>
      </c>
      <c r="O304" s="87"/>
      <c r="P304" s="224">
        <f>O304*H304</f>
        <v>0</v>
      </c>
      <c r="Q304" s="224">
        <v>0.0011000000000000001</v>
      </c>
      <c r="R304" s="224">
        <f>Q304*H304</f>
        <v>0.0011000000000000001</v>
      </c>
      <c r="S304" s="224">
        <v>0</v>
      </c>
      <c r="T304" s="225">
        <f>S304*H304</f>
        <v>0</v>
      </c>
      <c r="U304" s="41"/>
      <c r="V304" s="41"/>
      <c r="W304" s="41"/>
      <c r="X304" s="41"/>
      <c r="Y304" s="41"/>
      <c r="Z304" s="41"/>
      <c r="AA304" s="41"/>
      <c r="AB304" s="41"/>
      <c r="AC304" s="41"/>
      <c r="AD304" s="41"/>
      <c r="AE304" s="41"/>
      <c r="AR304" s="226" t="s">
        <v>217</v>
      </c>
      <c r="AT304" s="226" t="s">
        <v>218</v>
      </c>
      <c r="AU304" s="226" t="s">
        <v>79</v>
      </c>
      <c r="AY304" s="20" t="s">
        <v>165</v>
      </c>
      <c r="BE304" s="227">
        <f>IF(N304="základní",J304,0)</f>
        <v>0</v>
      </c>
      <c r="BF304" s="227">
        <f>IF(N304="snížená",J304,0)</f>
        <v>0</v>
      </c>
      <c r="BG304" s="227">
        <f>IF(N304="zákl. přenesená",J304,0)</f>
        <v>0</v>
      </c>
      <c r="BH304" s="227">
        <f>IF(N304="sníž. přenesená",J304,0)</f>
        <v>0</v>
      </c>
      <c r="BI304" s="227">
        <f>IF(N304="nulová",J304,0)</f>
        <v>0</v>
      </c>
      <c r="BJ304" s="20" t="s">
        <v>77</v>
      </c>
      <c r="BK304" s="227">
        <f>ROUND(I304*H304,2)</f>
        <v>0</v>
      </c>
      <c r="BL304" s="20" t="s">
        <v>172</v>
      </c>
      <c r="BM304" s="226" t="s">
        <v>1730</v>
      </c>
    </row>
    <row r="305" s="2" customFormat="1" ht="24.15" customHeight="1">
      <c r="A305" s="41"/>
      <c r="B305" s="42"/>
      <c r="C305" s="215" t="s">
        <v>437</v>
      </c>
      <c r="D305" s="215" t="s">
        <v>167</v>
      </c>
      <c r="E305" s="216" t="s">
        <v>1731</v>
      </c>
      <c r="F305" s="217" t="s">
        <v>1732</v>
      </c>
      <c r="G305" s="218" t="s">
        <v>573</v>
      </c>
      <c r="H305" s="219">
        <v>1</v>
      </c>
      <c r="I305" s="220"/>
      <c r="J305" s="221">
        <f>ROUND(I305*H305,2)</f>
        <v>0</v>
      </c>
      <c r="K305" s="217" t="s">
        <v>171</v>
      </c>
      <c r="L305" s="47"/>
      <c r="M305" s="222" t="s">
        <v>19</v>
      </c>
      <c r="N305" s="223" t="s">
        <v>41</v>
      </c>
      <c r="O305" s="87"/>
      <c r="P305" s="224">
        <f>O305*H305</f>
        <v>0</v>
      </c>
      <c r="Q305" s="224">
        <v>1.2500000000000001E-06</v>
      </c>
      <c r="R305" s="224">
        <f>Q305*H305</f>
        <v>1.2500000000000001E-06</v>
      </c>
      <c r="S305" s="224">
        <v>0</v>
      </c>
      <c r="T305" s="225">
        <f>S305*H305</f>
        <v>0</v>
      </c>
      <c r="U305" s="41"/>
      <c r="V305" s="41"/>
      <c r="W305" s="41"/>
      <c r="X305" s="41"/>
      <c r="Y305" s="41"/>
      <c r="Z305" s="41"/>
      <c r="AA305" s="41"/>
      <c r="AB305" s="41"/>
      <c r="AC305" s="41"/>
      <c r="AD305" s="41"/>
      <c r="AE305" s="41"/>
      <c r="AR305" s="226" t="s">
        <v>172</v>
      </c>
      <c r="AT305" s="226" t="s">
        <v>167</v>
      </c>
      <c r="AU305" s="226" t="s">
        <v>79</v>
      </c>
      <c r="AY305" s="20" t="s">
        <v>165</v>
      </c>
      <c r="BE305" s="227">
        <f>IF(N305="základní",J305,0)</f>
        <v>0</v>
      </c>
      <c r="BF305" s="227">
        <f>IF(N305="snížená",J305,0)</f>
        <v>0</v>
      </c>
      <c r="BG305" s="227">
        <f>IF(N305="zákl. přenesená",J305,0)</f>
        <v>0</v>
      </c>
      <c r="BH305" s="227">
        <f>IF(N305="sníž. přenesená",J305,0)</f>
        <v>0</v>
      </c>
      <c r="BI305" s="227">
        <f>IF(N305="nulová",J305,0)</f>
        <v>0</v>
      </c>
      <c r="BJ305" s="20" t="s">
        <v>77</v>
      </c>
      <c r="BK305" s="227">
        <f>ROUND(I305*H305,2)</f>
        <v>0</v>
      </c>
      <c r="BL305" s="20" t="s">
        <v>172</v>
      </c>
      <c r="BM305" s="226" t="s">
        <v>1733</v>
      </c>
    </row>
    <row r="306" s="2" customFormat="1">
      <c r="A306" s="41"/>
      <c r="B306" s="42"/>
      <c r="C306" s="43"/>
      <c r="D306" s="228" t="s">
        <v>174</v>
      </c>
      <c r="E306" s="43"/>
      <c r="F306" s="229" t="s">
        <v>1734</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174</v>
      </c>
      <c r="AU306" s="20" t="s">
        <v>79</v>
      </c>
    </row>
    <row r="307" s="2" customFormat="1" ht="16.5" customHeight="1">
      <c r="A307" s="41"/>
      <c r="B307" s="42"/>
      <c r="C307" s="256" t="s">
        <v>445</v>
      </c>
      <c r="D307" s="256" t="s">
        <v>218</v>
      </c>
      <c r="E307" s="257" t="s">
        <v>1735</v>
      </c>
      <c r="F307" s="258" t="s">
        <v>1736</v>
      </c>
      <c r="G307" s="259" t="s">
        <v>573</v>
      </c>
      <c r="H307" s="260">
        <v>1</v>
      </c>
      <c r="I307" s="261"/>
      <c r="J307" s="262">
        <f>ROUND(I307*H307,2)</f>
        <v>0</v>
      </c>
      <c r="K307" s="258" t="s">
        <v>171</v>
      </c>
      <c r="L307" s="263"/>
      <c r="M307" s="264" t="s">
        <v>19</v>
      </c>
      <c r="N307" s="265" t="s">
        <v>41</v>
      </c>
      <c r="O307" s="87"/>
      <c r="P307" s="224">
        <f>O307*H307</f>
        <v>0</v>
      </c>
      <c r="Q307" s="224">
        <v>0.00080000000000000004</v>
      </c>
      <c r="R307" s="224">
        <f>Q307*H307</f>
        <v>0.00080000000000000004</v>
      </c>
      <c r="S307" s="224">
        <v>0</v>
      </c>
      <c r="T307" s="225">
        <f>S307*H307</f>
        <v>0</v>
      </c>
      <c r="U307" s="41"/>
      <c r="V307" s="41"/>
      <c r="W307" s="41"/>
      <c r="X307" s="41"/>
      <c r="Y307" s="41"/>
      <c r="Z307" s="41"/>
      <c r="AA307" s="41"/>
      <c r="AB307" s="41"/>
      <c r="AC307" s="41"/>
      <c r="AD307" s="41"/>
      <c r="AE307" s="41"/>
      <c r="AR307" s="226" t="s">
        <v>217</v>
      </c>
      <c r="AT307" s="226" t="s">
        <v>218</v>
      </c>
      <c r="AU307" s="226" t="s">
        <v>79</v>
      </c>
      <c r="AY307" s="20" t="s">
        <v>165</v>
      </c>
      <c r="BE307" s="227">
        <f>IF(N307="základní",J307,0)</f>
        <v>0</v>
      </c>
      <c r="BF307" s="227">
        <f>IF(N307="snížená",J307,0)</f>
        <v>0</v>
      </c>
      <c r="BG307" s="227">
        <f>IF(N307="zákl. přenesená",J307,0)</f>
        <v>0</v>
      </c>
      <c r="BH307" s="227">
        <f>IF(N307="sníž. přenesená",J307,0)</f>
        <v>0</v>
      </c>
      <c r="BI307" s="227">
        <f>IF(N307="nulová",J307,0)</f>
        <v>0</v>
      </c>
      <c r="BJ307" s="20" t="s">
        <v>77</v>
      </c>
      <c r="BK307" s="227">
        <f>ROUND(I307*H307,2)</f>
        <v>0</v>
      </c>
      <c r="BL307" s="20" t="s">
        <v>172</v>
      </c>
      <c r="BM307" s="226" t="s">
        <v>1737</v>
      </c>
    </row>
    <row r="308" s="2" customFormat="1" ht="24.15" customHeight="1">
      <c r="A308" s="41"/>
      <c r="B308" s="42"/>
      <c r="C308" s="215" t="s">
        <v>451</v>
      </c>
      <c r="D308" s="215" t="s">
        <v>167</v>
      </c>
      <c r="E308" s="216" t="s">
        <v>1738</v>
      </c>
      <c r="F308" s="217" t="s">
        <v>1739</v>
      </c>
      <c r="G308" s="218" t="s">
        <v>573</v>
      </c>
      <c r="H308" s="219">
        <v>1</v>
      </c>
      <c r="I308" s="220"/>
      <c r="J308" s="221">
        <f>ROUND(I308*H308,2)</f>
        <v>0</v>
      </c>
      <c r="K308" s="217" t="s">
        <v>171</v>
      </c>
      <c r="L308" s="47"/>
      <c r="M308" s="222" t="s">
        <v>19</v>
      </c>
      <c r="N308" s="223" t="s">
        <v>41</v>
      </c>
      <c r="O308" s="87"/>
      <c r="P308" s="224">
        <f>O308*H308</f>
        <v>0</v>
      </c>
      <c r="Q308" s="224">
        <v>1.9E-06</v>
      </c>
      <c r="R308" s="224">
        <f>Q308*H308</f>
        <v>1.9E-06</v>
      </c>
      <c r="S308" s="224">
        <v>0</v>
      </c>
      <c r="T308" s="225">
        <f>S308*H308</f>
        <v>0</v>
      </c>
      <c r="U308" s="41"/>
      <c r="V308" s="41"/>
      <c r="W308" s="41"/>
      <c r="X308" s="41"/>
      <c r="Y308" s="41"/>
      <c r="Z308" s="41"/>
      <c r="AA308" s="41"/>
      <c r="AB308" s="41"/>
      <c r="AC308" s="41"/>
      <c r="AD308" s="41"/>
      <c r="AE308" s="41"/>
      <c r="AR308" s="226" t="s">
        <v>172</v>
      </c>
      <c r="AT308" s="226" t="s">
        <v>167</v>
      </c>
      <c r="AU308" s="226" t="s">
        <v>79</v>
      </c>
      <c r="AY308" s="20" t="s">
        <v>165</v>
      </c>
      <c r="BE308" s="227">
        <f>IF(N308="základní",J308,0)</f>
        <v>0</v>
      </c>
      <c r="BF308" s="227">
        <f>IF(N308="snížená",J308,0)</f>
        <v>0</v>
      </c>
      <c r="BG308" s="227">
        <f>IF(N308="zákl. přenesená",J308,0)</f>
        <v>0</v>
      </c>
      <c r="BH308" s="227">
        <f>IF(N308="sníž. přenesená",J308,0)</f>
        <v>0</v>
      </c>
      <c r="BI308" s="227">
        <f>IF(N308="nulová",J308,0)</f>
        <v>0</v>
      </c>
      <c r="BJ308" s="20" t="s">
        <v>77</v>
      </c>
      <c r="BK308" s="227">
        <f>ROUND(I308*H308,2)</f>
        <v>0</v>
      </c>
      <c r="BL308" s="20" t="s">
        <v>172</v>
      </c>
      <c r="BM308" s="226" t="s">
        <v>1740</v>
      </c>
    </row>
    <row r="309" s="2" customFormat="1">
      <c r="A309" s="41"/>
      <c r="B309" s="42"/>
      <c r="C309" s="43"/>
      <c r="D309" s="228" t="s">
        <v>174</v>
      </c>
      <c r="E309" s="43"/>
      <c r="F309" s="229" t="s">
        <v>1741</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174</v>
      </c>
      <c r="AU309" s="20" t="s">
        <v>79</v>
      </c>
    </row>
    <row r="310" s="2" customFormat="1" ht="16.5" customHeight="1">
      <c r="A310" s="41"/>
      <c r="B310" s="42"/>
      <c r="C310" s="256" t="s">
        <v>456</v>
      </c>
      <c r="D310" s="256" t="s">
        <v>218</v>
      </c>
      <c r="E310" s="257" t="s">
        <v>1742</v>
      </c>
      <c r="F310" s="258" t="s">
        <v>1743</v>
      </c>
      <c r="G310" s="259" t="s">
        <v>573</v>
      </c>
      <c r="H310" s="260">
        <v>1</v>
      </c>
      <c r="I310" s="261"/>
      <c r="J310" s="262">
        <f>ROUND(I310*H310,2)</f>
        <v>0</v>
      </c>
      <c r="K310" s="258" t="s">
        <v>171</v>
      </c>
      <c r="L310" s="263"/>
      <c r="M310" s="264" t="s">
        <v>19</v>
      </c>
      <c r="N310" s="265" t="s">
        <v>41</v>
      </c>
      <c r="O310" s="87"/>
      <c r="P310" s="224">
        <f>O310*H310</f>
        <v>0</v>
      </c>
      <c r="Q310" s="224">
        <v>0.0020999999999999999</v>
      </c>
      <c r="R310" s="224">
        <f>Q310*H310</f>
        <v>0.0020999999999999999</v>
      </c>
      <c r="S310" s="224">
        <v>0</v>
      </c>
      <c r="T310" s="225">
        <f>S310*H310</f>
        <v>0</v>
      </c>
      <c r="U310" s="41"/>
      <c r="V310" s="41"/>
      <c r="W310" s="41"/>
      <c r="X310" s="41"/>
      <c r="Y310" s="41"/>
      <c r="Z310" s="41"/>
      <c r="AA310" s="41"/>
      <c r="AB310" s="41"/>
      <c r="AC310" s="41"/>
      <c r="AD310" s="41"/>
      <c r="AE310" s="41"/>
      <c r="AR310" s="226" t="s">
        <v>217</v>
      </c>
      <c r="AT310" s="226" t="s">
        <v>218</v>
      </c>
      <c r="AU310" s="226" t="s">
        <v>79</v>
      </c>
      <c r="AY310" s="20" t="s">
        <v>165</v>
      </c>
      <c r="BE310" s="227">
        <f>IF(N310="základní",J310,0)</f>
        <v>0</v>
      </c>
      <c r="BF310" s="227">
        <f>IF(N310="snížená",J310,0)</f>
        <v>0</v>
      </c>
      <c r="BG310" s="227">
        <f>IF(N310="zákl. přenesená",J310,0)</f>
        <v>0</v>
      </c>
      <c r="BH310" s="227">
        <f>IF(N310="sníž. přenesená",J310,0)</f>
        <v>0</v>
      </c>
      <c r="BI310" s="227">
        <f>IF(N310="nulová",J310,0)</f>
        <v>0</v>
      </c>
      <c r="BJ310" s="20" t="s">
        <v>77</v>
      </c>
      <c r="BK310" s="227">
        <f>ROUND(I310*H310,2)</f>
        <v>0</v>
      </c>
      <c r="BL310" s="20" t="s">
        <v>172</v>
      </c>
      <c r="BM310" s="226" t="s">
        <v>1744</v>
      </c>
    </row>
    <row r="311" s="2" customFormat="1" ht="16.5" customHeight="1">
      <c r="A311" s="41"/>
      <c r="B311" s="42"/>
      <c r="C311" s="215" t="s">
        <v>461</v>
      </c>
      <c r="D311" s="215" t="s">
        <v>167</v>
      </c>
      <c r="E311" s="216" t="s">
        <v>1745</v>
      </c>
      <c r="F311" s="217" t="s">
        <v>1746</v>
      </c>
      <c r="G311" s="218" t="s">
        <v>573</v>
      </c>
      <c r="H311" s="219">
        <v>1</v>
      </c>
      <c r="I311" s="220"/>
      <c r="J311" s="221">
        <f>ROUND(I311*H311,2)</f>
        <v>0</v>
      </c>
      <c r="K311" s="217" t="s">
        <v>171</v>
      </c>
      <c r="L311" s="47"/>
      <c r="M311" s="222" t="s">
        <v>19</v>
      </c>
      <c r="N311" s="223" t="s">
        <v>41</v>
      </c>
      <c r="O311" s="87"/>
      <c r="P311" s="224">
        <f>O311*H311</f>
        <v>0</v>
      </c>
      <c r="Q311" s="224">
        <v>0.00087000000000000001</v>
      </c>
      <c r="R311" s="224">
        <f>Q311*H311</f>
        <v>0.00087000000000000001</v>
      </c>
      <c r="S311" s="224">
        <v>0</v>
      </c>
      <c r="T311" s="225">
        <f>S311*H311</f>
        <v>0</v>
      </c>
      <c r="U311" s="41"/>
      <c r="V311" s="41"/>
      <c r="W311" s="41"/>
      <c r="X311" s="41"/>
      <c r="Y311" s="41"/>
      <c r="Z311" s="41"/>
      <c r="AA311" s="41"/>
      <c r="AB311" s="41"/>
      <c r="AC311" s="41"/>
      <c r="AD311" s="41"/>
      <c r="AE311" s="41"/>
      <c r="AR311" s="226" t="s">
        <v>172</v>
      </c>
      <c r="AT311" s="226" t="s">
        <v>167</v>
      </c>
      <c r="AU311" s="226" t="s">
        <v>79</v>
      </c>
      <c r="AY311" s="20" t="s">
        <v>165</v>
      </c>
      <c r="BE311" s="227">
        <f>IF(N311="základní",J311,0)</f>
        <v>0</v>
      </c>
      <c r="BF311" s="227">
        <f>IF(N311="snížená",J311,0)</f>
        <v>0</v>
      </c>
      <c r="BG311" s="227">
        <f>IF(N311="zákl. přenesená",J311,0)</f>
        <v>0</v>
      </c>
      <c r="BH311" s="227">
        <f>IF(N311="sníž. přenesená",J311,0)</f>
        <v>0</v>
      </c>
      <c r="BI311" s="227">
        <f>IF(N311="nulová",J311,0)</f>
        <v>0</v>
      </c>
      <c r="BJ311" s="20" t="s">
        <v>77</v>
      </c>
      <c r="BK311" s="227">
        <f>ROUND(I311*H311,2)</f>
        <v>0</v>
      </c>
      <c r="BL311" s="20" t="s">
        <v>172</v>
      </c>
      <c r="BM311" s="226" t="s">
        <v>1747</v>
      </c>
    </row>
    <row r="312" s="2" customFormat="1">
      <c r="A312" s="41"/>
      <c r="B312" s="42"/>
      <c r="C312" s="43"/>
      <c r="D312" s="228" t="s">
        <v>174</v>
      </c>
      <c r="E312" s="43"/>
      <c r="F312" s="229" t="s">
        <v>1748</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174</v>
      </c>
      <c r="AU312" s="20" t="s">
        <v>79</v>
      </c>
    </row>
    <row r="313" s="13" customFormat="1">
      <c r="A313" s="13"/>
      <c r="B313" s="233"/>
      <c r="C313" s="234"/>
      <c r="D313" s="235" t="s">
        <v>176</v>
      </c>
      <c r="E313" s="236" t="s">
        <v>19</v>
      </c>
      <c r="F313" s="237" t="s">
        <v>1749</v>
      </c>
      <c r="G313" s="234"/>
      <c r="H313" s="238">
        <v>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176</v>
      </c>
      <c r="AU313" s="244" t="s">
        <v>79</v>
      </c>
      <c r="AV313" s="13" t="s">
        <v>79</v>
      </c>
      <c r="AW313" s="13" t="s">
        <v>32</v>
      </c>
      <c r="AX313" s="13" t="s">
        <v>70</v>
      </c>
      <c r="AY313" s="244" t="s">
        <v>165</v>
      </c>
    </row>
    <row r="314" s="14" customFormat="1">
      <c r="A314" s="14"/>
      <c r="B314" s="245"/>
      <c r="C314" s="246"/>
      <c r="D314" s="235" t="s">
        <v>176</v>
      </c>
      <c r="E314" s="247" t="s">
        <v>19</v>
      </c>
      <c r="F314" s="248" t="s">
        <v>178</v>
      </c>
      <c r="G314" s="246"/>
      <c r="H314" s="249">
        <v>1</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176</v>
      </c>
      <c r="AU314" s="255" t="s">
        <v>79</v>
      </c>
      <c r="AV314" s="14" t="s">
        <v>172</v>
      </c>
      <c r="AW314" s="14" t="s">
        <v>32</v>
      </c>
      <c r="AX314" s="14" t="s">
        <v>77</v>
      </c>
      <c r="AY314" s="255" t="s">
        <v>165</v>
      </c>
    </row>
    <row r="315" s="2" customFormat="1" ht="16.5" customHeight="1">
      <c r="A315" s="41"/>
      <c r="B315" s="42"/>
      <c r="C315" s="256" t="s">
        <v>466</v>
      </c>
      <c r="D315" s="256" t="s">
        <v>218</v>
      </c>
      <c r="E315" s="257" t="s">
        <v>1750</v>
      </c>
      <c r="F315" s="258" t="s">
        <v>1751</v>
      </c>
      <c r="G315" s="259" t="s">
        <v>573</v>
      </c>
      <c r="H315" s="260">
        <v>1</v>
      </c>
      <c r="I315" s="261"/>
      <c r="J315" s="262">
        <f>ROUND(I315*H315,2)</f>
        <v>0</v>
      </c>
      <c r="K315" s="258" t="s">
        <v>171</v>
      </c>
      <c r="L315" s="263"/>
      <c r="M315" s="264" t="s">
        <v>19</v>
      </c>
      <c r="N315" s="265" t="s">
        <v>41</v>
      </c>
      <c r="O315" s="87"/>
      <c r="P315" s="224">
        <f>O315*H315</f>
        <v>0</v>
      </c>
      <c r="Q315" s="224">
        <v>0.01</v>
      </c>
      <c r="R315" s="224">
        <f>Q315*H315</f>
        <v>0.01</v>
      </c>
      <c r="S315" s="224">
        <v>0</v>
      </c>
      <c r="T315" s="225">
        <f>S315*H315</f>
        <v>0</v>
      </c>
      <c r="U315" s="41"/>
      <c r="V315" s="41"/>
      <c r="W315" s="41"/>
      <c r="X315" s="41"/>
      <c r="Y315" s="41"/>
      <c r="Z315" s="41"/>
      <c r="AA315" s="41"/>
      <c r="AB315" s="41"/>
      <c r="AC315" s="41"/>
      <c r="AD315" s="41"/>
      <c r="AE315" s="41"/>
      <c r="AR315" s="226" t="s">
        <v>217</v>
      </c>
      <c r="AT315" s="226" t="s">
        <v>218</v>
      </c>
      <c r="AU315" s="226" t="s">
        <v>79</v>
      </c>
      <c r="AY315" s="20" t="s">
        <v>165</v>
      </c>
      <c r="BE315" s="227">
        <f>IF(N315="základní",J315,0)</f>
        <v>0</v>
      </c>
      <c r="BF315" s="227">
        <f>IF(N315="snížená",J315,0)</f>
        <v>0</v>
      </c>
      <c r="BG315" s="227">
        <f>IF(N315="zákl. přenesená",J315,0)</f>
        <v>0</v>
      </c>
      <c r="BH315" s="227">
        <f>IF(N315="sníž. přenesená",J315,0)</f>
        <v>0</v>
      </c>
      <c r="BI315" s="227">
        <f>IF(N315="nulová",J315,0)</f>
        <v>0</v>
      </c>
      <c r="BJ315" s="20" t="s">
        <v>77</v>
      </c>
      <c r="BK315" s="227">
        <f>ROUND(I315*H315,2)</f>
        <v>0</v>
      </c>
      <c r="BL315" s="20" t="s">
        <v>172</v>
      </c>
      <c r="BM315" s="226" t="s">
        <v>1752</v>
      </c>
    </row>
    <row r="316" s="2" customFormat="1" ht="16.5" customHeight="1">
      <c r="A316" s="41"/>
      <c r="B316" s="42"/>
      <c r="C316" s="215" t="s">
        <v>471</v>
      </c>
      <c r="D316" s="215" t="s">
        <v>167</v>
      </c>
      <c r="E316" s="216" t="s">
        <v>1753</v>
      </c>
      <c r="F316" s="217" t="s">
        <v>1754</v>
      </c>
      <c r="G316" s="218" t="s">
        <v>213</v>
      </c>
      <c r="H316" s="219">
        <v>8.1999999999999993</v>
      </c>
      <c r="I316" s="220"/>
      <c r="J316" s="221">
        <f>ROUND(I316*H316,2)</f>
        <v>0</v>
      </c>
      <c r="K316" s="217" t="s">
        <v>171</v>
      </c>
      <c r="L316" s="47"/>
      <c r="M316" s="222" t="s">
        <v>19</v>
      </c>
      <c r="N316" s="223" t="s">
        <v>41</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172</v>
      </c>
      <c r="AT316" s="226" t="s">
        <v>167</v>
      </c>
      <c r="AU316" s="226" t="s">
        <v>79</v>
      </c>
      <c r="AY316" s="20" t="s">
        <v>165</v>
      </c>
      <c r="BE316" s="227">
        <f>IF(N316="základní",J316,0)</f>
        <v>0</v>
      </c>
      <c r="BF316" s="227">
        <f>IF(N316="snížená",J316,0)</f>
        <v>0</v>
      </c>
      <c r="BG316" s="227">
        <f>IF(N316="zákl. přenesená",J316,0)</f>
        <v>0</v>
      </c>
      <c r="BH316" s="227">
        <f>IF(N316="sníž. přenesená",J316,0)</f>
        <v>0</v>
      </c>
      <c r="BI316" s="227">
        <f>IF(N316="nulová",J316,0)</f>
        <v>0</v>
      </c>
      <c r="BJ316" s="20" t="s">
        <v>77</v>
      </c>
      <c r="BK316" s="227">
        <f>ROUND(I316*H316,2)</f>
        <v>0</v>
      </c>
      <c r="BL316" s="20" t="s">
        <v>172</v>
      </c>
      <c r="BM316" s="226" t="s">
        <v>1755</v>
      </c>
    </row>
    <row r="317" s="2" customFormat="1">
      <c r="A317" s="41"/>
      <c r="B317" s="42"/>
      <c r="C317" s="43"/>
      <c r="D317" s="228" t="s">
        <v>174</v>
      </c>
      <c r="E317" s="43"/>
      <c r="F317" s="229" t="s">
        <v>1756</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174</v>
      </c>
      <c r="AU317" s="20" t="s">
        <v>79</v>
      </c>
    </row>
    <row r="318" s="2" customFormat="1" ht="16.5" customHeight="1">
      <c r="A318" s="41"/>
      <c r="B318" s="42"/>
      <c r="C318" s="215" t="s">
        <v>476</v>
      </c>
      <c r="D318" s="215" t="s">
        <v>167</v>
      </c>
      <c r="E318" s="216" t="s">
        <v>1757</v>
      </c>
      <c r="F318" s="217" t="s">
        <v>1758</v>
      </c>
      <c r="G318" s="218" t="s">
        <v>213</v>
      </c>
      <c r="H318" s="219">
        <v>31.699999999999999</v>
      </c>
      <c r="I318" s="220"/>
      <c r="J318" s="221">
        <f>ROUND(I318*H318,2)</f>
        <v>0</v>
      </c>
      <c r="K318" s="217" t="s">
        <v>171</v>
      </c>
      <c r="L318" s="47"/>
      <c r="M318" s="222" t="s">
        <v>19</v>
      </c>
      <c r="N318" s="223" t="s">
        <v>41</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172</v>
      </c>
      <c r="AT318" s="226" t="s">
        <v>167</v>
      </c>
      <c r="AU318" s="226" t="s">
        <v>79</v>
      </c>
      <c r="AY318" s="20" t="s">
        <v>165</v>
      </c>
      <c r="BE318" s="227">
        <f>IF(N318="základní",J318,0)</f>
        <v>0</v>
      </c>
      <c r="BF318" s="227">
        <f>IF(N318="snížená",J318,0)</f>
        <v>0</v>
      </c>
      <c r="BG318" s="227">
        <f>IF(N318="zákl. přenesená",J318,0)</f>
        <v>0</v>
      </c>
      <c r="BH318" s="227">
        <f>IF(N318="sníž. přenesená",J318,0)</f>
        <v>0</v>
      </c>
      <c r="BI318" s="227">
        <f>IF(N318="nulová",J318,0)</f>
        <v>0</v>
      </c>
      <c r="BJ318" s="20" t="s">
        <v>77</v>
      </c>
      <c r="BK318" s="227">
        <f>ROUND(I318*H318,2)</f>
        <v>0</v>
      </c>
      <c r="BL318" s="20" t="s">
        <v>172</v>
      </c>
      <c r="BM318" s="226" t="s">
        <v>1759</v>
      </c>
    </row>
    <row r="319" s="2" customFormat="1">
      <c r="A319" s="41"/>
      <c r="B319" s="42"/>
      <c r="C319" s="43"/>
      <c r="D319" s="228" t="s">
        <v>174</v>
      </c>
      <c r="E319" s="43"/>
      <c r="F319" s="229" t="s">
        <v>1760</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174</v>
      </c>
      <c r="AU319" s="20" t="s">
        <v>79</v>
      </c>
    </row>
    <row r="320" s="2" customFormat="1" ht="16.5" customHeight="1">
      <c r="A320" s="41"/>
      <c r="B320" s="42"/>
      <c r="C320" s="215" t="s">
        <v>483</v>
      </c>
      <c r="D320" s="215" t="s">
        <v>167</v>
      </c>
      <c r="E320" s="216" t="s">
        <v>1549</v>
      </c>
      <c r="F320" s="217" t="s">
        <v>1550</v>
      </c>
      <c r="G320" s="218" t="s">
        <v>573</v>
      </c>
      <c r="H320" s="219">
        <v>2</v>
      </c>
      <c r="I320" s="220"/>
      <c r="J320" s="221">
        <f>ROUND(I320*H320,2)</f>
        <v>0</v>
      </c>
      <c r="K320" s="217" t="s">
        <v>171</v>
      </c>
      <c r="L320" s="47"/>
      <c r="M320" s="222" t="s">
        <v>19</v>
      </c>
      <c r="N320" s="223" t="s">
        <v>41</v>
      </c>
      <c r="O320" s="87"/>
      <c r="P320" s="224">
        <f>O320*H320</f>
        <v>0</v>
      </c>
      <c r="Q320" s="224">
        <v>0.45937290600000003</v>
      </c>
      <c r="R320" s="224">
        <f>Q320*H320</f>
        <v>0.91874581200000005</v>
      </c>
      <c r="S320" s="224">
        <v>0</v>
      </c>
      <c r="T320" s="225">
        <f>S320*H320</f>
        <v>0</v>
      </c>
      <c r="U320" s="41"/>
      <c r="V320" s="41"/>
      <c r="W320" s="41"/>
      <c r="X320" s="41"/>
      <c r="Y320" s="41"/>
      <c r="Z320" s="41"/>
      <c r="AA320" s="41"/>
      <c r="AB320" s="41"/>
      <c r="AC320" s="41"/>
      <c r="AD320" s="41"/>
      <c r="AE320" s="41"/>
      <c r="AR320" s="226" t="s">
        <v>172</v>
      </c>
      <c r="AT320" s="226" t="s">
        <v>167</v>
      </c>
      <c r="AU320" s="226" t="s">
        <v>79</v>
      </c>
      <c r="AY320" s="20" t="s">
        <v>165</v>
      </c>
      <c r="BE320" s="227">
        <f>IF(N320="základní",J320,0)</f>
        <v>0</v>
      </c>
      <c r="BF320" s="227">
        <f>IF(N320="snížená",J320,0)</f>
        <v>0</v>
      </c>
      <c r="BG320" s="227">
        <f>IF(N320="zákl. přenesená",J320,0)</f>
        <v>0</v>
      </c>
      <c r="BH320" s="227">
        <f>IF(N320="sníž. přenesená",J320,0)</f>
        <v>0</v>
      </c>
      <c r="BI320" s="227">
        <f>IF(N320="nulová",J320,0)</f>
        <v>0</v>
      </c>
      <c r="BJ320" s="20" t="s">
        <v>77</v>
      </c>
      <c r="BK320" s="227">
        <f>ROUND(I320*H320,2)</f>
        <v>0</v>
      </c>
      <c r="BL320" s="20" t="s">
        <v>172</v>
      </c>
      <c r="BM320" s="226" t="s">
        <v>1761</v>
      </c>
    </row>
    <row r="321" s="2" customFormat="1">
      <c r="A321" s="41"/>
      <c r="B321" s="42"/>
      <c r="C321" s="43"/>
      <c r="D321" s="228" t="s">
        <v>174</v>
      </c>
      <c r="E321" s="43"/>
      <c r="F321" s="229" t="s">
        <v>1552</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174</v>
      </c>
      <c r="AU321" s="20" t="s">
        <v>79</v>
      </c>
    </row>
    <row r="322" s="2" customFormat="1" ht="24.15" customHeight="1">
      <c r="A322" s="41"/>
      <c r="B322" s="42"/>
      <c r="C322" s="215" t="s">
        <v>488</v>
      </c>
      <c r="D322" s="215" t="s">
        <v>167</v>
      </c>
      <c r="E322" s="216" t="s">
        <v>1762</v>
      </c>
      <c r="F322" s="217" t="s">
        <v>1763</v>
      </c>
      <c r="G322" s="218" t="s">
        <v>573</v>
      </c>
      <c r="H322" s="219">
        <v>1</v>
      </c>
      <c r="I322" s="220"/>
      <c r="J322" s="221">
        <f>ROUND(I322*H322,2)</f>
        <v>0</v>
      </c>
      <c r="K322" s="217" t="s">
        <v>171</v>
      </c>
      <c r="L322" s="47"/>
      <c r="M322" s="222" t="s">
        <v>19</v>
      </c>
      <c r="N322" s="223" t="s">
        <v>41</v>
      </c>
      <c r="O322" s="87"/>
      <c r="P322" s="224">
        <f>O322*H322</f>
        <v>0</v>
      </c>
      <c r="Q322" s="224">
        <v>0.064508899999999994</v>
      </c>
      <c r="R322" s="224">
        <f>Q322*H322</f>
        <v>0.064508899999999994</v>
      </c>
      <c r="S322" s="224">
        <v>0</v>
      </c>
      <c r="T322" s="225">
        <f>S322*H322</f>
        <v>0</v>
      </c>
      <c r="U322" s="41"/>
      <c r="V322" s="41"/>
      <c r="W322" s="41"/>
      <c r="X322" s="41"/>
      <c r="Y322" s="41"/>
      <c r="Z322" s="41"/>
      <c r="AA322" s="41"/>
      <c r="AB322" s="41"/>
      <c r="AC322" s="41"/>
      <c r="AD322" s="41"/>
      <c r="AE322" s="41"/>
      <c r="AR322" s="226" t="s">
        <v>172</v>
      </c>
      <c r="AT322" s="226" t="s">
        <v>167</v>
      </c>
      <c r="AU322" s="226" t="s">
        <v>79</v>
      </c>
      <c r="AY322" s="20" t="s">
        <v>165</v>
      </c>
      <c r="BE322" s="227">
        <f>IF(N322="základní",J322,0)</f>
        <v>0</v>
      </c>
      <c r="BF322" s="227">
        <f>IF(N322="snížená",J322,0)</f>
        <v>0</v>
      </c>
      <c r="BG322" s="227">
        <f>IF(N322="zákl. přenesená",J322,0)</f>
        <v>0</v>
      </c>
      <c r="BH322" s="227">
        <f>IF(N322="sníž. přenesená",J322,0)</f>
        <v>0</v>
      </c>
      <c r="BI322" s="227">
        <f>IF(N322="nulová",J322,0)</f>
        <v>0</v>
      </c>
      <c r="BJ322" s="20" t="s">
        <v>77</v>
      </c>
      <c r="BK322" s="227">
        <f>ROUND(I322*H322,2)</f>
        <v>0</v>
      </c>
      <c r="BL322" s="20" t="s">
        <v>172</v>
      </c>
      <c r="BM322" s="226" t="s">
        <v>1764</v>
      </c>
    </row>
    <row r="323" s="2" customFormat="1">
      <c r="A323" s="41"/>
      <c r="B323" s="42"/>
      <c r="C323" s="43"/>
      <c r="D323" s="228" t="s">
        <v>174</v>
      </c>
      <c r="E323" s="43"/>
      <c r="F323" s="229" t="s">
        <v>1765</v>
      </c>
      <c r="G323" s="43"/>
      <c r="H323" s="43"/>
      <c r="I323" s="230"/>
      <c r="J323" s="43"/>
      <c r="K323" s="43"/>
      <c r="L323" s="47"/>
      <c r="M323" s="231"/>
      <c r="N323" s="232"/>
      <c r="O323" s="87"/>
      <c r="P323" s="87"/>
      <c r="Q323" s="87"/>
      <c r="R323" s="87"/>
      <c r="S323" s="87"/>
      <c r="T323" s="88"/>
      <c r="U323" s="41"/>
      <c r="V323" s="41"/>
      <c r="W323" s="41"/>
      <c r="X323" s="41"/>
      <c r="Y323" s="41"/>
      <c r="Z323" s="41"/>
      <c r="AA323" s="41"/>
      <c r="AB323" s="41"/>
      <c r="AC323" s="41"/>
      <c r="AD323" s="41"/>
      <c r="AE323" s="41"/>
      <c r="AT323" s="20" t="s">
        <v>174</v>
      </c>
      <c r="AU323" s="20" t="s">
        <v>79</v>
      </c>
    </row>
    <row r="324" s="13" customFormat="1">
      <c r="A324" s="13"/>
      <c r="B324" s="233"/>
      <c r="C324" s="234"/>
      <c r="D324" s="235" t="s">
        <v>176</v>
      </c>
      <c r="E324" s="236" t="s">
        <v>19</v>
      </c>
      <c r="F324" s="237" t="s">
        <v>1766</v>
      </c>
      <c r="G324" s="234"/>
      <c r="H324" s="238">
        <v>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176</v>
      </c>
      <c r="AU324" s="244" t="s">
        <v>79</v>
      </c>
      <c r="AV324" s="13" t="s">
        <v>79</v>
      </c>
      <c r="AW324" s="13" t="s">
        <v>32</v>
      </c>
      <c r="AX324" s="13" t="s">
        <v>70</v>
      </c>
      <c r="AY324" s="244" t="s">
        <v>165</v>
      </c>
    </row>
    <row r="325" s="14" customFormat="1">
      <c r="A325" s="14"/>
      <c r="B325" s="245"/>
      <c r="C325" s="246"/>
      <c r="D325" s="235" t="s">
        <v>176</v>
      </c>
      <c r="E325" s="247" t="s">
        <v>19</v>
      </c>
      <c r="F325" s="248" t="s">
        <v>178</v>
      </c>
      <c r="G325" s="246"/>
      <c r="H325" s="249">
        <v>1</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176</v>
      </c>
      <c r="AU325" s="255" t="s">
        <v>79</v>
      </c>
      <c r="AV325" s="14" t="s">
        <v>172</v>
      </c>
      <c r="AW325" s="14" t="s">
        <v>32</v>
      </c>
      <c r="AX325" s="14" t="s">
        <v>77</v>
      </c>
      <c r="AY325" s="255" t="s">
        <v>165</v>
      </c>
    </row>
    <row r="326" s="2" customFormat="1" ht="24.15" customHeight="1">
      <c r="A326" s="41"/>
      <c r="B326" s="42"/>
      <c r="C326" s="215" t="s">
        <v>494</v>
      </c>
      <c r="D326" s="215" t="s">
        <v>167</v>
      </c>
      <c r="E326" s="216" t="s">
        <v>1767</v>
      </c>
      <c r="F326" s="217" t="s">
        <v>1768</v>
      </c>
      <c r="G326" s="218" t="s">
        <v>573</v>
      </c>
      <c r="H326" s="219">
        <v>2</v>
      </c>
      <c r="I326" s="220"/>
      <c r="J326" s="221">
        <f>ROUND(I326*H326,2)</f>
        <v>0</v>
      </c>
      <c r="K326" s="217" t="s">
        <v>171</v>
      </c>
      <c r="L326" s="47"/>
      <c r="M326" s="222" t="s">
        <v>19</v>
      </c>
      <c r="N326" s="223" t="s">
        <v>41</v>
      </c>
      <c r="O326" s="87"/>
      <c r="P326" s="224">
        <f>O326*H326</f>
        <v>0</v>
      </c>
      <c r="Q326" s="224">
        <v>0.074367500000000003</v>
      </c>
      <c r="R326" s="224">
        <f>Q326*H326</f>
        <v>0.14873500000000001</v>
      </c>
      <c r="S326" s="224">
        <v>0</v>
      </c>
      <c r="T326" s="225">
        <f>S326*H326</f>
        <v>0</v>
      </c>
      <c r="U326" s="41"/>
      <c r="V326" s="41"/>
      <c r="W326" s="41"/>
      <c r="X326" s="41"/>
      <c r="Y326" s="41"/>
      <c r="Z326" s="41"/>
      <c r="AA326" s="41"/>
      <c r="AB326" s="41"/>
      <c r="AC326" s="41"/>
      <c r="AD326" s="41"/>
      <c r="AE326" s="41"/>
      <c r="AR326" s="226" t="s">
        <v>172</v>
      </c>
      <c r="AT326" s="226" t="s">
        <v>167</v>
      </c>
      <c r="AU326" s="226" t="s">
        <v>79</v>
      </c>
      <c r="AY326" s="20" t="s">
        <v>165</v>
      </c>
      <c r="BE326" s="227">
        <f>IF(N326="základní",J326,0)</f>
        <v>0</v>
      </c>
      <c r="BF326" s="227">
        <f>IF(N326="snížená",J326,0)</f>
        <v>0</v>
      </c>
      <c r="BG326" s="227">
        <f>IF(N326="zákl. přenesená",J326,0)</f>
        <v>0</v>
      </c>
      <c r="BH326" s="227">
        <f>IF(N326="sníž. přenesená",J326,0)</f>
        <v>0</v>
      </c>
      <c r="BI326" s="227">
        <f>IF(N326="nulová",J326,0)</f>
        <v>0</v>
      </c>
      <c r="BJ326" s="20" t="s">
        <v>77</v>
      </c>
      <c r="BK326" s="227">
        <f>ROUND(I326*H326,2)</f>
        <v>0</v>
      </c>
      <c r="BL326" s="20" t="s">
        <v>172</v>
      </c>
      <c r="BM326" s="226" t="s">
        <v>1769</v>
      </c>
    </row>
    <row r="327" s="2" customFormat="1">
      <c r="A327" s="41"/>
      <c r="B327" s="42"/>
      <c r="C327" s="43"/>
      <c r="D327" s="228" t="s">
        <v>174</v>
      </c>
      <c r="E327" s="43"/>
      <c r="F327" s="229" t="s">
        <v>1770</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174</v>
      </c>
      <c r="AU327" s="20" t="s">
        <v>79</v>
      </c>
    </row>
    <row r="328" s="13" customFormat="1">
      <c r="A328" s="13"/>
      <c r="B328" s="233"/>
      <c r="C328" s="234"/>
      <c r="D328" s="235" t="s">
        <v>176</v>
      </c>
      <c r="E328" s="236" t="s">
        <v>19</v>
      </c>
      <c r="F328" s="237" t="s">
        <v>1771</v>
      </c>
      <c r="G328" s="234"/>
      <c r="H328" s="238">
        <v>2</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176</v>
      </c>
      <c r="AU328" s="244" t="s">
        <v>79</v>
      </c>
      <c r="AV328" s="13" t="s">
        <v>79</v>
      </c>
      <c r="AW328" s="13" t="s">
        <v>32</v>
      </c>
      <c r="AX328" s="13" t="s">
        <v>70</v>
      </c>
      <c r="AY328" s="244" t="s">
        <v>165</v>
      </c>
    </row>
    <row r="329" s="14" customFormat="1">
      <c r="A329" s="14"/>
      <c r="B329" s="245"/>
      <c r="C329" s="246"/>
      <c r="D329" s="235" t="s">
        <v>176</v>
      </c>
      <c r="E329" s="247" t="s">
        <v>19</v>
      </c>
      <c r="F329" s="248" t="s">
        <v>178</v>
      </c>
      <c r="G329" s="246"/>
      <c r="H329" s="249">
        <v>2</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176</v>
      </c>
      <c r="AU329" s="255" t="s">
        <v>79</v>
      </c>
      <c r="AV329" s="14" t="s">
        <v>172</v>
      </c>
      <c r="AW329" s="14" t="s">
        <v>32</v>
      </c>
      <c r="AX329" s="14" t="s">
        <v>77</v>
      </c>
      <c r="AY329" s="255" t="s">
        <v>165</v>
      </c>
    </row>
    <row r="330" s="2" customFormat="1" ht="24.15" customHeight="1">
      <c r="A330" s="41"/>
      <c r="B330" s="42"/>
      <c r="C330" s="215" t="s">
        <v>501</v>
      </c>
      <c r="D330" s="215" t="s">
        <v>167</v>
      </c>
      <c r="E330" s="216" t="s">
        <v>1772</v>
      </c>
      <c r="F330" s="217" t="s">
        <v>1773</v>
      </c>
      <c r="G330" s="218" t="s">
        <v>573</v>
      </c>
      <c r="H330" s="219">
        <v>1</v>
      </c>
      <c r="I330" s="220"/>
      <c r="J330" s="221">
        <f>ROUND(I330*H330,2)</f>
        <v>0</v>
      </c>
      <c r="K330" s="217" t="s">
        <v>171</v>
      </c>
      <c r="L330" s="47"/>
      <c r="M330" s="222" t="s">
        <v>19</v>
      </c>
      <c r="N330" s="223" t="s">
        <v>41</v>
      </c>
      <c r="O330" s="87"/>
      <c r="P330" s="224">
        <f>O330*H330</f>
        <v>0</v>
      </c>
      <c r="Q330" s="224">
        <v>0.084145200000000003</v>
      </c>
      <c r="R330" s="224">
        <f>Q330*H330</f>
        <v>0.084145200000000003</v>
      </c>
      <c r="S330" s="224">
        <v>0</v>
      </c>
      <c r="T330" s="225">
        <f>S330*H330</f>
        <v>0</v>
      </c>
      <c r="U330" s="41"/>
      <c r="V330" s="41"/>
      <c r="W330" s="41"/>
      <c r="X330" s="41"/>
      <c r="Y330" s="41"/>
      <c r="Z330" s="41"/>
      <c r="AA330" s="41"/>
      <c r="AB330" s="41"/>
      <c r="AC330" s="41"/>
      <c r="AD330" s="41"/>
      <c r="AE330" s="41"/>
      <c r="AR330" s="226" t="s">
        <v>172</v>
      </c>
      <c r="AT330" s="226" t="s">
        <v>167</v>
      </c>
      <c r="AU330" s="226" t="s">
        <v>79</v>
      </c>
      <c r="AY330" s="20" t="s">
        <v>165</v>
      </c>
      <c r="BE330" s="227">
        <f>IF(N330="základní",J330,0)</f>
        <v>0</v>
      </c>
      <c r="BF330" s="227">
        <f>IF(N330="snížená",J330,0)</f>
        <v>0</v>
      </c>
      <c r="BG330" s="227">
        <f>IF(N330="zákl. přenesená",J330,0)</f>
        <v>0</v>
      </c>
      <c r="BH330" s="227">
        <f>IF(N330="sníž. přenesená",J330,0)</f>
        <v>0</v>
      </c>
      <c r="BI330" s="227">
        <f>IF(N330="nulová",J330,0)</f>
        <v>0</v>
      </c>
      <c r="BJ330" s="20" t="s">
        <v>77</v>
      </c>
      <c r="BK330" s="227">
        <f>ROUND(I330*H330,2)</f>
        <v>0</v>
      </c>
      <c r="BL330" s="20" t="s">
        <v>172</v>
      </c>
      <c r="BM330" s="226" t="s">
        <v>1774</v>
      </c>
    </row>
    <row r="331" s="2" customFormat="1">
      <c r="A331" s="41"/>
      <c r="B331" s="42"/>
      <c r="C331" s="43"/>
      <c r="D331" s="228" t="s">
        <v>174</v>
      </c>
      <c r="E331" s="43"/>
      <c r="F331" s="229" t="s">
        <v>1775</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174</v>
      </c>
      <c r="AU331" s="20" t="s">
        <v>79</v>
      </c>
    </row>
    <row r="332" s="13" customFormat="1">
      <c r="A332" s="13"/>
      <c r="B332" s="233"/>
      <c r="C332" s="234"/>
      <c r="D332" s="235" t="s">
        <v>176</v>
      </c>
      <c r="E332" s="236" t="s">
        <v>19</v>
      </c>
      <c r="F332" s="237" t="s">
        <v>1766</v>
      </c>
      <c r="G332" s="234"/>
      <c r="H332" s="238">
        <v>1</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176</v>
      </c>
      <c r="AU332" s="244" t="s">
        <v>79</v>
      </c>
      <c r="AV332" s="13" t="s">
        <v>79</v>
      </c>
      <c r="AW332" s="13" t="s">
        <v>32</v>
      </c>
      <c r="AX332" s="13" t="s">
        <v>70</v>
      </c>
      <c r="AY332" s="244" t="s">
        <v>165</v>
      </c>
    </row>
    <row r="333" s="14" customFormat="1">
      <c r="A333" s="14"/>
      <c r="B333" s="245"/>
      <c r="C333" s="246"/>
      <c r="D333" s="235" t="s">
        <v>176</v>
      </c>
      <c r="E333" s="247" t="s">
        <v>19</v>
      </c>
      <c r="F333" s="248" t="s">
        <v>178</v>
      </c>
      <c r="G333" s="246"/>
      <c r="H333" s="249">
        <v>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176</v>
      </c>
      <c r="AU333" s="255" t="s">
        <v>79</v>
      </c>
      <c r="AV333" s="14" t="s">
        <v>172</v>
      </c>
      <c r="AW333" s="14" t="s">
        <v>32</v>
      </c>
      <c r="AX333" s="14" t="s">
        <v>77</v>
      </c>
      <c r="AY333" s="255" t="s">
        <v>165</v>
      </c>
    </row>
    <row r="334" s="2" customFormat="1" ht="24.15" customHeight="1">
      <c r="A334" s="41"/>
      <c r="B334" s="42"/>
      <c r="C334" s="215" t="s">
        <v>508</v>
      </c>
      <c r="D334" s="215" t="s">
        <v>167</v>
      </c>
      <c r="E334" s="216" t="s">
        <v>1776</v>
      </c>
      <c r="F334" s="217" t="s">
        <v>1777</v>
      </c>
      <c r="G334" s="218" t="s">
        <v>573</v>
      </c>
      <c r="H334" s="219">
        <v>2</v>
      </c>
      <c r="I334" s="220"/>
      <c r="J334" s="221">
        <f>ROUND(I334*H334,2)</f>
        <v>0</v>
      </c>
      <c r="K334" s="217" t="s">
        <v>171</v>
      </c>
      <c r="L334" s="47"/>
      <c r="M334" s="222" t="s">
        <v>19</v>
      </c>
      <c r="N334" s="223" t="s">
        <v>41</v>
      </c>
      <c r="O334" s="87"/>
      <c r="P334" s="224">
        <f>O334*H334</f>
        <v>0</v>
      </c>
      <c r="Q334" s="224">
        <v>0.0113568</v>
      </c>
      <c r="R334" s="224">
        <f>Q334*H334</f>
        <v>0.0227136</v>
      </c>
      <c r="S334" s="224">
        <v>0</v>
      </c>
      <c r="T334" s="225">
        <f>S334*H334</f>
        <v>0</v>
      </c>
      <c r="U334" s="41"/>
      <c r="V334" s="41"/>
      <c r="W334" s="41"/>
      <c r="X334" s="41"/>
      <c r="Y334" s="41"/>
      <c r="Z334" s="41"/>
      <c r="AA334" s="41"/>
      <c r="AB334" s="41"/>
      <c r="AC334" s="41"/>
      <c r="AD334" s="41"/>
      <c r="AE334" s="41"/>
      <c r="AR334" s="226" t="s">
        <v>172</v>
      </c>
      <c r="AT334" s="226" t="s">
        <v>167</v>
      </c>
      <c r="AU334" s="226" t="s">
        <v>79</v>
      </c>
      <c r="AY334" s="20" t="s">
        <v>165</v>
      </c>
      <c r="BE334" s="227">
        <f>IF(N334="základní",J334,0)</f>
        <v>0</v>
      </c>
      <c r="BF334" s="227">
        <f>IF(N334="snížená",J334,0)</f>
        <v>0</v>
      </c>
      <c r="BG334" s="227">
        <f>IF(N334="zákl. přenesená",J334,0)</f>
        <v>0</v>
      </c>
      <c r="BH334" s="227">
        <f>IF(N334="sníž. přenesená",J334,0)</f>
        <v>0</v>
      </c>
      <c r="BI334" s="227">
        <f>IF(N334="nulová",J334,0)</f>
        <v>0</v>
      </c>
      <c r="BJ334" s="20" t="s">
        <v>77</v>
      </c>
      <c r="BK334" s="227">
        <f>ROUND(I334*H334,2)</f>
        <v>0</v>
      </c>
      <c r="BL334" s="20" t="s">
        <v>172</v>
      </c>
      <c r="BM334" s="226" t="s">
        <v>1778</v>
      </c>
    </row>
    <row r="335" s="2" customFormat="1">
      <c r="A335" s="41"/>
      <c r="B335" s="42"/>
      <c r="C335" s="43"/>
      <c r="D335" s="228" t="s">
        <v>174</v>
      </c>
      <c r="E335" s="43"/>
      <c r="F335" s="229" t="s">
        <v>1779</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174</v>
      </c>
      <c r="AU335" s="20" t="s">
        <v>79</v>
      </c>
    </row>
    <row r="336" s="13" customFormat="1">
      <c r="A336" s="13"/>
      <c r="B336" s="233"/>
      <c r="C336" s="234"/>
      <c r="D336" s="235" t="s">
        <v>176</v>
      </c>
      <c r="E336" s="236" t="s">
        <v>19</v>
      </c>
      <c r="F336" s="237" t="s">
        <v>1771</v>
      </c>
      <c r="G336" s="234"/>
      <c r="H336" s="238">
        <v>2</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176</v>
      </c>
      <c r="AU336" s="244" t="s">
        <v>79</v>
      </c>
      <c r="AV336" s="13" t="s">
        <v>79</v>
      </c>
      <c r="AW336" s="13" t="s">
        <v>32</v>
      </c>
      <c r="AX336" s="13" t="s">
        <v>70</v>
      </c>
      <c r="AY336" s="244" t="s">
        <v>165</v>
      </c>
    </row>
    <row r="337" s="14" customFormat="1">
      <c r="A337" s="14"/>
      <c r="B337" s="245"/>
      <c r="C337" s="246"/>
      <c r="D337" s="235" t="s">
        <v>176</v>
      </c>
      <c r="E337" s="247" t="s">
        <v>19</v>
      </c>
      <c r="F337" s="248" t="s">
        <v>178</v>
      </c>
      <c r="G337" s="246"/>
      <c r="H337" s="249">
        <v>2</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176</v>
      </c>
      <c r="AU337" s="255" t="s">
        <v>79</v>
      </c>
      <c r="AV337" s="14" t="s">
        <v>172</v>
      </c>
      <c r="AW337" s="14" t="s">
        <v>32</v>
      </c>
      <c r="AX337" s="14" t="s">
        <v>77</v>
      </c>
      <c r="AY337" s="255" t="s">
        <v>165</v>
      </c>
    </row>
    <row r="338" s="2" customFormat="1" ht="24.15" customHeight="1">
      <c r="A338" s="41"/>
      <c r="B338" s="42"/>
      <c r="C338" s="215" t="s">
        <v>514</v>
      </c>
      <c r="D338" s="215" t="s">
        <v>167</v>
      </c>
      <c r="E338" s="216" t="s">
        <v>1780</v>
      </c>
      <c r="F338" s="217" t="s">
        <v>1781</v>
      </c>
      <c r="G338" s="218" t="s">
        <v>573</v>
      </c>
      <c r="H338" s="219">
        <v>1</v>
      </c>
      <c r="I338" s="220"/>
      <c r="J338" s="221">
        <f>ROUND(I338*H338,2)</f>
        <v>0</v>
      </c>
      <c r="K338" s="217" t="s">
        <v>171</v>
      </c>
      <c r="L338" s="47"/>
      <c r="M338" s="222" t="s">
        <v>19</v>
      </c>
      <c r="N338" s="223" t="s">
        <v>41</v>
      </c>
      <c r="O338" s="87"/>
      <c r="P338" s="224">
        <f>O338*H338</f>
        <v>0</v>
      </c>
      <c r="Q338" s="224">
        <v>0.01515</v>
      </c>
      <c r="R338" s="224">
        <f>Q338*H338</f>
        <v>0.01515</v>
      </c>
      <c r="S338" s="224">
        <v>0</v>
      </c>
      <c r="T338" s="225">
        <f>S338*H338</f>
        <v>0</v>
      </c>
      <c r="U338" s="41"/>
      <c r="V338" s="41"/>
      <c r="W338" s="41"/>
      <c r="X338" s="41"/>
      <c r="Y338" s="41"/>
      <c r="Z338" s="41"/>
      <c r="AA338" s="41"/>
      <c r="AB338" s="41"/>
      <c r="AC338" s="41"/>
      <c r="AD338" s="41"/>
      <c r="AE338" s="41"/>
      <c r="AR338" s="226" t="s">
        <v>172</v>
      </c>
      <c r="AT338" s="226" t="s">
        <v>167</v>
      </c>
      <c r="AU338" s="226" t="s">
        <v>79</v>
      </c>
      <c r="AY338" s="20" t="s">
        <v>165</v>
      </c>
      <c r="BE338" s="227">
        <f>IF(N338="základní",J338,0)</f>
        <v>0</v>
      </c>
      <c r="BF338" s="227">
        <f>IF(N338="snížená",J338,0)</f>
        <v>0</v>
      </c>
      <c r="BG338" s="227">
        <f>IF(N338="zákl. přenesená",J338,0)</f>
        <v>0</v>
      </c>
      <c r="BH338" s="227">
        <f>IF(N338="sníž. přenesená",J338,0)</f>
        <v>0</v>
      </c>
      <c r="BI338" s="227">
        <f>IF(N338="nulová",J338,0)</f>
        <v>0</v>
      </c>
      <c r="BJ338" s="20" t="s">
        <v>77</v>
      </c>
      <c r="BK338" s="227">
        <f>ROUND(I338*H338,2)</f>
        <v>0</v>
      </c>
      <c r="BL338" s="20" t="s">
        <v>172</v>
      </c>
      <c r="BM338" s="226" t="s">
        <v>1782</v>
      </c>
    </row>
    <row r="339" s="2" customFormat="1">
      <c r="A339" s="41"/>
      <c r="B339" s="42"/>
      <c r="C339" s="43"/>
      <c r="D339" s="228" t="s">
        <v>174</v>
      </c>
      <c r="E339" s="43"/>
      <c r="F339" s="229" t="s">
        <v>1783</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174</v>
      </c>
      <c r="AU339" s="20" t="s">
        <v>79</v>
      </c>
    </row>
    <row r="340" s="13" customFormat="1">
      <c r="A340" s="13"/>
      <c r="B340" s="233"/>
      <c r="C340" s="234"/>
      <c r="D340" s="235" t="s">
        <v>176</v>
      </c>
      <c r="E340" s="236" t="s">
        <v>19</v>
      </c>
      <c r="F340" s="237" t="s">
        <v>1766</v>
      </c>
      <c r="G340" s="234"/>
      <c r="H340" s="238">
        <v>1</v>
      </c>
      <c r="I340" s="239"/>
      <c r="J340" s="234"/>
      <c r="K340" s="234"/>
      <c r="L340" s="240"/>
      <c r="M340" s="241"/>
      <c r="N340" s="242"/>
      <c r="O340" s="242"/>
      <c r="P340" s="242"/>
      <c r="Q340" s="242"/>
      <c r="R340" s="242"/>
      <c r="S340" s="242"/>
      <c r="T340" s="243"/>
      <c r="U340" s="13"/>
      <c r="V340" s="13"/>
      <c r="W340" s="13"/>
      <c r="X340" s="13"/>
      <c r="Y340" s="13"/>
      <c r="Z340" s="13"/>
      <c r="AA340" s="13"/>
      <c r="AB340" s="13"/>
      <c r="AC340" s="13"/>
      <c r="AD340" s="13"/>
      <c r="AE340" s="13"/>
      <c r="AT340" s="244" t="s">
        <v>176</v>
      </c>
      <c r="AU340" s="244" t="s">
        <v>79</v>
      </c>
      <c r="AV340" s="13" t="s">
        <v>79</v>
      </c>
      <c r="AW340" s="13" t="s">
        <v>32</v>
      </c>
      <c r="AX340" s="13" t="s">
        <v>70</v>
      </c>
      <c r="AY340" s="244" t="s">
        <v>165</v>
      </c>
    </row>
    <row r="341" s="14" customFormat="1">
      <c r="A341" s="14"/>
      <c r="B341" s="245"/>
      <c r="C341" s="246"/>
      <c r="D341" s="235" t="s">
        <v>176</v>
      </c>
      <c r="E341" s="247" t="s">
        <v>19</v>
      </c>
      <c r="F341" s="248" t="s">
        <v>178</v>
      </c>
      <c r="G341" s="246"/>
      <c r="H341" s="249">
        <v>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176</v>
      </c>
      <c r="AU341" s="255" t="s">
        <v>79</v>
      </c>
      <c r="AV341" s="14" t="s">
        <v>172</v>
      </c>
      <c r="AW341" s="14" t="s">
        <v>32</v>
      </c>
      <c r="AX341" s="14" t="s">
        <v>77</v>
      </c>
      <c r="AY341" s="255" t="s">
        <v>165</v>
      </c>
    </row>
    <row r="342" s="2" customFormat="1" ht="24.15" customHeight="1">
      <c r="A342" s="41"/>
      <c r="B342" s="42"/>
      <c r="C342" s="215" t="s">
        <v>519</v>
      </c>
      <c r="D342" s="215" t="s">
        <v>167</v>
      </c>
      <c r="E342" s="216" t="s">
        <v>1784</v>
      </c>
      <c r="F342" s="217" t="s">
        <v>1785</v>
      </c>
      <c r="G342" s="218" t="s">
        <v>573</v>
      </c>
      <c r="H342" s="219">
        <v>1</v>
      </c>
      <c r="I342" s="220"/>
      <c r="J342" s="221">
        <f>ROUND(I342*H342,2)</f>
        <v>0</v>
      </c>
      <c r="K342" s="217" t="s">
        <v>171</v>
      </c>
      <c r="L342" s="47"/>
      <c r="M342" s="222" t="s">
        <v>19</v>
      </c>
      <c r="N342" s="223" t="s">
        <v>41</v>
      </c>
      <c r="O342" s="87"/>
      <c r="P342" s="224">
        <f>O342*H342</f>
        <v>0</v>
      </c>
      <c r="Q342" s="224">
        <v>0.022747725</v>
      </c>
      <c r="R342" s="224">
        <f>Q342*H342</f>
        <v>0.022747725</v>
      </c>
      <c r="S342" s="224">
        <v>0</v>
      </c>
      <c r="T342" s="225">
        <f>S342*H342</f>
        <v>0</v>
      </c>
      <c r="U342" s="41"/>
      <c r="V342" s="41"/>
      <c r="W342" s="41"/>
      <c r="X342" s="41"/>
      <c r="Y342" s="41"/>
      <c r="Z342" s="41"/>
      <c r="AA342" s="41"/>
      <c r="AB342" s="41"/>
      <c r="AC342" s="41"/>
      <c r="AD342" s="41"/>
      <c r="AE342" s="41"/>
      <c r="AR342" s="226" t="s">
        <v>172</v>
      </c>
      <c r="AT342" s="226" t="s">
        <v>167</v>
      </c>
      <c r="AU342" s="226" t="s">
        <v>79</v>
      </c>
      <c r="AY342" s="20" t="s">
        <v>165</v>
      </c>
      <c r="BE342" s="227">
        <f>IF(N342="základní",J342,0)</f>
        <v>0</v>
      </c>
      <c r="BF342" s="227">
        <f>IF(N342="snížená",J342,0)</f>
        <v>0</v>
      </c>
      <c r="BG342" s="227">
        <f>IF(N342="zákl. přenesená",J342,0)</f>
        <v>0</v>
      </c>
      <c r="BH342" s="227">
        <f>IF(N342="sníž. přenesená",J342,0)</f>
        <v>0</v>
      </c>
      <c r="BI342" s="227">
        <f>IF(N342="nulová",J342,0)</f>
        <v>0</v>
      </c>
      <c r="BJ342" s="20" t="s">
        <v>77</v>
      </c>
      <c r="BK342" s="227">
        <f>ROUND(I342*H342,2)</f>
        <v>0</v>
      </c>
      <c r="BL342" s="20" t="s">
        <v>172</v>
      </c>
      <c r="BM342" s="226" t="s">
        <v>1786</v>
      </c>
    </row>
    <row r="343" s="2" customFormat="1">
      <c r="A343" s="41"/>
      <c r="B343" s="42"/>
      <c r="C343" s="43"/>
      <c r="D343" s="228" t="s">
        <v>174</v>
      </c>
      <c r="E343" s="43"/>
      <c r="F343" s="229" t="s">
        <v>1787</v>
      </c>
      <c r="G343" s="43"/>
      <c r="H343" s="43"/>
      <c r="I343" s="230"/>
      <c r="J343" s="43"/>
      <c r="K343" s="43"/>
      <c r="L343" s="47"/>
      <c r="M343" s="231"/>
      <c r="N343" s="232"/>
      <c r="O343" s="87"/>
      <c r="P343" s="87"/>
      <c r="Q343" s="87"/>
      <c r="R343" s="87"/>
      <c r="S343" s="87"/>
      <c r="T343" s="88"/>
      <c r="U343" s="41"/>
      <c r="V343" s="41"/>
      <c r="W343" s="41"/>
      <c r="X343" s="41"/>
      <c r="Y343" s="41"/>
      <c r="Z343" s="41"/>
      <c r="AA343" s="41"/>
      <c r="AB343" s="41"/>
      <c r="AC343" s="41"/>
      <c r="AD343" s="41"/>
      <c r="AE343" s="41"/>
      <c r="AT343" s="20" t="s">
        <v>174</v>
      </c>
      <c r="AU343" s="20" t="s">
        <v>79</v>
      </c>
    </row>
    <row r="344" s="13" customFormat="1">
      <c r="A344" s="13"/>
      <c r="B344" s="233"/>
      <c r="C344" s="234"/>
      <c r="D344" s="235" t="s">
        <v>176</v>
      </c>
      <c r="E344" s="236" t="s">
        <v>19</v>
      </c>
      <c r="F344" s="237" t="s">
        <v>1766</v>
      </c>
      <c r="G344" s="234"/>
      <c r="H344" s="238">
        <v>1</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176</v>
      </c>
      <c r="AU344" s="244" t="s">
        <v>79</v>
      </c>
      <c r="AV344" s="13" t="s">
        <v>79</v>
      </c>
      <c r="AW344" s="13" t="s">
        <v>32</v>
      </c>
      <c r="AX344" s="13" t="s">
        <v>70</v>
      </c>
      <c r="AY344" s="244" t="s">
        <v>165</v>
      </c>
    </row>
    <row r="345" s="14" customFormat="1">
      <c r="A345" s="14"/>
      <c r="B345" s="245"/>
      <c r="C345" s="246"/>
      <c r="D345" s="235" t="s">
        <v>176</v>
      </c>
      <c r="E345" s="247" t="s">
        <v>19</v>
      </c>
      <c r="F345" s="248" t="s">
        <v>178</v>
      </c>
      <c r="G345" s="246"/>
      <c r="H345" s="249">
        <v>1</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176</v>
      </c>
      <c r="AU345" s="255" t="s">
        <v>79</v>
      </c>
      <c r="AV345" s="14" t="s">
        <v>172</v>
      </c>
      <c r="AW345" s="14" t="s">
        <v>32</v>
      </c>
      <c r="AX345" s="14" t="s">
        <v>77</v>
      </c>
      <c r="AY345" s="255" t="s">
        <v>165</v>
      </c>
    </row>
    <row r="346" s="2" customFormat="1" ht="24.15" customHeight="1">
      <c r="A346" s="41"/>
      <c r="B346" s="42"/>
      <c r="C346" s="215" t="s">
        <v>525</v>
      </c>
      <c r="D346" s="215" t="s">
        <v>167</v>
      </c>
      <c r="E346" s="216" t="s">
        <v>1788</v>
      </c>
      <c r="F346" s="217" t="s">
        <v>1789</v>
      </c>
      <c r="G346" s="218" t="s">
        <v>573</v>
      </c>
      <c r="H346" s="219">
        <v>4</v>
      </c>
      <c r="I346" s="220"/>
      <c r="J346" s="221">
        <f>ROUND(I346*H346,2)</f>
        <v>0</v>
      </c>
      <c r="K346" s="217" t="s">
        <v>171</v>
      </c>
      <c r="L346" s="47"/>
      <c r="M346" s="222" t="s">
        <v>19</v>
      </c>
      <c r="N346" s="223" t="s">
        <v>41</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172</v>
      </c>
      <c r="AT346" s="226" t="s">
        <v>167</v>
      </c>
      <c r="AU346" s="226" t="s">
        <v>79</v>
      </c>
      <c r="AY346" s="20" t="s">
        <v>165</v>
      </c>
      <c r="BE346" s="227">
        <f>IF(N346="základní",J346,0)</f>
        <v>0</v>
      </c>
      <c r="BF346" s="227">
        <f>IF(N346="snížená",J346,0)</f>
        <v>0</v>
      </c>
      <c r="BG346" s="227">
        <f>IF(N346="zákl. přenesená",J346,0)</f>
        <v>0</v>
      </c>
      <c r="BH346" s="227">
        <f>IF(N346="sníž. přenesená",J346,0)</f>
        <v>0</v>
      </c>
      <c r="BI346" s="227">
        <f>IF(N346="nulová",J346,0)</f>
        <v>0</v>
      </c>
      <c r="BJ346" s="20" t="s">
        <v>77</v>
      </c>
      <c r="BK346" s="227">
        <f>ROUND(I346*H346,2)</f>
        <v>0</v>
      </c>
      <c r="BL346" s="20" t="s">
        <v>172</v>
      </c>
      <c r="BM346" s="226" t="s">
        <v>1790</v>
      </c>
    </row>
    <row r="347" s="2" customFormat="1">
      <c r="A347" s="41"/>
      <c r="B347" s="42"/>
      <c r="C347" s="43"/>
      <c r="D347" s="228" t="s">
        <v>174</v>
      </c>
      <c r="E347" s="43"/>
      <c r="F347" s="229" t="s">
        <v>1791</v>
      </c>
      <c r="G347" s="43"/>
      <c r="H347" s="43"/>
      <c r="I347" s="230"/>
      <c r="J347" s="43"/>
      <c r="K347" s="43"/>
      <c r="L347" s="47"/>
      <c r="M347" s="231"/>
      <c r="N347" s="232"/>
      <c r="O347" s="87"/>
      <c r="P347" s="87"/>
      <c r="Q347" s="87"/>
      <c r="R347" s="87"/>
      <c r="S347" s="87"/>
      <c r="T347" s="88"/>
      <c r="U347" s="41"/>
      <c r="V347" s="41"/>
      <c r="W347" s="41"/>
      <c r="X347" s="41"/>
      <c r="Y347" s="41"/>
      <c r="Z347" s="41"/>
      <c r="AA347" s="41"/>
      <c r="AB347" s="41"/>
      <c r="AC347" s="41"/>
      <c r="AD347" s="41"/>
      <c r="AE347" s="41"/>
      <c r="AT347" s="20" t="s">
        <v>174</v>
      </c>
      <c r="AU347" s="20" t="s">
        <v>79</v>
      </c>
    </row>
    <row r="348" s="2" customFormat="1" ht="24.15" customHeight="1">
      <c r="A348" s="41"/>
      <c r="B348" s="42"/>
      <c r="C348" s="215" t="s">
        <v>533</v>
      </c>
      <c r="D348" s="215" t="s">
        <v>167</v>
      </c>
      <c r="E348" s="216" t="s">
        <v>1792</v>
      </c>
      <c r="F348" s="217" t="s">
        <v>1793</v>
      </c>
      <c r="G348" s="218" t="s">
        <v>573</v>
      </c>
      <c r="H348" s="219">
        <v>4</v>
      </c>
      <c r="I348" s="220"/>
      <c r="J348" s="221">
        <f>ROUND(I348*H348,2)</f>
        <v>0</v>
      </c>
      <c r="K348" s="217" t="s">
        <v>171</v>
      </c>
      <c r="L348" s="47"/>
      <c r="M348" s="222" t="s">
        <v>19</v>
      </c>
      <c r="N348" s="223" t="s">
        <v>41</v>
      </c>
      <c r="O348" s="87"/>
      <c r="P348" s="224">
        <f>O348*H348</f>
        <v>0</v>
      </c>
      <c r="Q348" s="224">
        <v>0.0026765000000000001</v>
      </c>
      <c r="R348" s="224">
        <f>Q348*H348</f>
        <v>0.010706</v>
      </c>
      <c r="S348" s="224">
        <v>0</v>
      </c>
      <c r="T348" s="225">
        <f>S348*H348</f>
        <v>0</v>
      </c>
      <c r="U348" s="41"/>
      <c r="V348" s="41"/>
      <c r="W348" s="41"/>
      <c r="X348" s="41"/>
      <c r="Y348" s="41"/>
      <c r="Z348" s="41"/>
      <c r="AA348" s="41"/>
      <c r="AB348" s="41"/>
      <c r="AC348" s="41"/>
      <c r="AD348" s="41"/>
      <c r="AE348" s="41"/>
      <c r="AR348" s="226" t="s">
        <v>172</v>
      </c>
      <c r="AT348" s="226" t="s">
        <v>167</v>
      </c>
      <c r="AU348" s="226" t="s">
        <v>79</v>
      </c>
      <c r="AY348" s="20" t="s">
        <v>165</v>
      </c>
      <c r="BE348" s="227">
        <f>IF(N348="základní",J348,0)</f>
        <v>0</v>
      </c>
      <c r="BF348" s="227">
        <f>IF(N348="snížená",J348,0)</f>
        <v>0</v>
      </c>
      <c r="BG348" s="227">
        <f>IF(N348="zákl. přenesená",J348,0)</f>
        <v>0</v>
      </c>
      <c r="BH348" s="227">
        <f>IF(N348="sníž. přenesená",J348,0)</f>
        <v>0</v>
      </c>
      <c r="BI348" s="227">
        <f>IF(N348="nulová",J348,0)</f>
        <v>0</v>
      </c>
      <c r="BJ348" s="20" t="s">
        <v>77</v>
      </c>
      <c r="BK348" s="227">
        <f>ROUND(I348*H348,2)</f>
        <v>0</v>
      </c>
      <c r="BL348" s="20" t="s">
        <v>172</v>
      </c>
      <c r="BM348" s="226" t="s">
        <v>1794</v>
      </c>
    </row>
    <row r="349" s="2" customFormat="1">
      <c r="A349" s="41"/>
      <c r="B349" s="42"/>
      <c r="C349" s="43"/>
      <c r="D349" s="228" t="s">
        <v>174</v>
      </c>
      <c r="E349" s="43"/>
      <c r="F349" s="229" t="s">
        <v>1795</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174</v>
      </c>
      <c r="AU349" s="20" t="s">
        <v>79</v>
      </c>
    </row>
    <row r="350" s="13" customFormat="1">
      <c r="A350" s="13"/>
      <c r="B350" s="233"/>
      <c r="C350" s="234"/>
      <c r="D350" s="235" t="s">
        <v>176</v>
      </c>
      <c r="E350" s="236" t="s">
        <v>19</v>
      </c>
      <c r="F350" s="237" t="s">
        <v>1796</v>
      </c>
      <c r="G350" s="234"/>
      <c r="H350" s="238">
        <v>4</v>
      </c>
      <c r="I350" s="239"/>
      <c r="J350" s="234"/>
      <c r="K350" s="234"/>
      <c r="L350" s="240"/>
      <c r="M350" s="241"/>
      <c r="N350" s="242"/>
      <c r="O350" s="242"/>
      <c r="P350" s="242"/>
      <c r="Q350" s="242"/>
      <c r="R350" s="242"/>
      <c r="S350" s="242"/>
      <c r="T350" s="243"/>
      <c r="U350" s="13"/>
      <c r="V350" s="13"/>
      <c r="W350" s="13"/>
      <c r="X350" s="13"/>
      <c r="Y350" s="13"/>
      <c r="Z350" s="13"/>
      <c r="AA350" s="13"/>
      <c r="AB350" s="13"/>
      <c r="AC350" s="13"/>
      <c r="AD350" s="13"/>
      <c r="AE350" s="13"/>
      <c r="AT350" s="244" t="s">
        <v>176</v>
      </c>
      <c r="AU350" s="244" t="s">
        <v>79</v>
      </c>
      <c r="AV350" s="13" t="s">
        <v>79</v>
      </c>
      <c r="AW350" s="13" t="s">
        <v>32</v>
      </c>
      <c r="AX350" s="13" t="s">
        <v>70</v>
      </c>
      <c r="AY350" s="244" t="s">
        <v>165</v>
      </c>
    </row>
    <row r="351" s="14" customFormat="1">
      <c r="A351" s="14"/>
      <c r="B351" s="245"/>
      <c r="C351" s="246"/>
      <c r="D351" s="235" t="s">
        <v>176</v>
      </c>
      <c r="E351" s="247" t="s">
        <v>19</v>
      </c>
      <c r="F351" s="248" t="s">
        <v>178</v>
      </c>
      <c r="G351" s="246"/>
      <c r="H351" s="249">
        <v>4</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176</v>
      </c>
      <c r="AU351" s="255" t="s">
        <v>79</v>
      </c>
      <c r="AV351" s="14" t="s">
        <v>172</v>
      </c>
      <c r="AW351" s="14" t="s">
        <v>32</v>
      </c>
      <c r="AX351" s="14" t="s">
        <v>77</v>
      </c>
      <c r="AY351" s="255" t="s">
        <v>165</v>
      </c>
    </row>
    <row r="352" s="2" customFormat="1" ht="24.15" customHeight="1">
      <c r="A352" s="41"/>
      <c r="B352" s="42"/>
      <c r="C352" s="215" t="s">
        <v>538</v>
      </c>
      <c r="D352" s="215" t="s">
        <v>167</v>
      </c>
      <c r="E352" s="216" t="s">
        <v>1797</v>
      </c>
      <c r="F352" s="217" t="s">
        <v>1798</v>
      </c>
      <c r="G352" s="218" t="s">
        <v>213</v>
      </c>
      <c r="H352" s="219">
        <v>1</v>
      </c>
      <c r="I352" s="220"/>
      <c r="J352" s="221">
        <f>ROUND(I352*H352,2)</f>
        <v>0</v>
      </c>
      <c r="K352" s="217" t="s">
        <v>171</v>
      </c>
      <c r="L352" s="47"/>
      <c r="M352" s="222" t="s">
        <v>19</v>
      </c>
      <c r="N352" s="223" t="s">
        <v>41</v>
      </c>
      <c r="O352" s="87"/>
      <c r="P352" s="224">
        <f>O352*H352</f>
        <v>0</v>
      </c>
      <c r="Q352" s="224">
        <v>0.0020355999999999998</v>
      </c>
      <c r="R352" s="224">
        <f>Q352*H352</f>
        <v>0.0020355999999999998</v>
      </c>
      <c r="S352" s="224">
        <v>0</v>
      </c>
      <c r="T352" s="225">
        <f>S352*H352</f>
        <v>0</v>
      </c>
      <c r="U352" s="41"/>
      <c r="V352" s="41"/>
      <c r="W352" s="41"/>
      <c r="X352" s="41"/>
      <c r="Y352" s="41"/>
      <c r="Z352" s="41"/>
      <c r="AA352" s="41"/>
      <c r="AB352" s="41"/>
      <c r="AC352" s="41"/>
      <c r="AD352" s="41"/>
      <c r="AE352" s="41"/>
      <c r="AR352" s="226" t="s">
        <v>172</v>
      </c>
      <c r="AT352" s="226" t="s">
        <v>167</v>
      </c>
      <c r="AU352" s="226" t="s">
        <v>79</v>
      </c>
      <c r="AY352" s="20" t="s">
        <v>165</v>
      </c>
      <c r="BE352" s="227">
        <f>IF(N352="základní",J352,0)</f>
        <v>0</v>
      </c>
      <c r="BF352" s="227">
        <f>IF(N352="snížená",J352,0)</f>
        <v>0</v>
      </c>
      <c r="BG352" s="227">
        <f>IF(N352="zákl. přenesená",J352,0)</f>
        <v>0</v>
      </c>
      <c r="BH352" s="227">
        <f>IF(N352="sníž. přenesená",J352,0)</f>
        <v>0</v>
      </c>
      <c r="BI352" s="227">
        <f>IF(N352="nulová",J352,0)</f>
        <v>0</v>
      </c>
      <c r="BJ352" s="20" t="s">
        <v>77</v>
      </c>
      <c r="BK352" s="227">
        <f>ROUND(I352*H352,2)</f>
        <v>0</v>
      </c>
      <c r="BL352" s="20" t="s">
        <v>172</v>
      </c>
      <c r="BM352" s="226" t="s">
        <v>1799</v>
      </c>
    </row>
    <row r="353" s="2" customFormat="1">
      <c r="A353" s="41"/>
      <c r="B353" s="42"/>
      <c r="C353" s="43"/>
      <c r="D353" s="228" t="s">
        <v>174</v>
      </c>
      <c r="E353" s="43"/>
      <c r="F353" s="229" t="s">
        <v>1800</v>
      </c>
      <c r="G353" s="43"/>
      <c r="H353" s="43"/>
      <c r="I353" s="230"/>
      <c r="J353" s="43"/>
      <c r="K353" s="43"/>
      <c r="L353" s="47"/>
      <c r="M353" s="231"/>
      <c r="N353" s="232"/>
      <c r="O353" s="87"/>
      <c r="P353" s="87"/>
      <c r="Q353" s="87"/>
      <c r="R353" s="87"/>
      <c r="S353" s="87"/>
      <c r="T353" s="88"/>
      <c r="U353" s="41"/>
      <c r="V353" s="41"/>
      <c r="W353" s="41"/>
      <c r="X353" s="41"/>
      <c r="Y353" s="41"/>
      <c r="Z353" s="41"/>
      <c r="AA353" s="41"/>
      <c r="AB353" s="41"/>
      <c r="AC353" s="41"/>
      <c r="AD353" s="41"/>
      <c r="AE353" s="41"/>
      <c r="AT353" s="20" t="s">
        <v>174</v>
      </c>
      <c r="AU353" s="20" t="s">
        <v>79</v>
      </c>
    </row>
    <row r="354" s="13" customFormat="1">
      <c r="A354" s="13"/>
      <c r="B354" s="233"/>
      <c r="C354" s="234"/>
      <c r="D354" s="235" t="s">
        <v>176</v>
      </c>
      <c r="E354" s="236" t="s">
        <v>19</v>
      </c>
      <c r="F354" s="237" t="s">
        <v>1801</v>
      </c>
      <c r="G354" s="234"/>
      <c r="H354" s="238">
        <v>1</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176</v>
      </c>
      <c r="AU354" s="244" t="s">
        <v>79</v>
      </c>
      <c r="AV354" s="13" t="s">
        <v>79</v>
      </c>
      <c r="AW354" s="13" t="s">
        <v>32</v>
      </c>
      <c r="AX354" s="13" t="s">
        <v>70</v>
      </c>
      <c r="AY354" s="244" t="s">
        <v>165</v>
      </c>
    </row>
    <row r="355" s="14" customFormat="1">
      <c r="A355" s="14"/>
      <c r="B355" s="245"/>
      <c r="C355" s="246"/>
      <c r="D355" s="235" t="s">
        <v>176</v>
      </c>
      <c r="E355" s="247" t="s">
        <v>19</v>
      </c>
      <c r="F355" s="248" t="s">
        <v>178</v>
      </c>
      <c r="G355" s="246"/>
      <c r="H355" s="249">
        <v>1</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176</v>
      </c>
      <c r="AU355" s="255" t="s">
        <v>79</v>
      </c>
      <c r="AV355" s="14" t="s">
        <v>172</v>
      </c>
      <c r="AW355" s="14" t="s">
        <v>32</v>
      </c>
      <c r="AX355" s="14" t="s">
        <v>77</v>
      </c>
      <c r="AY355" s="255" t="s">
        <v>165</v>
      </c>
    </row>
    <row r="356" s="12" customFormat="1" ht="22.8" customHeight="1">
      <c r="A356" s="12"/>
      <c r="B356" s="199"/>
      <c r="C356" s="200"/>
      <c r="D356" s="201" t="s">
        <v>69</v>
      </c>
      <c r="E356" s="213" t="s">
        <v>226</v>
      </c>
      <c r="F356" s="213" t="s">
        <v>1570</v>
      </c>
      <c r="G356" s="200"/>
      <c r="H356" s="200"/>
      <c r="I356" s="203"/>
      <c r="J356" s="214">
        <f>BK356</f>
        <v>0</v>
      </c>
      <c r="K356" s="200"/>
      <c r="L356" s="205"/>
      <c r="M356" s="206"/>
      <c r="N356" s="207"/>
      <c r="O356" s="207"/>
      <c r="P356" s="208">
        <f>SUM(P357:P369)</f>
        <v>0</v>
      </c>
      <c r="Q356" s="207"/>
      <c r="R356" s="208">
        <f>SUM(R357:R369)</f>
        <v>1.429385591</v>
      </c>
      <c r="S356" s="207"/>
      <c r="T356" s="209">
        <f>SUM(T357:T369)</f>
        <v>0</v>
      </c>
      <c r="U356" s="12"/>
      <c r="V356" s="12"/>
      <c r="W356" s="12"/>
      <c r="X356" s="12"/>
      <c r="Y356" s="12"/>
      <c r="Z356" s="12"/>
      <c r="AA356" s="12"/>
      <c r="AB356" s="12"/>
      <c r="AC356" s="12"/>
      <c r="AD356" s="12"/>
      <c r="AE356" s="12"/>
      <c r="AR356" s="210" t="s">
        <v>77</v>
      </c>
      <c r="AT356" s="211" t="s">
        <v>69</v>
      </c>
      <c r="AU356" s="211" t="s">
        <v>77</v>
      </c>
      <c r="AY356" s="210" t="s">
        <v>165</v>
      </c>
      <c r="BK356" s="212">
        <f>SUM(BK357:BK369)</f>
        <v>0</v>
      </c>
    </row>
    <row r="357" s="2" customFormat="1" ht="37.8" customHeight="1">
      <c r="A357" s="41"/>
      <c r="B357" s="42"/>
      <c r="C357" s="215" t="s">
        <v>544</v>
      </c>
      <c r="D357" s="215" t="s">
        <v>167</v>
      </c>
      <c r="E357" s="216" t="s">
        <v>1802</v>
      </c>
      <c r="F357" s="217" t="s">
        <v>1803</v>
      </c>
      <c r="G357" s="218" t="s">
        <v>213</v>
      </c>
      <c r="H357" s="219">
        <v>12.566000000000001</v>
      </c>
      <c r="I357" s="220"/>
      <c r="J357" s="221">
        <f>ROUND(I357*H357,2)</f>
        <v>0</v>
      </c>
      <c r="K357" s="217" t="s">
        <v>171</v>
      </c>
      <c r="L357" s="47"/>
      <c r="M357" s="222" t="s">
        <v>19</v>
      </c>
      <c r="N357" s="223" t="s">
        <v>41</v>
      </c>
      <c r="O357" s="87"/>
      <c r="P357" s="224">
        <f>O357*H357</f>
        <v>0</v>
      </c>
      <c r="Q357" s="224">
        <v>0.089775999999999995</v>
      </c>
      <c r="R357" s="224">
        <f>Q357*H357</f>
        <v>1.1281252159999999</v>
      </c>
      <c r="S357" s="224">
        <v>0</v>
      </c>
      <c r="T357" s="225">
        <f>S357*H357</f>
        <v>0</v>
      </c>
      <c r="U357" s="41"/>
      <c r="V357" s="41"/>
      <c r="W357" s="41"/>
      <c r="X357" s="41"/>
      <c r="Y357" s="41"/>
      <c r="Z357" s="41"/>
      <c r="AA357" s="41"/>
      <c r="AB357" s="41"/>
      <c r="AC357" s="41"/>
      <c r="AD357" s="41"/>
      <c r="AE357" s="41"/>
      <c r="AR357" s="226" t="s">
        <v>172</v>
      </c>
      <c r="AT357" s="226" t="s">
        <v>167</v>
      </c>
      <c r="AU357" s="226" t="s">
        <v>79</v>
      </c>
      <c r="AY357" s="20" t="s">
        <v>165</v>
      </c>
      <c r="BE357" s="227">
        <f>IF(N357="základní",J357,0)</f>
        <v>0</v>
      </c>
      <c r="BF357" s="227">
        <f>IF(N357="snížená",J357,0)</f>
        <v>0</v>
      </c>
      <c r="BG357" s="227">
        <f>IF(N357="zákl. přenesená",J357,0)</f>
        <v>0</v>
      </c>
      <c r="BH357" s="227">
        <f>IF(N357="sníž. přenesená",J357,0)</f>
        <v>0</v>
      </c>
      <c r="BI357" s="227">
        <f>IF(N357="nulová",J357,0)</f>
        <v>0</v>
      </c>
      <c r="BJ357" s="20" t="s">
        <v>77</v>
      </c>
      <c r="BK357" s="227">
        <f>ROUND(I357*H357,2)</f>
        <v>0</v>
      </c>
      <c r="BL357" s="20" t="s">
        <v>172</v>
      </c>
      <c r="BM357" s="226" t="s">
        <v>1804</v>
      </c>
    </row>
    <row r="358" s="2" customFormat="1">
      <c r="A358" s="41"/>
      <c r="B358" s="42"/>
      <c r="C358" s="43"/>
      <c r="D358" s="228" t="s">
        <v>174</v>
      </c>
      <c r="E358" s="43"/>
      <c r="F358" s="229" t="s">
        <v>1805</v>
      </c>
      <c r="G358" s="43"/>
      <c r="H358" s="43"/>
      <c r="I358" s="230"/>
      <c r="J358" s="43"/>
      <c r="K358" s="43"/>
      <c r="L358" s="47"/>
      <c r="M358" s="231"/>
      <c r="N358" s="232"/>
      <c r="O358" s="87"/>
      <c r="P358" s="87"/>
      <c r="Q358" s="87"/>
      <c r="R358" s="87"/>
      <c r="S358" s="87"/>
      <c r="T358" s="88"/>
      <c r="U358" s="41"/>
      <c r="V358" s="41"/>
      <c r="W358" s="41"/>
      <c r="X358" s="41"/>
      <c r="Y358" s="41"/>
      <c r="Z358" s="41"/>
      <c r="AA358" s="41"/>
      <c r="AB358" s="41"/>
      <c r="AC358" s="41"/>
      <c r="AD358" s="41"/>
      <c r="AE358" s="41"/>
      <c r="AT358" s="20" t="s">
        <v>174</v>
      </c>
      <c r="AU358" s="20" t="s">
        <v>79</v>
      </c>
    </row>
    <row r="359" s="13" customFormat="1">
      <c r="A359" s="13"/>
      <c r="B359" s="233"/>
      <c r="C359" s="234"/>
      <c r="D359" s="235" t="s">
        <v>176</v>
      </c>
      <c r="E359" s="236" t="s">
        <v>19</v>
      </c>
      <c r="F359" s="237" t="s">
        <v>1806</v>
      </c>
      <c r="G359" s="234"/>
      <c r="H359" s="238">
        <v>12.566000000000001</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176</v>
      </c>
      <c r="AU359" s="244" t="s">
        <v>79</v>
      </c>
      <c r="AV359" s="13" t="s">
        <v>79</v>
      </c>
      <c r="AW359" s="13" t="s">
        <v>32</v>
      </c>
      <c r="AX359" s="13" t="s">
        <v>70</v>
      </c>
      <c r="AY359" s="244" t="s">
        <v>165</v>
      </c>
    </row>
    <row r="360" s="14" customFormat="1">
      <c r="A360" s="14"/>
      <c r="B360" s="245"/>
      <c r="C360" s="246"/>
      <c r="D360" s="235" t="s">
        <v>176</v>
      </c>
      <c r="E360" s="247" t="s">
        <v>19</v>
      </c>
      <c r="F360" s="248" t="s">
        <v>178</v>
      </c>
      <c r="G360" s="246"/>
      <c r="H360" s="249">
        <v>12.566000000000001</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176</v>
      </c>
      <c r="AU360" s="255" t="s">
        <v>79</v>
      </c>
      <c r="AV360" s="14" t="s">
        <v>172</v>
      </c>
      <c r="AW360" s="14" t="s">
        <v>32</v>
      </c>
      <c r="AX360" s="14" t="s">
        <v>77</v>
      </c>
      <c r="AY360" s="255" t="s">
        <v>165</v>
      </c>
    </row>
    <row r="361" s="2" customFormat="1" ht="16.5" customHeight="1">
      <c r="A361" s="41"/>
      <c r="B361" s="42"/>
      <c r="C361" s="256" t="s">
        <v>551</v>
      </c>
      <c r="D361" s="256" t="s">
        <v>218</v>
      </c>
      <c r="E361" s="257" t="s">
        <v>1807</v>
      </c>
      <c r="F361" s="258" t="s">
        <v>1808</v>
      </c>
      <c r="G361" s="259" t="s">
        <v>188</v>
      </c>
      <c r="H361" s="260">
        <v>1.2569999999999999</v>
      </c>
      <c r="I361" s="261"/>
      <c r="J361" s="262">
        <f>ROUND(I361*H361,2)</f>
        <v>0</v>
      </c>
      <c r="K361" s="258" t="s">
        <v>171</v>
      </c>
      <c r="L361" s="263"/>
      <c r="M361" s="264" t="s">
        <v>19</v>
      </c>
      <c r="N361" s="265" t="s">
        <v>41</v>
      </c>
      <c r="O361" s="87"/>
      <c r="P361" s="224">
        <f>O361*H361</f>
        <v>0</v>
      </c>
      <c r="Q361" s="224">
        <v>0.22800000000000001</v>
      </c>
      <c r="R361" s="224">
        <f>Q361*H361</f>
        <v>0.28659599999999996</v>
      </c>
      <c r="S361" s="224">
        <v>0</v>
      </c>
      <c r="T361" s="225">
        <f>S361*H361</f>
        <v>0</v>
      </c>
      <c r="U361" s="41"/>
      <c r="V361" s="41"/>
      <c r="W361" s="41"/>
      <c r="X361" s="41"/>
      <c r="Y361" s="41"/>
      <c r="Z361" s="41"/>
      <c r="AA361" s="41"/>
      <c r="AB361" s="41"/>
      <c r="AC361" s="41"/>
      <c r="AD361" s="41"/>
      <c r="AE361" s="41"/>
      <c r="AR361" s="226" t="s">
        <v>217</v>
      </c>
      <c r="AT361" s="226" t="s">
        <v>218</v>
      </c>
      <c r="AU361" s="226" t="s">
        <v>79</v>
      </c>
      <c r="AY361" s="20" t="s">
        <v>165</v>
      </c>
      <c r="BE361" s="227">
        <f>IF(N361="základní",J361,0)</f>
        <v>0</v>
      </c>
      <c r="BF361" s="227">
        <f>IF(N361="snížená",J361,0)</f>
        <v>0</v>
      </c>
      <c r="BG361" s="227">
        <f>IF(N361="zákl. přenesená",J361,0)</f>
        <v>0</v>
      </c>
      <c r="BH361" s="227">
        <f>IF(N361="sníž. přenesená",J361,0)</f>
        <v>0</v>
      </c>
      <c r="BI361" s="227">
        <f>IF(N361="nulová",J361,0)</f>
        <v>0</v>
      </c>
      <c r="BJ361" s="20" t="s">
        <v>77</v>
      </c>
      <c r="BK361" s="227">
        <f>ROUND(I361*H361,2)</f>
        <v>0</v>
      </c>
      <c r="BL361" s="20" t="s">
        <v>172</v>
      </c>
      <c r="BM361" s="226" t="s">
        <v>1809</v>
      </c>
    </row>
    <row r="362" s="13" customFormat="1">
      <c r="A362" s="13"/>
      <c r="B362" s="233"/>
      <c r="C362" s="234"/>
      <c r="D362" s="235" t="s">
        <v>176</v>
      </c>
      <c r="E362" s="236" t="s">
        <v>19</v>
      </c>
      <c r="F362" s="237" t="s">
        <v>1806</v>
      </c>
      <c r="G362" s="234"/>
      <c r="H362" s="238">
        <v>12.566000000000001</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176</v>
      </c>
      <c r="AU362" s="244" t="s">
        <v>79</v>
      </c>
      <c r="AV362" s="13" t="s">
        <v>79</v>
      </c>
      <c r="AW362" s="13" t="s">
        <v>32</v>
      </c>
      <c r="AX362" s="13" t="s">
        <v>70</v>
      </c>
      <c r="AY362" s="244" t="s">
        <v>165</v>
      </c>
    </row>
    <row r="363" s="14" customFormat="1">
      <c r="A363" s="14"/>
      <c r="B363" s="245"/>
      <c r="C363" s="246"/>
      <c r="D363" s="235" t="s">
        <v>176</v>
      </c>
      <c r="E363" s="247" t="s">
        <v>19</v>
      </c>
      <c r="F363" s="248" t="s">
        <v>178</v>
      </c>
      <c r="G363" s="246"/>
      <c r="H363" s="249">
        <v>12.566000000000001</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176</v>
      </c>
      <c r="AU363" s="255" t="s">
        <v>79</v>
      </c>
      <c r="AV363" s="14" t="s">
        <v>172</v>
      </c>
      <c r="AW363" s="14" t="s">
        <v>32</v>
      </c>
      <c r="AX363" s="14" t="s">
        <v>77</v>
      </c>
      <c r="AY363" s="255" t="s">
        <v>165</v>
      </c>
    </row>
    <row r="364" s="13" customFormat="1">
      <c r="A364" s="13"/>
      <c r="B364" s="233"/>
      <c r="C364" s="234"/>
      <c r="D364" s="235" t="s">
        <v>176</v>
      </c>
      <c r="E364" s="234"/>
      <c r="F364" s="237" t="s">
        <v>1810</v>
      </c>
      <c r="G364" s="234"/>
      <c r="H364" s="238">
        <v>1.2569999999999999</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176</v>
      </c>
      <c r="AU364" s="244" t="s">
        <v>79</v>
      </c>
      <c r="AV364" s="13" t="s">
        <v>79</v>
      </c>
      <c r="AW364" s="13" t="s">
        <v>4</v>
      </c>
      <c r="AX364" s="13" t="s">
        <v>77</v>
      </c>
      <c r="AY364" s="244" t="s">
        <v>165</v>
      </c>
    </row>
    <row r="365" s="2" customFormat="1" ht="16.5" customHeight="1">
      <c r="A365" s="41"/>
      <c r="B365" s="42"/>
      <c r="C365" s="215" t="s">
        <v>556</v>
      </c>
      <c r="D365" s="215" t="s">
        <v>167</v>
      </c>
      <c r="E365" s="216" t="s">
        <v>1571</v>
      </c>
      <c r="F365" s="217" t="s">
        <v>1572</v>
      </c>
      <c r="G365" s="218" t="s">
        <v>188</v>
      </c>
      <c r="H365" s="219">
        <v>21.329999999999998</v>
      </c>
      <c r="I365" s="220"/>
      <c r="J365" s="221">
        <f>ROUND(I365*H365,2)</f>
        <v>0</v>
      </c>
      <c r="K365" s="217" t="s">
        <v>171</v>
      </c>
      <c r="L365" s="47"/>
      <c r="M365" s="222" t="s">
        <v>19</v>
      </c>
      <c r="N365" s="223" t="s">
        <v>41</v>
      </c>
      <c r="O365" s="87"/>
      <c r="P365" s="224">
        <f>O365*H365</f>
        <v>0</v>
      </c>
      <c r="Q365" s="224">
        <v>0.00068749999999999996</v>
      </c>
      <c r="R365" s="224">
        <f>Q365*H365</f>
        <v>0.014664374999999999</v>
      </c>
      <c r="S365" s="224">
        <v>0</v>
      </c>
      <c r="T365" s="225">
        <f>S365*H365</f>
        <v>0</v>
      </c>
      <c r="U365" s="41"/>
      <c r="V365" s="41"/>
      <c r="W365" s="41"/>
      <c r="X365" s="41"/>
      <c r="Y365" s="41"/>
      <c r="Z365" s="41"/>
      <c r="AA365" s="41"/>
      <c r="AB365" s="41"/>
      <c r="AC365" s="41"/>
      <c r="AD365" s="41"/>
      <c r="AE365" s="41"/>
      <c r="AR365" s="226" t="s">
        <v>172</v>
      </c>
      <c r="AT365" s="226" t="s">
        <v>167</v>
      </c>
      <c r="AU365" s="226" t="s">
        <v>79</v>
      </c>
      <c r="AY365" s="20" t="s">
        <v>165</v>
      </c>
      <c r="BE365" s="227">
        <f>IF(N365="základní",J365,0)</f>
        <v>0</v>
      </c>
      <c r="BF365" s="227">
        <f>IF(N365="snížená",J365,0)</f>
        <v>0</v>
      </c>
      <c r="BG365" s="227">
        <f>IF(N365="zákl. přenesená",J365,0)</f>
        <v>0</v>
      </c>
      <c r="BH365" s="227">
        <f>IF(N365="sníž. přenesená",J365,0)</f>
        <v>0</v>
      </c>
      <c r="BI365" s="227">
        <f>IF(N365="nulová",J365,0)</f>
        <v>0</v>
      </c>
      <c r="BJ365" s="20" t="s">
        <v>77</v>
      </c>
      <c r="BK365" s="227">
        <f>ROUND(I365*H365,2)</f>
        <v>0</v>
      </c>
      <c r="BL365" s="20" t="s">
        <v>172</v>
      </c>
      <c r="BM365" s="226" t="s">
        <v>1811</v>
      </c>
    </row>
    <row r="366" s="2" customFormat="1">
      <c r="A366" s="41"/>
      <c r="B366" s="42"/>
      <c r="C366" s="43"/>
      <c r="D366" s="228" t="s">
        <v>174</v>
      </c>
      <c r="E366" s="43"/>
      <c r="F366" s="229" t="s">
        <v>1574</v>
      </c>
      <c r="G366" s="43"/>
      <c r="H366" s="43"/>
      <c r="I366" s="230"/>
      <c r="J366" s="43"/>
      <c r="K366" s="43"/>
      <c r="L366" s="47"/>
      <c r="M366" s="231"/>
      <c r="N366" s="232"/>
      <c r="O366" s="87"/>
      <c r="P366" s="87"/>
      <c r="Q366" s="87"/>
      <c r="R366" s="87"/>
      <c r="S366" s="87"/>
      <c r="T366" s="88"/>
      <c r="U366" s="41"/>
      <c r="V366" s="41"/>
      <c r="W366" s="41"/>
      <c r="X366" s="41"/>
      <c r="Y366" s="41"/>
      <c r="Z366" s="41"/>
      <c r="AA366" s="41"/>
      <c r="AB366" s="41"/>
      <c r="AC366" s="41"/>
      <c r="AD366" s="41"/>
      <c r="AE366" s="41"/>
      <c r="AT366" s="20" t="s">
        <v>174</v>
      </c>
      <c r="AU366" s="20" t="s">
        <v>79</v>
      </c>
    </row>
    <row r="367" s="13" customFormat="1">
      <c r="A367" s="13"/>
      <c r="B367" s="233"/>
      <c r="C367" s="234"/>
      <c r="D367" s="235" t="s">
        <v>176</v>
      </c>
      <c r="E367" s="236" t="s">
        <v>19</v>
      </c>
      <c r="F367" s="237" t="s">
        <v>1812</v>
      </c>
      <c r="G367" s="234"/>
      <c r="H367" s="238">
        <v>21.329999999999998</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176</v>
      </c>
      <c r="AU367" s="244" t="s">
        <v>79</v>
      </c>
      <c r="AV367" s="13" t="s">
        <v>79</v>
      </c>
      <c r="AW367" s="13" t="s">
        <v>32</v>
      </c>
      <c r="AX367" s="13" t="s">
        <v>70</v>
      </c>
      <c r="AY367" s="244" t="s">
        <v>165</v>
      </c>
    </row>
    <row r="368" s="14" customFormat="1">
      <c r="A368" s="14"/>
      <c r="B368" s="245"/>
      <c r="C368" s="246"/>
      <c r="D368" s="235" t="s">
        <v>176</v>
      </c>
      <c r="E368" s="247" t="s">
        <v>19</v>
      </c>
      <c r="F368" s="248" t="s">
        <v>178</v>
      </c>
      <c r="G368" s="246"/>
      <c r="H368" s="249">
        <v>21.329999999999998</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176</v>
      </c>
      <c r="AU368" s="255" t="s">
        <v>79</v>
      </c>
      <c r="AV368" s="14" t="s">
        <v>172</v>
      </c>
      <c r="AW368" s="14" t="s">
        <v>32</v>
      </c>
      <c r="AX368" s="14" t="s">
        <v>77</v>
      </c>
      <c r="AY368" s="255" t="s">
        <v>165</v>
      </c>
    </row>
    <row r="369" s="2" customFormat="1" ht="21.75" customHeight="1">
      <c r="A369" s="41"/>
      <c r="B369" s="42"/>
      <c r="C369" s="215" t="s">
        <v>564</v>
      </c>
      <c r="D369" s="215" t="s">
        <v>167</v>
      </c>
      <c r="E369" s="216" t="s">
        <v>1813</v>
      </c>
      <c r="F369" s="217" t="s">
        <v>1814</v>
      </c>
      <c r="G369" s="218" t="s">
        <v>573</v>
      </c>
      <c r="H369" s="219">
        <v>1</v>
      </c>
      <c r="I369" s="220"/>
      <c r="J369" s="221">
        <f>ROUND(I369*H369,2)</f>
        <v>0</v>
      </c>
      <c r="K369" s="217" t="s">
        <v>19</v>
      </c>
      <c r="L369" s="47"/>
      <c r="M369" s="222" t="s">
        <v>19</v>
      </c>
      <c r="N369" s="223" t="s">
        <v>41</v>
      </c>
      <c r="O369" s="87"/>
      <c r="P369" s="224">
        <f>O369*H369</f>
        <v>0</v>
      </c>
      <c r="Q369" s="224">
        <v>0</v>
      </c>
      <c r="R369" s="224">
        <f>Q369*H369</f>
        <v>0</v>
      </c>
      <c r="S369" s="224">
        <v>0</v>
      </c>
      <c r="T369" s="225">
        <f>S369*H369</f>
        <v>0</v>
      </c>
      <c r="U369" s="41"/>
      <c r="V369" s="41"/>
      <c r="W369" s="41"/>
      <c r="X369" s="41"/>
      <c r="Y369" s="41"/>
      <c r="Z369" s="41"/>
      <c r="AA369" s="41"/>
      <c r="AB369" s="41"/>
      <c r="AC369" s="41"/>
      <c r="AD369" s="41"/>
      <c r="AE369" s="41"/>
      <c r="AR369" s="226" t="s">
        <v>172</v>
      </c>
      <c r="AT369" s="226" t="s">
        <v>167</v>
      </c>
      <c r="AU369" s="226" t="s">
        <v>79</v>
      </c>
      <c r="AY369" s="20" t="s">
        <v>165</v>
      </c>
      <c r="BE369" s="227">
        <f>IF(N369="základní",J369,0)</f>
        <v>0</v>
      </c>
      <c r="BF369" s="227">
        <f>IF(N369="snížená",J369,0)</f>
        <v>0</v>
      </c>
      <c r="BG369" s="227">
        <f>IF(N369="zákl. přenesená",J369,0)</f>
        <v>0</v>
      </c>
      <c r="BH369" s="227">
        <f>IF(N369="sníž. přenesená",J369,0)</f>
        <v>0</v>
      </c>
      <c r="BI369" s="227">
        <f>IF(N369="nulová",J369,0)</f>
        <v>0</v>
      </c>
      <c r="BJ369" s="20" t="s">
        <v>77</v>
      </c>
      <c r="BK369" s="227">
        <f>ROUND(I369*H369,2)</f>
        <v>0</v>
      </c>
      <c r="BL369" s="20" t="s">
        <v>172</v>
      </c>
      <c r="BM369" s="226" t="s">
        <v>1815</v>
      </c>
    </row>
    <row r="370" s="12" customFormat="1" ht="22.8" customHeight="1">
      <c r="A370" s="12"/>
      <c r="B370" s="199"/>
      <c r="C370" s="200"/>
      <c r="D370" s="201" t="s">
        <v>69</v>
      </c>
      <c r="E370" s="213" t="s">
        <v>693</v>
      </c>
      <c r="F370" s="213" t="s">
        <v>694</v>
      </c>
      <c r="G370" s="200"/>
      <c r="H370" s="200"/>
      <c r="I370" s="203"/>
      <c r="J370" s="214">
        <f>BK370</f>
        <v>0</v>
      </c>
      <c r="K370" s="200"/>
      <c r="L370" s="205"/>
      <c r="M370" s="206"/>
      <c r="N370" s="207"/>
      <c r="O370" s="207"/>
      <c r="P370" s="208">
        <f>SUM(P371:P372)</f>
        <v>0</v>
      </c>
      <c r="Q370" s="207"/>
      <c r="R370" s="208">
        <f>SUM(R371:R372)</f>
        <v>0</v>
      </c>
      <c r="S370" s="207"/>
      <c r="T370" s="209">
        <f>SUM(T371:T372)</f>
        <v>0</v>
      </c>
      <c r="U370" s="12"/>
      <c r="V370" s="12"/>
      <c r="W370" s="12"/>
      <c r="X370" s="12"/>
      <c r="Y370" s="12"/>
      <c r="Z370" s="12"/>
      <c r="AA370" s="12"/>
      <c r="AB370" s="12"/>
      <c r="AC370" s="12"/>
      <c r="AD370" s="12"/>
      <c r="AE370" s="12"/>
      <c r="AR370" s="210" t="s">
        <v>77</v>
      </c>
      <c r="AT370" s="211" t="s">
        <v>69</v>
      </c>
      <c r="AU370" s="211" t="s">
        <v>77</v>
      </c>
      <c r="AY370" s="210" t="s">
        <v>165</v>
      </c>
      <c r="BK370" s="212">
        <f>SUM(BK371:BK372)</f>
        <v>0</v>
      </c>
    </row>
    <row r="371" s="2" customFormat="1" ht="24.15" customHeight="1">
      <c r="A371" s="41"/>
      <c r="B371" s="42"/>
      <c r="C371" s="215" t="s">
        <v>570</v>
      </c>
      <c r="D371" s="215" t="s">
        <v>167</v>
      </c>
      <c r="E371" s="216" t="s">
        <v>1576</v>
      </c>
      <c r="F371" s="217" t="s">
        <v>1577</v>
      </c>
      <c r="G371" s="218" t="s">
        <v>221</v>
      </c>
      <c r="H371" s="219">
        <v>12.242000000000001</v>
      </c>
      <c r="I371" s="220"/>
      <c r="J371" s="221">
        <f>ROUND(I371*H371,2)</f>
        <v>0</v>
      </c>
      <c r="K371" s="217" t="s">
        <v>171</v>
      </c>
      <c r="L371" s="47"/>
      <c r="M371" s="222" t="s">
        <v>19</v>
      </c>
      <c r="N371" s="223" t="s">
        <v>41</v>
      </c>
      <c r="O371" s="87"/>
      <c r="P371" s="224">
        <f>O371*H371</f>
        <v>0</v>
      </c>
      <c r="Q371" s="224">
        <v>0</v>
      </c>
      <c r="R371" s="224">
        <f>Q371*H371</f>
        <v>0</v>
      </c>
      <c r="S371" s="224">
        <v>0</v>
      </c>
      <c r="T371" s="225">
        <f>S371*H371</f>
        <v>0</v>
      </c>
      <c r="U371" s="41"/>
      <c r="V371" s="41"/>
      <c r="W371" s="41"/>
      <c r="X371" s="41"/>
      <c r="Y371" s="41"/>
      <c r="Z371" s="41"/>
      <c r="AA371" s="41"/>
      <c r="AB371" s="41"/>
      <c r="AC371" s="41"/>
      <c r="AD371" s="41"/>
      <c r="AE371" s="41"/>
      <c r="AR371" s="226" t="s">
        <v>172</v>
      </c>
      <c r="AT371" s="226" t="s">
        <v>167</v>
      </c>
      <c r="AU371" s="226" t="s">
        <v>79</v>
      </c>
      <c r="AY371" s="20" t="s">
        <v>165</v>
      </c>
      <c r="BE371" s="227">
        <f>IF(N371="základní",J371,0)</f>
        <v>0</v>
      </c>
      <c r="BF371" s="227">
        <f>IF(N371="snížená",J371,0)</f>
        <v>0</v>
      </c>
      <c r="BG371" s="227">
        <f>IF(N371="zákl. přenesená",J371,0)</f>
        <v>0</v>
      </c>
      <c r="BH371" s="227">
        <f>IF(N371="sníž. přenesená",J371,0)</f>
        <v>0</v>
      </c>
      <c r="BI371" s="227">
        <f>IF(N371="nulová",J371,0)</f>
        <v>0</v>
      </c>
      <c r="BJ371" s="20" t="s">
        <v>77</v>
      </c>
      <c r="BK371" s="227">
        <f>ROUND(I371*H371,2)</f>
        <v>0</v>
      </c>
      <c r="BL371" s="20" t="s">
        <v>172</v>
      </c>
      <c r="BM371" s="226" t="s">
        <v>1816</v>
      </c>
    </row>
    <row r="372" s="2" customFormat="1">
      <c r="A372" s="41"/>
      <c r="B372" s="42"/>
      <c r="C372" s="43"/>
      <c r="D372" s="228" t="s">
        <v>174</v>
      </c>
      <c r="E372" s="43"/>
      <c r="F372" s="229" t="s">
        <v>1579</v>
      </c>
      <c r="G372" s="43"/>
      <c r="H372" s="43"/>
      <c r="I372" s="230"/>
      <c r="J372" s="43"/>
      <c r="K372" s="43"/>
      <c r="L372" s="47"/>
      <c r="M372" s="296"/>
      <c r="N372" s="297"/>
      <c r="O372" s="293"/>
      <c r="P372" s="293"/>
      <c r="Q372" s="293"/>
      <c r="R372" s="293"/>
      <c r="S372" s="293"/>
      <c r="T372" s="298"/>
      <c r="U372" s="41"/>
      <c r="V372" s="41"/>
      <c r="W372" s="41"/>
      <c r="X372" s="41"/>
      <c r="Y372" s="41"/>
      <c r="Z372" s="41"/>
      <c r="AA372" s="41"/>
      <c r="AB372" s="41"/>
      <c r="AC372" s="41"/>
      <c r="AD372" s="41"/>
      <c r="AE372" s="41"/>
      <c r="AT372" s="20" t="s">
        <v>174</v>
      </c>
      <c r="AU372" s="20" t="s">
        <v>79</v>
      </c>
    </row>
    <row r="373" s="2" customFormat="1" ht="6.96" customHeight="1">
      <c r="A373" s="41"/>
      <c r="B373" s="62"/>
      <c r="C373" s="63"/>
      <c r="D373" s="63"/>
      <c r="E373" s="63"/>
      <c r="F373" s="63"/>
      <c r="G373" s="63"/>
      <c r="H373" s="63"/>
      <c r="I373" s="63"/>
      <c r="J373" s="63"/>
      <c r="K373" s="63"/>
      <c r="L373" s="47"/>
      <c r="M373" s="41"/>
      <c r="O373" s="41"/>
      <c r="P373" s="41"/>
      <c r="Q373" s="41"/>
      <c r="R373" s="41"/>
      <c r="S373" s="41"/>
      <c r="T373" s="41"/>
      <c r="U373" s="41"/>
      <c r="V373" s="41"/>
      <c r="W373" s="41"/>
      <c r="X373" s="41"/>
      <c r="Y373" s="41"/>
      <c r="Z373" s="41"/>
      <c r="AA373" s="41"/>
      <c r="AB373" s="41"/>
      <c r="AC373" s="41"/>
      <c r="AD373" s="41"/>
      <c r="AE373" s="41"/>
    </row>
  </sheetData>
  <sheetProtection sheet="1" autoFilter="0" formatColumns="0" formatRows="0" objects="1" scenarios="1" spinCount="100000" saltValue="hiJ/jqCvH70svexbGiGmxWLzFsVmev3MuXMrxkzM76fMDy5t8MRKTxK6iCLf0SZy3UGjm40C0auqzR6vkvu3Vg==" hashValue="BphRdnodBekQD2SpiZGHLLwsyZ5iyrGj3yBS2zsvTvz3mQu9e8dA4Qtmp+phJd5aS2fyN5z6V7VTvb01uHJazw==" algorithmName="SHA-512" password="CC51"/>
  <autoFilter ref="C86:K372"/>
  <mergeCells count="9">
    <mergeCell ref="E7:H7"/>
    <mergeCell ref="E9:H9"/>
    <mergeCell ref="E18:H18"/>
    <mergeCell ref="E27:H27"/>
    <mergeCell ref="E48:H48"/>
    <mergeCell ref="E50:H50"/>
    <mergeCell ref="E77:H77"/>
    <mergeCell ref="E79:H79"/>
    <mergeCell ref="L2:V2"/>
  </mergeCells>
  <hyperlinks>
    <hyperlink ref="F91" r:id="rId1" display="https://podminky.urs.cz/item/CS_URS_2025_01/132254204"/>
    <hyperlink ref="F100" r:id="rId2" display="https://podminky.urs.cz/item/CS_URS_2025_01/132351401"/>
    <hyperlink ref="F104" r:id="rId3" display="https://podminky.urs.cz/item/CS_URS_2025_01/132354204"/>
    <hyperlink ref="F113" r:id="rId4" display="https://podminky.urs.cz/item/CS_URS_2025_01/132454204"/>
    <hyperlink ref="F123" r:id="rId5" display="https://podminky.urs.cz/item/CS_URS_2025_01/151101102"/>
    <hyperlink ref="F130" r:id="rId6" display="https://podminky.urs.cz/item/CS_URS_2025_01/151101112"/>
    <hyperlink ref="F132" r:id="rId7" display="https://podminky.urs.cz/item/CS_URS_2025_01/161151113"/>
    <hyperlink ref="F136" r:id="rId8" display="https://podminky.urs.cz/item/CS_URS_2025_01/162251102"/>
    <hyperlink ref="F147" r:id="rId9" display="https://podminky.urs.cz/item/CS_URS_2025_01/162751137"/>
    <hyperlink ref="F154" r:id="rId10" display="https://podminky.urs.cz/item/CS_URS_2025_01/162751139"/>
    <hyperlink ref="F162" r:id="rId11" display="https://podminky.urs.cz/item/CS_URS_2025_01/167151111"/>
    <hyperlink ref="F168" r:id="rId12" display="https://podminky.urs.cz/item/CS_URS_2025_01/171201231"/>
    <hyperlink ref="F176" r:id="rId13" display="https://podminky.urs.cz/item/CS_URS_2025_01/171251201"/>
    <hyperlink ref="F182" r:id="rId14" display="https://podminky.urs.cz/item/CS_URS_2025_01/174101101"/>
    <hyperlink ref="F199" r:id="rId15" display="https://podminky.urs.cz/item/CS_URS_2025_01/174101101"/>
    <hyperlink ref="F210" r:id="rId16" display="https://podminky.urs.cz/item/CS_URS_2025_01/175151101"/>
    <hyperlink ref="F229" r:id="rId17" display="https://podminky.urs.cz/item/CS_URS_2025_01/212532111"/>
    <hyperlink ref="F233" r:id="rId18" display="https://podminky.urs.cz/item/CS_URS_2025_01/212755214"/>
    <hyperlink ref="F237" r:id="rId19" display="https://podminky.urs.cz/item/CS_URS_2025_01/273313711"/>
    <hyperlink ref="F241" r:id="rId20" display="https://podminky.urs.cz/item/CS_URS_2025_01/273351121"/>
    <hyperlink ref="F245" r:id="rId21" display="https://podminky.urs.cz/item/CS_URS_2025_01/273351122"/>
    <hyperlink ref="F248" r:id="rId22" display="https://podminky.urs.cz/item/CS_URS_2025_01/321311116"/>
    <hyperlink ref="F252" r:id="rId23" display="https://podminky.urs.cz/item/CS_URS_2025_01/321351010"/>
    <hyperlink ref="F256" r:id="rId24" display="https://podminky.urs.cz/item/CS_URS_2025_01/321352010"/>
    <hyperlink ref="F258" r:id="rId25" display="https://podminky.urs.cz/item/CS_URS_2025_01/321368211"/>
    <hyperlink ref="F263" r:id="rId26" display="https://podminky.urs.cz/item/CS_URS_2025_01/451573111"/>
    <hyperlink ref="F269" r:id="rId27" display="https://podminky.urs.cz/item/CS_URS_2025_01/452311131"/>
    <hyperlink ref="F273" r:id="rId28" display="https://podminky.urs.cz/item/CS_URS_2023_01/452351101"/>
    <hyperlink ref="F277" r:id="rId29" display="https://podminky.urs.cz/item/CS_URS_2025_01/463212121"/>
    <hyperlink ref="F282" r:id="rId30" display="https://podminky.urs.cz/item/CS_URS_2025_01/871260310"/>
    <hyperlink ref="F288" r:id="rId31" display="https://podminky.urs.cz/item/CS_URS_2025_01/871310310"/>
    <hyperlink ref="F294" r:id="rId32" display="https://podminky.urs.cz/item/CS_URS_2025_01/871350310"/>
    <hyperlink ref="F300" r:id="rId33" display="https://podminky.urs.cz/item/CS_URS_2025_01/877260310"/>
    <hyperlink ref="F303" r:id="rId34" display="https://podminky.urs.cz/item/CS_URS_2025_01/877260320"/>
    <hyperlink ref="F306" r:id="rId35" display="https://podminky.urs.cz/item/CS_URS_2025_01/877310310"/>
    <hyperlink ref="F309" r:id="rId36" display="https://podminky.urs.cz/item/CS_URS_2025_01/877350320"/>
    <hyperlink ref="F312" r:id="rId37" display="https://podminky.urs.cz/item/CS_URS_2025_01/891355111"/>
    <hyperlink ref="F317" r:id="rId38" display="https://podminky.urs.cz/item/CS_URS_2025_01/892271111"/>
    <hyperlink ref="F319" r:id="rId39" display="https://podminky.urs.cz/item/CS_URS_2025_01/892351111"/>
    <hyperlink ref="F321" r:id="rId40" display="https://podminky.urs.cz/item/CS_URS_2025_01/892372111"/>
    <hyperlink ref="F323" r:id="rId41" display="https://podminky.urs.cz/item/CS_URS_2025_01/894812205"/>
    <hyperlink ref="F327" r:id="rId42" display="https://podminky.urs.cz/item/CS_URS_2025_01/894812206"/>
    <hyperlink ref="F331" r:id="rId43" display="https://podminky.urs.cz/item/CS_URS_2025_01/894812207"/>
    <hyperlink ref="F335" r:id="rId44" display="https://podminky.urs.cz/item/CS_URS_2025_01/894812231"/>
    <hyperlink ref="F339" r:id="rId45" display="https://podminky.urs.cz/item/CS_URS_2025_01/894812232"/>
    <hyperlink ref="F343" r:id="rId46" display="https://podminky.urs.cz/item/CS_URS_2025_01/894812233"/>
    <hyperlink ref="F347" r:id="rId47" display="https://podminky.urs.cz/item/CS_URS_2025_01/894812249"/>
    <hyperlink ref="F349" r:id="rId48" display="https://podminky.urs.cz/item/CS_URS_2025_01/894812257"/>
    <hyperlink ref="F353" r:id="rId49" display="https://podminky.urs.cz/item/CS_URS_2025_01/953334315"/>
    <hyperlink ref="F358" r:id="rId50" display="https://podminky.urs.cz/item/CS_URS_2025_01/916111123"/>
    <hyperlink ref="F366" r:id="rId51" display="https://podminky.urs.cz/item/CS_URS_2025_01/919726123"/>
    <hyperlink ref="F372" r:id="rId52" display="https://podminky.urs.cz/item/CS_URS_2025_01/99827610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1817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ROUND((SUM(BE81:BE92)),  2)</f>
        <v>0</v>
      </c>
      <c r="G33" s="41"/>
      <c r="H33" s="41"/>
      <c r="I33" s="160">
        <v>0.20999999999999999</v>
      </c>
      <c r="J33" s="159">
        <f>ROUND(((SUM(BE81:BE92))*I33),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ROUND((SUM(BF81:BF92)),  2)</f>
        <v>0</v>
      </c>
      <c r="G34" s="41"/>
      <c r="H34" s="41"/>
      <c r="I34" s="160">
        <v>0.14999999999999999</v>
      </c>
      <c r="J34" s="159">
        <f>ROUND(((SUM(BF81:BF92))*I34),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ROUND((SUM(BG81:BG92)),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ROUND((SUM(BH81:BH92)),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ROUND((SUM(BI81:BI92)),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SO04 - Areálový rozvod NN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1352</v>
      </c>
      <c r="E60" s="180"/>
      <c r="F60" s="180"/>
      <c r="G60" s="180"/>
      <c r="H60" s="180"/>
      <c r="I60" s="180"/>
      <c r="J60" s="181">
        <f>J82</f>
        <v>0</v>
      </c>
      <c r="K60" s="178"/>
      <c r="L60" s="182"/>
      <c r="S60" s="9"/>
      <c r="T60" s="9"/>
      <c r="U60" s="9"/>
      <c r="V60" s="9"/>
      <c r="W60" s="9"/>
      <c r="X60" s="9"/>
      <c r="Y60" s="9"/>
      <c r="Z60" s="9"/>
      <c r="AA60" s="9"/>
      <c r="AB60" s="9"/>
      <c r="AC60" s="9"/>
      <c r="AD60" s="9"/>
      <c r="AE60" s="9"/>
    </row>
    <row r="61" s="9" customFormat="1" ht="24.96" customHeight="1">
      <c r="A61" s="9"/>
      <c r="B61" s="177"/>
      <c r="C61" s="178"/>
      <c r="D61" s="179" t="s">
        <v>1353</v>
      </c>
      <c r="E61" s="180"/>
      <c r="F61" s="180"/>
      <c r="G61" s="180"/>
      <c r="H61" s="180"/>
      <c r="I61" s="180"/>
      <c r="J61" s="181">
        <f>J86</f>
        <v>0</v>
      </c>
      <c r="K61" s="178"/>
      <c r="L61" s="182"/>
      <c r="S61" s="9"/>
      <c r="T61" s="9"/>
      <c r="U61" s="9"/>
      <c r="V61" s="9"/>
      <c r="W61" s="9"/>
      <c r="X61" s="9"/>
      <c r="Y61" s="9"/>
      <c r="Z61" s="9"/>
      <c r="AA61" s="9"/>
      <c r="AB61" s="9"/>
      <c r="AC61" s="9"/>
      <c r="AD61" s="9"/>
      <c r="AE61" s="9"/>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150</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BRNO, BYSTRC - REKONSTRUKCE ČS CHOCHOLA (CÚ I/2025)</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119</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SO04 - Areálový rozvod NN</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Brno</v>
      </c>
      <c r="G75" s="43"/>
      <c r="H75" s="43"/>
      <c r="I75" s="35" t="s">
        <v>23</v>
      </c>
      <c r="J75" s="75" t="str">
        <f>IF(J12="","",J12)</f>
        <v>10. 5. 2023</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31</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29</v>
      </c>
      <c r="D78" s="43"/>
      <c r="E78" s="43"/>
      <c r="F78" s="30" t="str">
        <f>IF(E18="","",E18)</f>
        <v>Vyplň údaj</v>
      </c>
      <c r="G78" s="43"/>
      <c r="H78" s="43"/>
      <c r="I78" s="35" t="s">
        <v>33</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151</v>
      </c>
      <c r="D80" s="191" t="s">
        <v>55</v>
      </c>
      <c r="E80" s="191" t="s">
        <v>51</v>
      </c>
      <c r="F80" s="191" t="s">
        <v>52</v>
      </c>
      <c r="G80" s="191" t="s">
        <v>152</v>
      </c>
      <c r="H80" s="191" t="s">
        <v>153</v>
      </c>
      <c r="I80" s="191" t="s">
        <v>154</v>
      </c>
      <c r="J80" s="191" t="s">
        <v>125</v>
      </c>
      <c r="K80" s="192" t="s">
        <v>155</v>
      </c>
      <c r="L80" s="193"/>
      <c r="M80" s="95" t="s">
        <v>19</v>
      </c>
      <c r="N80" s="96" t="s">
        <v>40</v>
      </c>
      <c r="O80" s="96" t="s">
        <v>156</v>
      </c>
      <c r="P80" s="96" t="s">
        <v>157</v>
      </c>
      <c r="Q80" s="96" t="s">
        <v>158</v>
      </c>
      <c r="R80" s="96" t="s">
        <v>159</v>
      </c>
      <c r="S80" s="96" t="s">
        <v>160</v>
      </c>
      <c r="T80" s="97" t="s">
        <v>161</v>
      </c>
      <c r="U80" s="188"/>
      <c r="V80" s="188"/>
      <c r="W80" s="188"/>
      <c r="X80" s="188"/>
      <c r="Y80" s="188"/>
      <c r="Z80" s="188"/>
      <c r="AA80" s="188"/>
      <c r="AB80" s="188"/>
      <c r="AC80" s="188"/>
      <c r="AD80" s="188"/>
      <c r="AE80" s="188"/>
    </row>
    <row r="81" s="2" customFormat="1" ht="22.8" customHeight="1">
      <c r="A81" s="41"/>
      <c r="B81" s="42"/>
      <c r="C81" s="102" t="s">
        <v>162</v>
      </c>
      <c r="D81" s="43"/>
      <c r="E81" s="43"/>
      <c r="F81" s="43"/>
      <c r="G81" s="43"/>
      <c r="H81" s="43"/>
      <c r="I81" s="43"/>
      <c r="J81" s="194">
        <f>BK81</f>
        <v>0</v>
      </c>
      <c r="K81" s="43"/>
      <c r="L81" s="47"/>
      <c r="M81" s="98"/>
      <c r="N81" s="195"/>
      <c r="O81" s="99"/>
      <c r="P81" s="196">
        <f>P82+P86</f>
        <v>0</v>
      </c>
      <c r="Q81" s="99"/>
      <c r="R81" s="196">
        <f>R82+R86</f>
        <v>0</v>
      </c>
      <c r="S81" s="99"/>
      <c r="T81" s="197">
        <f>T82+T86</f>
        <v>0</v>
      </c>
      <c r="U81" s="41"/>
      <c r="V81" s="41"/>
      <c r="W81" s="41"/>
      <c r="X81" s="41"/>
      <c r="Y81" s="41"/>
      <c r="Z81" s="41"/>
      <c r="AA81" s="41"/>
      <c r="AB81" s="41"/>
      <c r="AC81" s="41"/>
      <c r="AD81" s="41"/>
      <c r="AE81" s="41"/>
      <c r="AT81" s="20" t="s">
        <v>69</v>
      </c>
      <c r="AU81" s="20" t="s">
        <v>126</v>
      </c>
      <c r="BK81" s="198">
        <f>BK82+BK86</f>
        <v>0</v>
      </c>
    </row>
    <row r="82" s="12" customFormat="1" ht="25.92" customHeight="1">
      <c r="A82" s="12"/>
      <c r="B82" s="199"/>
      <c r="C82" s="200"/>
      <c r="D82" s="201" t="s">
        <v>69</v>
      </c>
      <c r="E82" s="202" t="s">
        <v>1354</v>
      </c>
      <c r="F82" s="202" t="s">
        <v>1355</v>
      </c>
      <c r="G82" s="200"/>
      <c r="H82" s="200"/>
      <c r="I82" s="203"/>
      <c r="J82" s="204">
        <f>BK82</f>
        <v>0</v>
      </c>
      <c r="K82" s="200"/>
      <c r="L82" s="205"/>
      <c r="M82" s="206"/>
      <c r="N82" s="207"/>
      <c r="O82" s="207"/>
      <c r="P82" s="208">
        <f>SUM(P83:P85)</f>
        <v>0</v>
      </c>
      <c r="Q82" s="207"/>
      <c r="R82" s="208">
        <f>SUM(R83:R85)</f>
        <v>0</v>
      </c>
      <c r="S82" s="207"/>
      <c r="T82" s="209">
        <f>SUM(T83:T85)</f>
        <v>0</v>
      </c>
      <c r="U82" s="12"/>
      <c r="V82" s="12"/>
      <c r="W82" s="12"/>
      <c r="X82" s="12"/>
      <c r="Y82" s="12"/>
      <c r="Z82" s="12"/>
      <c r="AA82" s="12"/>
      <c r="AB82" s="12"/>
      <c r="AC82" s="12"/>
      <c r="AD82" s="12"/>
      <c r="AE82" s="12"/>
      <c r="AR82" s="210" t="s">
        <v>77</v>
      </c>
      <c r="AT82" s="211" t="s">
        <v>69</v>
      </c>
      <c r="AU82" s="211" t="s">
        <v>70</v>
      </c>
      <c r="AY82" s="210" t="s">
        <v>165</v>
      </c>
      <c r="BK82" s="212">
        <f>SUM(BK83:BK85)</f>
        <v>0</v>
      </c>
    </row>
    <row r="83" s="2" customFormat="1" ht="24.15" customHeight="1">
      <c r="A83" s="41"/>
      <c r="B83" s="42"/>
      <c r="C83" s="215" t="s">
        <v>77</v>
      </c>
      <c r="D83" s="215" t="s">
        <v>167</v>
      </c>
      <c r="E83" s="216" t="s">
        <v>1356</v>
      </c>
      <c r="F83" s="217" t="s">
        <v>1818</v>
      </c>
      <c r="G83" s="218" t="s">
        <v>1358</v>
      </c>
      <c r="H83" s="219">
        <v>1</v>
      </c>
      <c r="I83" s="220"/>
      <c r="J83" s="221">
        <f>ROUND(I83*H83,2)</f>
        <v>0</v>
      </c>
      <c r="K83" s="217" t="s">
        <v>19</v>
      </c>
      <c r="L83" s="47"/>
      <c r="M83" s="222" t="s">
        <v>19</v>
      </c>
      <c r="N83" s="223" t="s">
        <v>41</v>
      </c>
      <c r="O83" s="87"/>
      <c r="P83" s="224">
        <f>O83*H83</f>
        <v>0</v>
      </c>
      <c r="Q83" s="224">
        <v>0</v>
      </c>
      <c r="R83" s="224">
        <f>Q83*H83</f>
        <v>0</v>
      </c>
      <c r="S83" s="224">
        <v>0</v>
      </c>
      <c r="T83" s="225">
        <f>S83*H83</f>
        <v>0</v>
      </c>
      <c r="U83" s="41"/>
      <c r="V83" s="41"/>
      <c r="W83" s="41"/>
      <c r="X83" s="41"/>
      <c r="Y83" s="41"/>
      <c r="Z83" s="41"/>
      <c r="AA83" s="41"/>
      <c r="AB83" s="41"/>
      <c r="AC83" s="41"/>
      <c r="AD83" s="41"/>
      <c r="AE83" s="41"/>
      <c r="AR83" s="226" t="s">
        <v>172</v>
      </c>
      <c r="AT83" s="226" t="s">
        <v>167</v>
      </c>
      <c r="AU83" s="226" t="s">
        <v>77</v>
      </c>
      <c r="AY83" s="20" t="s">
        <v>165</v>
      </c>
      <c r="BE83" s="227">
        <f>IF(N83="základní",J83,0)</f>
        <v>0</v>
      </c>
      <c r="BF83" s="227">
        <f>IF(N83="snížená",J83,0)</f>
        <v>0</v>
      </c>
      <c r="BG83" s="227">
        <f>IF(N83="zákl. přenesená",J83,0)</f>
        <v>0</v>
      </c>
      <c r="BH83" s="227">
        <f>IF(N83="sníž. přenesená",J83,0)</f>
        <v>0</v>
      </c>
      <c r="BI83" s="227">
        <f>IF(N83="nulová",J83,0)</f>
        <v>0</v>
      </c>
      <c r="BJ83" s="20" t="s">
        <v>77</v>
      </c>
      <c r="BK83" s="227">
        <f>ROUND(I83*H83,2)</f>
        <v>0</v>
      </c>
      <c r="BL83" s="20" t="s">
        <v>172</v>
      </c>
      <c r="BM83" s="226" t="s">
        <v>1819</v>
      </c>
    </row>
    <row r="84" s="2" customFormat="1" ht="21.75" customHeight="1">
      <c r="A84" s="41"/>
      <c r="B84" s="42"/>
      <c r="C84" s="215" t="s">
        <v>79</v>
      </c>
      <c r="D84" s="215" t="s">
        <v>167</v>
      </c>
      <c r="E84" s="216" t="s">
        <v>1359</v>
      </c>
      <c r="F84" s="217" t="s">
        <v>1820</v>
      </c>
      <c r="G84" s="218" t="s">
        <v>213</v>
      </c>
      <c r="H84" s="219">
        <v>50</v>
      </c>
      <c r="I84" s="220"/>
      <c r="J84" s="221">
        <f>ROUND(I84*H84,2)</f>
        <v>0</v>
      </c>
      <c r="K84" s="217" t="s">
        <v>19</v>
      </c>
      <c r="L84" s="47"/>
      <c r="M84" s="222" t="s">
        <v>19</v>
      </c>
      <c r="N84" s="223" t="s">
        <v>41</v>
      </c>
      <c r="O84" s="87"/>
      <c r="P84" s="224">
        <f>O84*H84</f>
        <v>0</v>
      </c>
      <c r="Q84" s="224">
        <v>0</v>
      </c>
      <c r="R84" s="224">
        <f>Q84*H84</f>
        <v>0</v>
      </c>
      <c r="S84" s="224">
        <v>0</v>
      </c>
      <c r="T84" s="225">
        <f>S84*H84</f>
        <v>0</v>
      </c>
      <c r="U84" s="41"/>
      <c r="V84" s="41"/>
      <c r="W84" s="41"/>
      <c r="X84" s="41"/>
      <c r="Y84" s="41"/>
      <c r="Z84" s="41"/>
      <c r="AA84" s="41"/>
      <c r="AB84" s="41"/>
      <c r="AC84" s="41"/>
      <c r="AD84" s="41"/>
      <c r="AE84" s="41"/>
      <c r="AR84" s="226" t="s">
        <v>172</v>
      </c>
      <c r="AT84" s="226" t="s">
        <v>167</v>
      </c>
      <c r="AU84" s="226" t="s">
        <v>77</v>
      </c>
      <c r="AY84" s="20" t="s">
        <v>165</v>
      </c>
      <c r="BE84" s="227">
        <f>IF(N84="základní",J84,0)</f>
        <v>0</v>
      </c>
      <c r="BF84" s="227">
        <f>IF(N84="snížená",J84,0)</f>
        <v>0</v>
      </c>
      <c r="BG84" s="227">
        <f>IF(N84="zákl. přenesená",J84,0)</f>
        <v>0</v>
      </c>
      <c r="BH84" s="227">
        <f>IF(N84="sníž. přenesená",J84,0)</f>
        <v>0</v>
      </c>
      <c r="BI84" s="227">
        <f>IF(N84="nulová",J84,0)</f>
        <v>0</v>
      </c>
      <c r="BJ84" s="20" t="s">
        <v>77</v>
      </c>
      <c r="BK84" s="227">
        <f>ROUND(I84*H84,2)</f>
        <v>0</v>
      </c>
      <c r="BL84" s="20" t="s">
        <v>172</v>
      </c>
      <c r="BM84" s="226" t="s">
        <v>1821</v>
      </c>
    </row>
    <row r="85" s="2" customFormat="1" ht="16.5" customHeight="1">
      <c r="A85" s="41"/>
      <c r="B85" s="42"/>
      <c r="C85" s="215" t="s">
        <v>185</v>
      </c>
      <c r="D85" s="215" t="s">
        <v>167</v>
      </c>
      <c r="E85" s="216" t="s">
        <v>1363</v>
      </c>
      <c r="F85" s="217" t="s">
        <v>1388</v>
      </c>
      <c r="G85" s="218" t="s">
        <v>691</v>
      </c>
      <c r="H85" s="219">
        <v>1</v>
      </c>
      <c r="I85" s="220"/>
      <c r="J85" s="221">
        <f>ROUND(I85*H85,2)</f>
        <v>0</v>
      </c>
      <c r="K85" s="217" t="s">
        <v>19</v>
      </c>
      <c r="L85" s="47"/>
      <c r="M85" s="222" t="s">
        <v>19</v>
      </c>
      <c r="N85" s="223" t="s">
        <v>41</v>
      </c>
      <c r="O85" s="87"/>
      <c r="P85" s="224">
        <f>O85*H85</f>
        <v>0</v>
      </c>
      <c r="Q85" s="224">
        <v>0</v>
      </c>
      <c r="R85" s="224">
        <f>Q85*H85</f>
        <v>0</v>
      </c>
      <c r="S85" s="224">
        <v>0</v>
      </c>
      <c r="T85" s="225">
        <f>S85*H85</f>
        <v>0</v>
      </c>
      <c r="U85" s="41"/>
      <c r="V85" s="41"/>
      <c r="W85" s="41"/>
      <c r="X85" s="41"/>
      <c r="Y85" s="41"/>
      <c r="Z85" s="41"/>
      <c r="AA85" s="41"/>
      <c r="AB85" s="41"/>
      <c r="AC85" s="41"/>
      <c r="AD85" s="41"/>
      <c r="AE85" s="41"/>
      <c r="AR85" s="226" t="s">
        <v>172</v>
      </c>
      <c r="AT85" s="226" t="s">
        <v>167</v>
      </c>
      <c r="AU85" s="226" t="s">
        <v>77</v>
      </c>
      <c r="AY85" s="20" t="s">
        <v>165</v>
      </c>
      <c r="BE85" s="227">
        <f>IF(N85="základní",J85,0)</f>
        <v>0</v>
      </c>
      <c r="BF85" s="227">
        <f>IF(N85="snížená",J85,0)</f>
        <v>0</v>
      </c>
      <c r="BG85" s="227">
        <f>IF(N85="zákl. přenesená",J85,0)</f>
        <v>0</v>
      </c>
      <c r="BH85" s="227">
        <f>IF(N85="sníž. přenesená",J85,0)</f>
        <v>0</v>
      </c>
      <c r="BI85" s="227">
        <f>IF(N85="nulová",J85,0)</f>
        <v>0</v>
      </c>
      <c r="BJ85" s="20" t="s">
        <v>77</v>
      </c>
      <c r="BK85" s="227">
        <f>ROUND(I85*H85,2)</f>
        <v>0</v>
      </c>
      <c r="BL85" s="20" t="s">
        <v>172</v>
      </c>
      <c r="BM85" s="226" t="s">
        <v>1822</v>
      </c>
    </row>
    <row r="86" s="12" customFormat="1" ht="25.92" customHeight="1">
      <c r="A86" s="12"/>
      <c r="B86" s="199"/>
      <c r="C86" s="200"/>
      <c r="D86" s="201" t="s">
        <v>69</v>
      </c>
      <c r="E86" s="202" t="s">
        <v>1425</v>
      </c>
      <c r="F86" s="202" t="s">
        <v>166</v>
      </c>
      <c r="G86" s="200"/>
      <c r="H86" s="200"/>
      <c r="I86" s="203"/>
      <c r="J86" s="204">
        <f>BK86</f>
        <v>0</v>
      </c>
      <c r="K86" s="200"/>
      <c r="L86" s="205"/>
      <c r="M86" s="206"/>
      <c r="N86" s="207"/>
      <c r="O86" s="207"/>
      <c r="P86" s="208">
        <f>SUM(P87:P92)</f>
        <v>0</v>
      </c>
      <c r="Q86" s="207"/>
      <c r="R86" s="208">
        <f>SUM(R87:R92)</f>
        <v>0</v>
      </c>
      <c r="S86" s="207"/>
      <c r="T86" s="209">
        <f>SUM(T87:T92)</f>
        <v>0</v>
      </c>
      <c r="U86" s="12"/>
      <c r="V86" s="12"/>
      <c r="W86" s="12"/>
      <c r="X86" s="12"/>
      <c r="Y86" s="12"/>
      <c r="Z86" s="12"/>
      <c r="AA86" s="12"/>
      <c r="AB86" s="12"/>
      <c r="AC86" s="12"/>
      <c r="AD86" s="12"/>
      <c r="AE86" s="12"/>
      <c r="AR86" s="210" t="s">
        <v>77</v>
      </c>
      <c r="AT86" s="211" t="s">
        <v>69</v>
      </c>
      <c r="AU86" s="211" t="s">
        <v>70</v>
      </c>
      <c r="AY86" s="210" t="s">
        <v>165</v>
      </c>
      <c r="BK86" s="212">
        <f>SUM(BK87:BK92)</f>
        <v>0</v>
      </c>
    </row>
    <row r="87" s="2" customFormat="1" ht="16.5" customHeight="1">
      <c r="A87" s="41"/>
      <c r="B87" s="42"/>
      <c r="C87" s="215" t="s">
        <v>172</v>
      </c>
      <c r="D87" s="215" t="s">
        <v>167</v>
      </c>
      <c r="E87" s="216" t="s">
        <v>1426</v>
      </c>
      <c r="F87" s="217" t="s">
        <v>1823</v>
      </c>
      <c r="G87" s="218" t="s">
        <v>691</v>
      </c>
      <c r="H87" s="219">
        <v>15</v>
      </c>
      <c r="I87" s="220"/>
      <c r="J87" s="221">
        <f>ROUND(I87*H87,2)</f>
        <v>0</v>
      </c>
      <c r="K87" s="217" t="s">
        <v>19</v>
      </c>
      <c r="L87" s="47"/>
      <c r="M87" s="222" t="s">
        <v>19</v>
      </c>
      <c r="N87" s="223" t="s">
        <v>41</v>
      </c>
      <c r="O87" s="87"/>
      <c r="P87" s="224">
        <f>O87*H87</f>
        <v>0</v>
      </c>
      <c r="Q87" s="224">
        <v>0</v>
      </c>
      <c r="R87" s="224">
        <f>Q87*H87</f>
        <v>0</v>
      </c>
      <c r="S87" s="224">
        <v>0</v>
      </c>
      <c r="T87" s="225">
        <f>S87*H87</f>
        <v>0</v>
      </c>
      <c r="U87" s="41"/>
      <c r="V87" s="41"/>
      <c r="W87" s="41"/>
      <c r="X87" s="41"/>
      <c r="Y87" s="41"/>
      <c r="Z87" s="41"/>
      <c r="AA87" s="41"/>
      <c r="AB87" s="41"/>
      <c r="AC87" s="41"/>
      <c r="AD87" s="41"/>
      <c r="AE87" s="41"/>
      <c r="AR87" s="226" t="s">
        <v>172</v>
      </c>
      <c r="AT87" s="226" t="s">
        <v>167</v>
      </c>
      <c r="AU87" s="226" t="s">
        <v>77</v>
      </c>
      <c r="AY87" s="20" t="s">
        <v>165</v>
      </c>
      <c r="BE87" s="227">
        <f>IF(N87="základní",J87,0)</f>
        <v>0</v>
      </c>
      <c r="BF87" s="227">
        <f>IF(N87="snížená",J87,0)</f>
        <v>0</v>
      </c>
      <c r="BG87" s="227">
        <f>IF(N87="zákl. přenesená",J87,0)</f>
        <v>0</v>
      </c>
      <c r="BH87" s="227">
        <f>IF(N87="sníž. přenesená",J87,0)</f>
        <v>0</v>
      </c>
      <c r="BI87" s="227">
        <f>IF(N87="nulová",J87,0)</f>
        <v>0</v>
      </c>
      <c r="BJ87" s="20" t="s">
        <v>77</v>
      </c>
      <c r="BK87" s="227">
        <f>ROUND(I87*H87,2)</f>
        <v>0</v>
      </c>
      <c r="BL87" s="20" t="s">
        <v>172</v>
      </c>
      <c r="BM87" s="226" t="s">
        <v>1824</v>
      </c>
    </row>
    <row r="88" s="2" customFormat="1" ht="21.75" customHeight="1">
      <c r="A88" s="41"/>
      <c r="B88" s="42"/>
      <c r="C88" s="215" t="s">
        <v>198</v>
      </c>
      <c r="D88" s="215" t="s">
        <v>167</v>
      </c>
      <c r="E88" s="216" t="s">
        <v>1428</v>
      </c>
      <c r="F88" s="217" t="s">
        <v>1825</v>
      </c>
      <c r="G88" s="218" t="s">
        <v>213</v>
      </c>
      <c r="H88" s="219">
        <v>15</v>
      </c>
      <c r="I88" s="220"/>
      <c r="J88" s="221">
        <f>ROUND(I88*H88,2)</f>
        <v>0</v>
      </c>
      <c r="K88" s="217" t="s">
        <v>19</v>
      </c>
      <c r="L88" s="47"/>
      <c r="M88" s="222" t="s">
        <v>19</v>
      </c>
      <c r="N88" s="223" t="s">
        <v>41</v>
      </c>
      <c r="O88" s="87"/>
      <c r="P88" s="224">
        <f>O88*H88</f>
        <v>0</v>
      </c>
      <c r="Q88" s="224">
        <v>0</v>
      </c>
      <c r="R88" s="224">
        <f>Q88*H88</f>
        <v>0</v>
      </c>
      <c r="S88" s="224">
        <v>0</v>
      </c>
      <c r="T88" s="225">
        <f>S88*H88</f>
        <v>0</v>
      </c>
      <c r="U88" s="41"/>
      <c r="V88" s="41"/>
      <c r="W88" s="41"/>
      <c r="X88" s="41"/>
      <c r="Y88" s="41"/>
      <c r="Z88" s="41"/>
      <c r="AA88" s="41"/>
      <c r="AB88" s="41"/>
      <c r="AC88" s="41"/>
      <c r="AD88" s="41"/>
      <c r="AE88" s="41"/>
      <c r="AR88" s="226" t="s">
        <v>172</v>
      </c>
      <c r="AT88" s="226" t="s">
        <v>167</v>
      </c>
      <c r="AU88" s="226" t="s">
        <v>77</v>
      </c>
      <c r="AY88" s="20" t="s">
        <v>165</v>
      </c>
      <c r="BE88" s="227">
        <f>IF(N88="základní",J88,0)</f>
        <v>0</v>
      </c>
      <c r="BF88" s="227">
        <f>IF(N88="snížená",J88,0)</f>
        <v>0</v>
      </c>
      <c r="BG88" s="227">
        <f>IF(N88="zákl. přenesená",J88,0)</f>
        <v>0</v>
      </c>
      <c r="BH88" s="227">
        <f>IF(N88="sníž. přenesená",J88,0)</f>
        <v>0</v>
      </c>
      <c r="BI88" s="227">
        <f>IF(N88="nulová",J88,0)</f>
        <v>0</v>
      </c>
      <c r="BJ88" s="20" t="s">
        <v>77</v>
      </c>
      <c r="BK88" s="227">
        <f>ROUND(I88*H88,2)</f>
        <v>0</v>
      </c>
      <c r="BL88" s="20" t="s">
        <v>172</v>
      </c>
      <c r="BM88" s="226" t="s">
        <v>1826</v>
      </c>
    </row>
    <row r="89" s="2" customFormat="1" ht="16.5" customHeight="1">
      <c r="A89" s="41"/>
      <c r="B89" s="42"/>
      <c r="C89" s="215" t="s">
        <v>204</v>
      </c>
      <c r="D89" s="215" t="s">
        <v>167</v>
      </c>
      <c r="E89" s="216" t="s">
        <v>1827</v>
      </c>
      <c r="F89" s="217" t="s">
        <v>1828</v>
      </c>
      <c r="G89" s="218" t="s">
        <v>213</v>
      </c>
      <c r="H89" s="219">
        <v>15</v>
      </c>
      <c r="I89" s="220"/>
      <c r="J89" s="221">
        <f>ROUND(I89*H89,2)</f>
        <v>0</v>
      </c>
      <c r="K89" s="217" t="s">
        <v>19</v>
      </c>
      <c r="L89" s="47"/>
      <c r="M89" s="222" t="s">
        <v>19</v>
      </c>
      <c r="N89" s="223" t="s">
        <v>41</v>
      </c>
      <c r="O89" s="87"/>
      <c r="P89" s="224">
        <f>O89*H89</f>
        <v>0</v>
      </c>
      <c r="Q89" s="224">
        <v>0</v>
      </c>
      <c r="R89" s="224">
        <f>Q89*H89</f>
        <v>0</v>
      </c>
      <c r="S89" s="224">
        <v>0</v>
      </c>
      <c r="T89" s="225">
        <f>S89*H89</f>
        <v>0</v>
      </c>
      <c r="U89" s="41"/>
      <c r="V89" s="41"/>
      <c r="W89" s="41"/>
      <c r="X89" s="41"/>
      <c r="Y89" s="41"/>
      <c r="Z89" s="41"/>
      <c r="AA89" s="41"/>
      <c r="AB89" s="41"/>
      <c r="AC89" s="41"/>
      <c r="AD89" s="41"/>
      <c r="AE89" s="41"/>
      <c r="AR89" s="226" t="s">
        <v>172</v>
      </c>
      <c r="AT89" s="226" t="s">
        <v>167</v>
      </c>
      <c r="AU89" s="226" t="s">
        <v>77</v>
      </c>
      <c r="AY89" s="20" t="s">
        <v>165</v>
      </c>
      <c r="BE89" s="227">
        <f>IF(N89="základní",J89,0)</f>
        <v>0</v>
      </c>
      <c r="BF89" s="227">
        <f>IF(N89="snížená",J89,0)</f>
        <v>0</v>
      </c>
      <c r="BG89" s="227">
        <f>IF(N89="zákl. přenesená",J89,0)</f>
        <v>0</v>
      </c>
      <c r="BH89" s="227">
        <f>IF(N89="sníž. přenesená",J89,0)</f>
        <v>0</v>
      </c>
      <c r="BI89" s="227">
        <f>IF(N89="nulová",J89,0)</f>
        <v>0</v>
      </c>
      <c r="BJ89" s="20" t="s">
        <v>77</v>
      </c>
      <c r="BK89" s="227">
        <f>ROUND(I89*H89,2)</f>
        <v>0</v>
      </c>
      <c r="BL89" s="20" t="s">
        <v>172</v>
      </c>
      <c r="BM89" s="226" t="s">
        <v>1829</v>
      </c>
    </row>
    <row r="90" s="2" customFormat="1" ht="16.5" customHeight="1">
      <c r="A90" s="41"/>
      <c r="B90" s="42"/>
      <c r="C90" s="215" t="s">
        <v>210</v>
      </c>
      <c r="D90" s="215" t="s">
        <v>167</v>
      </c>
      <c r="E90" s="216" t="s">
        <v>1830</v>
      </c>
      <c r="F90" s="217" t="s">
        <v>1831</v>
      </c>
      <c r="G90" s="218" t="s">
        <v>213</v>
      </c>
      <c r="H90" s="219">
        <v>15</v>
      </c>
      <c r="I90" s="220"/>
      <c r="J90" s="221">
        <f>ROUND(I90*H90,2)</f>
        <v>0</v>
      </c>
      <c r="K90" s="217" t="s">
        <v>19</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77</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1832</v>
      </c>
    </row>
    <row r="91" s="2" customFormat="1" ht="16.5" customHeight="1">
      <c r="A91" s="41"/>
      <c r="B91" s="42"/>
      <c r="C91" s="215" t="s">
        <v>217</v>
      </c>
      <c r="D91" s="215" t="s">
        <v>167</v>
      </c>
      <c r="E91" s="216" t="s">
        <v>1833</v>
      </c>
      <c r="F91" s="217" t="s">
        <v>1834</v>
      </c>
      <c r="G91" s="218" t="s">
        <v>691</v>
      </c>
      <c r="H91" s="219">
        <v>1</v>
      </c>
      <c r="I91" s="220"/>
      <c r="J91" s="221">
        <f>ROUND(I91*H91,2)</f>
        <v>0</v>
      </c>
      <c r="K91" s="217" t="s">
        <v>19</v>
      </c>
      <c r="L91" s="47"/>
      <c r="M91" s="222" t="s">
        <v>19</v>
      </c>
      <c r="N91" s="223"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172</v>
      </c>
      <c r="AT91" s="226" t="s">
        <v>167</v>
      </c>
      <c r="AU91" s="226" t="s">
        <v>77</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1835</v>
      </c>
    </row>
    <row r="92" s="2" customFormat="1" ht="16.5" customHeight="1">
      <c r="A92" s="41"/>
      <c r="B92" s="42"/>
      <c r="C92" s="215" t="s">
        <v>226</v>
      </c>
      <c r="D92" s="215" t="s">
        <v>167</v>
      </c>
      <c r="E92" s="216" t="s">
        <v>1836</v>
      </c>
      <c r="F92" s="217" t="s">
        <v>1433</v>
      </c>
      <c r="G92" s="218" t="s">
        <v>188</v>
      </c>
      <c r="H92" s="219">
        <v>7</v>
      </c>
      <c r="I92" s="220"/>
      <c r="J92" s="221">
        <f>ROUND(I92*H92,2)</f>
        <v>0</v>
      </c>
      <c r="K92" s="217" t="s">
        <v>19</v>
      </c>
      <c r="L92" s="47"/>
      <c r="M92" s="291" t="s">
        <v>19</v>
      </c>
      <c r="N92" s="292" t="s">
        <v>41</v>
      </c>
      <c r="O92" s="293"/>
      <c r="P92" s="294">
        <f>O92*H92</f>
        <v>0</v>
      </c>
      <c r="Q92" s="294">
        <v>0</v>
      </c>
      <c r="R92" s="294">
        <f>Q92*H92</f>
        <v>0</v>
      </c>
      <c r="S92" s="294">
        <v>0</v>
      </c>
      <c r="T92" s="295">
        <f>S92*H92</f>
        <v>0</v>
      </c>
      <c r="U92" s="41"/>
      <c r="V92" s="41"/>
      <c r="W92" s="41"/>
      <c r="X92" s="41"/>
      <c r="Y92" s="41"/>
      <c r="Z92" s="41"/>
      <c r="AA92" s="41"/>
      <c r="AB92" s="41"/>
      <c r="AC92" s="41"/>
      <c r="AD92" s="41"/>
      <c r="AE92" s="41"/>
      <c r="AR92" s="226" t="s">
        <v>172</v>
      </c>
      <c r="AT92" s="226" t="s">
        <v>167</v>
      </c>
      <c r="AU92" s="226" t="s">
        <v>77</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1837</v>
      </c>
    </row>
    <row r="93" s="2" customFormat="1" ht="6.96" customHeight="1">
      <c r="A93" s="41"/>
      <c r="B93" s="62"/>
      <c r="C93" s="63"/>
      <c r="D93" s="63"/>
      <c r="E93" s="63"/>
      <c r="F93" s="63"/>
      <c r="G93" s="63"/>
      <c r="H93" s="63"/>
      <c r="I93" s="63"/>
      <c r="J93" s="63"/>
      <c r="K93" s="63"/>
      <c r="L93" s="47"/>
      <c r="M93" s="41"/>
      <c r="O93" s="41"/>
      <c r="P93" s="41"/>
      <c r="Q93" s="41"/>
      <c r="R93" s="41"/>
      <c r="S93" s="41"/>
      <c r="T93" s="41"/>
      <c r="U93" s="41"/>
      <c r="V93" s="41"/>
      <c r="W93" s="41"/>
      <c r="X93" s="41"/>
      <c r="Y93" s="41"/>
      <c r="Z93" s="41"/>
      <c r="AA93" s="41"/>
      <c r="AB93" s="41"/>
      <c r="AC93" s="41"/>
      <c r="AD93" s="41"/>
      <c r="AE93" s="41"/>
    </row>
  </sheetData>
  <sheetProtection sheet="1" autoFilter="0" formatColumns="0" formatRows="0" objects="1" scenarios="1" spinCount="100000" saltValue="pf9TYFi2Tksdbv+yHMuMM47g0eo+GAho+C+XcWIGNbRELcgCPxN/fJ5a4W8a0MHbfHmrQQFQHxhEENoQmE1flA==" hashValue="jzC+0IV8QI2P+si9lqCJM9pAB5ck85fBYiCRIPDhe2UuMa6TQNhKlp1iYFx2ZrXuJ3WUl+RiMtheB56zZc5zpg==" algorithmName="SHA-512" password="CC51"/>
  <autoFilter ref="C80:K9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1838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ROUND(J91,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ROUND((SUM(BE91:BE265)),  2)</f>
        <v>0</v>
      </c>
      <c r="G33" s="41"/>
      <c r="H33" s="41"/>
      <c r="I33" s="160">
        <v>0.20999999999999999</v>
      </c>
      <c r="J33" s="159">
        <f>ROUND(((SUM(BE91:BE265))*I33),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ROUND((SUM(BF91:BF265)),  2)</f>
        <v>0</v>
      </c>
      <c r="G34" s="41"/>
      <c r="H34" s="41"/>
      <c r="I34" s="160">
        <v>0.14999999999999999</v>
      </c>
      <c r="J34" s="159">
        <f>ROUND(((SUM(BF91:BF265))*I34),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ROUND((SUM(BG91:BG265)),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ROUND((SUM(BH91:BH265)),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ROUND((SUM(BI91:BI265)),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SO05 -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J91</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127</v>
      </c>
      <c r="E60" s="180"/>
      <c r="F60" s="180"/>
      <c r="G60" s="180"/>
      <c r="H60" s="180"/>
      <c r="I60" s="180"/>
      <c r="J60" s="181">
        <f>J92</f>
        <v>0</v>
      </c>
      <c r="K60" s="178"/>
      <c r="L60" s="182"/>
      <c r="S60" s="9"/>
      <c r="T60" s="9"/>
      <c r="U60" s="9"/>
      <c r="V60" s="9"/>
      <c r="W60" s="9"/>
      <c r="X60" s="9"/>
      <c r="Y60" s="9"/>
      <c r="Z60" s="9"/>
      <c r="AA60" s="9"/>
      <c r="AB60" s="9"/>
      <c r="AC60" s="9"/>
      <c r="AD60" s="9"/>
      <c r="AE60" s="9"/>
    </row>
    <row r="61" s="10" customFormat="1" ht="19.92" customHeight="1">
      <c r="A61" s="10"/>
      <c r="B61" s="183"/>
      <c r="C61" s="128"/>
      <c r="D61" s="184" t="s">
        <v>128</v>
      </c>
      <c r="E61" s="185"/>
      <c r="F61" s="185"/>
      <c r="G61" s="185"/>
      <c r="H61" s="185"/>
      <c r="I61" s="185"/>
      <c r="J61" s="186">
        <f>J93</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129</v>
      </c>
      <c r="E62" s="185"/>
      <c r="F62" s="185"/>
      <c r="G62" s="185"/>
      <c r="H62" s="185"/>
      <c r="I62" s="185"/>
      <c r="J62" s="186">
        <f>J132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130</v>
      </c>
      <c r="E63" s="185"/>
      <c r="F63" s="185"/>
      <c r="G63" s="185"/>
      <c r="H63" s="185"/>
      <c r="I63" s="185"/>
      <c r="J63" s="186">
        <f>J137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131</v>
      </c>
      <c r="E64" s="185"/>
      <c r="F64" s="185"/>
      <c r="G64" s="185"/>
      <c r="H64" s="185"/>
      <c r="I64" s="185"/>
      <c r="J64" s="186">
        <f>J143</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1839</v>
      </c>
      <c r="E65" s="185"/>
      <c r="F65" s="185"/>
      <c r="G65" s="185"/>
      <c r="H65" s="185"/>
      <c r="I65" s="185"/>
      <c r="J65" s="186">
        <f>J162</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132</v>
      </c>
      <c r="E66" s="185"/>
      <c r="F66" s="185"/>
      <c r="G66" s="185"/>
      <c r="H66" s="185"/>
      <c r="I66" s="185"/>
      <c r="J66" s="186">
        <f>J199</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134</v>
      </c>
      <c r="E67" s="185"/>
      <c r="F67" s="185"/>
      <c r="G67" s="185"/>
      <c r="H67" s="185"/>
      <c r="I67" s="185"/>
      <c r="J67" s="186">
        <f>J208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135</v>
      </c>
      <c r="E68" s="185"/>
      <c r="F68" s="185"/>
      <c r="G68" s="185"/>
      <c r="H68" s="185"/>
      <c r="I68" s="185"/>
      <c r="J68" s="186">
        <f>J247</f>
        <v>0</v>
      </c>
      <c r="K68" s="128"/>
      <c r="L68" s="187"/>
      <c r="S68" s="10"/>
      <c r="T68" s="10"/>
      <c r="U68" s="10"/>
      <c r="V68" s="10"/>
      <c r="W68" s="10"/>
      <c r="X68" s="10"/>
      <c r="Y68" s="10"/>
      <c r="Z68" s="10"/>
      <c r="AA68" s="10"/>
      <c r="AB68" s="10"/>
      <c r="AC68" s="10"/>
      <c r="AD68" s="10"/>
      <c r="AE68" s="10"/>
    </row>
    <row r="69" s="9" customFormat="1" ht="24.96" customHeight="1">
      <c r="A69" s="9"/>
      <c r="B69" s="177"/>
      <c r="C69" s="178"/>
      <c r="D69" s="179" t="s">
        <v>136</v>
      </c>
      <c r="E69" s="180"/>
      <c r="F69" s="180"/>
      <c r="G69" s="180"/>
      <c r="H69" s="180"/>
      <c r="I69" s="180"/>
      <c r="J69" s="181">
        <f>J250</f>
        <v>0</v>
      </c>
      <c r="K69" s="178"/>
      <c r="L69" s="182"/>
      <c r="S69" s="9"/>
      <c r="T69" s="9"/>
      <c r="U69" s="9"/>
      <c r="V69" s="9"/>
      <c r="W69" s="9"/>
      <c r="X69" s="9"/>
      <c r="Y69" s="9"/>
      <c r="Z69" s="9"/>
      <c r="AA69" s="9"/>
      <c r="AB69" s="9"/>
      <c r="AC69" s="9"/>
      <c r="AD69" s="9"/>
      <c r="AE69" s="9"/>
    </row>
    <row r="70" s="10" customFormat="1" ht="19.92" customHeight="1">
      <c r="A70" s="10"/>
      <c r="B70" s="183"/>
      <c r="C70" s="128"/>
      <c r="D70" s="184" t="s">
        <v>137</v>
      </c>
      <c r="E70" s="185"/>
      <c r="F70" s="185"/>
      <c r="G70" s="185"/>
      <c r="H70" s="185"/>
      <c r="I70" s="185"/>
      <c r="J70" s="186">
        <f>J251</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138</v>
      </c>
      <c r="E71" s="185"/>
      <c r="F71" s="185"/>
      <c r="G71" s="185"/>
      <c r="H71" s="185"/>
      <c r="I71" s="185"/>
      <c r="J71" s="186">
        <f>J258</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150</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BRNO, BYSTRC - REKONSTRUKCE ČS CHOCHOLA (CÚ I/2025)</v>
      </c>
      <c r="F81" s="35"/>
      <c r="G81" s="35"/>
      <c r="H81" s="35"/>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119</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E9</f>
        <v>SO05 - Zpevněné plochy</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Brno</v>
      </c>
      <c r="G85" s="43"/>
      <c r="H85" s="43"/>
      <c r="I85" s="35" t="s">
        <v>23</v>
      </c>
      <c r="J85" s="75" t="str">
        <f>IF(J12="","",J12)</f>
        <v>10. 5. 2023</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 xml:space="preserve"> </v>
      </c>
      <c r="G87" s="43"/>
      <c r="H87" s="43"/>
      <c r="I87" s="35" t="s">
        <v>31</v>
      </c>
      <c r="J87" s="39" t="str">
        <f>E21</f>
        <v xml:space="preserve"> </v>
      </c>
      <c r="K87" s="43"/>
      <c r="L87" s="147"/>
      <c r="S87" s="41"/>
      <c r="T87" s="41"/>
      <c r="U87" s="41"/>
      <c r="V87" s="41"/>
      <c r="W87" s="41"/>
      <c r="X87" s="41"/>
      <c r="Y87" s="41"/>
      <c r="Z87" s="41"/>
      <c r="AA87" s="41"/>
      <c r="AB87" s="41"/>
      <c r="AC87" s="41"/>
      <c r="AD87" s="41"/>
      <c r="AE87" s="41"/>
    </row>
    <row r="88" s="2" customFormat="1" ht="15.15" customHeight="1">
      <c r="A88" s="41"/>
      <c r="B88" s="42"/>
      <c r="C88" s="35" t="s">
        <v>29</v>
      </c>
      <c r="D88" s="43"/>
      <c r="E88" s="43"/>
      <c r="F88" s="30" t="str">
        <f>IF(E18="","",E18)</f>
        <v>Vyplň údaj</v>
      </c>
      <c r="G88" s="43"/>
      <c r="H88" s="43"/>
      <c r="I88" s="35" t="s">
        <v>33</v>
      </c>
      <c r="J88" s="39" t="str">
        <f>E24</f>
        <v xml:space="preserve"> </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151</v>
      </c>
      <c r="D90" s="191" t="s">
        <v>55</v>
      </c>
      <c r="E90" s="191" t="s">
        <v>51</v>
      </c>
      <c r="F90" s="191" t="s">
        <v>52</v>
      </c>
      <c r="G90" s="191" t="s">
        <v>152</v>
      </c>
      <c r="H90" s="191" t="s">
        <v>153</v>
      </c>
      <c r="I90" s="191" t="s">
        <v>154</v>
      </c>
      <c r="J90" s="191" t="s">
        <v>125</v>
      </c>
      <c r="K90" s="192" t="s">
        <v>155</v>
      </c>
      <c r="L90" s="193"/>
      <c r="M90" s="95" t="s">
        <v>19</v>
      </c>
      <c r="N90" s="96" t="s">
        <v>40</v>
      </c>
      <c r="O90" s="96" t="s">
        <v>156</v>
      </c>
      <c r="P90" s="96" t="s">
        <v>157</v>
      </c>
      <c r="Q90" s="96" t="s">
        <v>158</v>
      </c>
      <c r="R90" s="96" t="s">
        <v>159</v>
      </c>
      <c r="S90" s="96" t="s">
        <v>160</v>
      </c>
      <c r="T90" s="97" t="s">
        <v>161</v>
      </c>
      <c r="U90" s="188"/>
      <c r="V90" s="188"/>
      <c r="W90" s="188"/>
      <c r="X90" s="188"/>
      <c r="Y90" s="188"/>
      <c r="Z90" s="188"/>
      <c r="AA90" s="188"/>
      <c r="AB90" s="188"/>
      <c r="AC90" s="188"/>
      <c r="AD90" s="188"/>
      <c r="AE90" s="188"/>
    </row>
    <row r="91" s="2" customFormat="1" ht="22.8" customHeight="1">
      <c r="A91" s="41"/>
      <c r="B91" s="42"/>
      <c r="C91" s="102" t="s">
        <v>162</v>
      </c>
      <c r="D91" s="43"/>
      <c r="E91" s="43"/>
      <c r="F91" s="43"/>
      <c r="G91" s="43"/>
      <c r="H91" s="43"/>
      <c r="I91" s="43"/>
      <c r="J91" s="194">
        <f>BK91</f>
        <v>0</v>
      </c>
      <c r="K91" s="43"/>
      <c r="L91" s="47"/>
      <c r="M91" s="98"/>
      <c r="N91" s="195"/>
      <c r="O91" s="99"/>
      <c r="P91" s="196">
        <f>P92+P250</f>
        <v>0</v>
      </c>
      <c r="Q91" s="99"/>
      <c r="R91" s="196">
        <f>R92+R250</f>
        <v>27.299180249509803</v>
      </c>
      <c r="S91" s="99"/>
      <c r="T91" s="197">
        <f>T92+T250</f>
        <v>0</v>
      </c>
      <c r="U91" s="41"/>
      <c r="V91" s="41"/>
      <c r="W91" s="41"/>
      <c r="X91" s="41"/>
      <c r="Y91" s="41"/>
      <c r="Z91" s="41"/>
      <c r="AA91" s="41"/>
      <c r="AB91" s="41"/>
      <c r="AC91" s="41"/>
      <c r="AD91" s="41"/>
      <c r="AE91" s="41"/>
      <c r="AT91" s="20" t="s">
        <v>69</v>
      </c>
      <c r="AU91" s="20" t="s">
        <v>126</v>
      </c>
      <c r="BK91" s="198">
        <f>BK92+BK250</f>
        <v>0</v>
      </c>
    </row>
    <row r="92" s="12" customFormat="1" ht="25.92" customHeight="1">
      <c r="A92" s="12"/>
      <c r="B92" s="199"/>
      <c r="C92" s="200"/>
      <c r="D92" s="201" t="s">
        <v>69</v>
      </c>
      <c r="E92" s="202" t="s">
        <v>163</v>
      </c>
      <c r="F92" s="202" t="s">
        <v>164</v>
      </c>
      <c r="G92" s="200"/>
      <c r="H92" s="200"/>
      <c r="I92" s="203"/>
      <c r="J92" s="204">
        <f>BK92</f>
        <v>0</v>
      </c>
      <c r="K92" s="200"/>
      <c r="L92" s="205"/>
      <c r="M92" s="206"/>
      <c r="N92" s="207"/>
      <c r="O92" s="207"/>
      <c r="P92" s="208">
        <f>P93+P132+P137+P143+P162+P199+P208+P247</f>
        <v>0</v>
      </c>
      <c r="Q92" s="207"/>
      <c r="R92" s="208">
        <f>R93+R132+R137+R143+R162+R199+R208+R247</f>
        <v>27.296795249509803</v>
      </c>
      <c r="S92" s="207"/>
      <c r="T92" s="209">
        <f>T93+T132+T137+T143+T162+T199+T208+T247</f>
        <v>0</v>
      </c>
      <c r="U92" s="12"/>
      <c r="V92" s="12"/>
      <c r="W92" s="12"/>
      <c r="X92" s="12"/>
      <c r="Y92" s="12"/>
      <c r="Z92" s="12"/>
      <c r="AA92" s="12"/>
      <c r="AB92" s="12"/>
      <c r="AC92" s="12"/>
      <c r="AD92" s="12"/>
      <c r="AE92" s="12"/>
      <c r="AR92" s="210" t="s">
        <v>77</v>
      </c>
      <c r="AT92" s="211" t="s">
        <v>69</v>
      </c>
      <c r="AU92" s="211" t="s">
        <v>70</v>
      </c>
      <c r="AY92" s="210" t="s">
        <v>165</v>
      </c>
      <c r="BK92" s="212">
        <f>BK93+BK132+BK137+BK143+BK162+BK199+BK208+BK247</f>
        <v>0</v>
      </c>
    </row>
    <row r="93" s="12" customFormat="1" ht="22.8" customHeight="1">
      <c r="A93" s="12"/>
      <c r="B93" s="199"/>
      <c r="C93" s="200"/>
      <c r="D93" s="201" t="s">
        <v>69</v>
      </c>
      <c r="E93" s="213" t="s">
        <v>77</v>
      </c>
      <c r="F93" s="213" t="s">
        <v>166</v>
      </c>
      <c r="G93" s="200"/>
      <c r="H93" s="200"/>
      <c r="I93" s="203"/>
      <c r="J93" s="214">
        <f>BK93</f>
        <v>0</v>
      </c>
      <c r="K93" s="200"/>
      <c r="L93" s="205"/>
      <c r="M93" s="206"/>
      <c r="N93" s="207"/>
      <c r="O93" s="207"/>
      <c r="P93" s="208">
        <f>SUM(P94:P131)</f>
        <v>0</v>
      </c>
      <c r="Q93" s="207"/>
      <c r="R93" s="208">
        <f>SUM(R94:R131)</f>
        <v>0.022880000000000004</v>
      </c>
      <c r="S93" s="207"/>
      <c r="T93" s="209">
        <f>SUM(T94:T131)</f>
        <v>0</v>
      </c>
      <c r="U93" s="12"/>
      <c r="V93" s="12"/>
      <c r="W93" s="12"/>
      <c r="X93" s="12"/>
      <c r="Y93" s="12"/>
      <c r="Z93" s="12"/>
      <c r="AA93" s="12"/>
      <c r="AB93" s="12"/>
      <c r="AC93" s="12"/>
      <c r="AD93" s="12"/>
      <c r="AE93" s="12"/>
      <c r="AR93" s="210" t="s">
        <v>77</v>
      </c>
      <c r="AT93" s="211" t="s">
        <v>69</v>
      </c>
      <c r="AU93" s="211" t="s">
        <v>77</v>
      </c>
      <c r="AY93" s="210" t="s">
        <v>165</v>
      </c>
      <c r="BK93" s="212">
        <f>SUM(BK94:BK131)</f>
        <v>0</v>
      </c>
    </row>
    <row r="94" s="2" customFormat="1" ht="37.8" customHeight="1">
      <c r="A94" s="41"/>
      <c r="B94" s="42"/>
      <c r="C94" s="215" t="s">
        <v>77</v>
      </c>
      <c r="D94" s="215" t="s">
        <v>167</v>
      </c>
      <c r="E94" s="216" t="s">
        <v>255</v>
      </c>
      <c r="F94" s="217" t="s">
        <v>256</v>
      </c>
      <c r="G94" s="218" t="s">
        <v>194</v>
      </c>
      <c r="H94" s="219">
        <v>1.5</v>
      </c>
      <c r="I94" s="220"/>
      <c r="J94" s="221">
        <f>ROUND(I94*H94,2)</f>
        <v>0</v>
      </c>
      <c r="K94" s="217" t="s">
        <v>171</v>
      </c>
      <c r="L94" s="47"/>
      <c r="M94" s="222" t="s">
        <v>19</v>
      </c>
      <c r="N94" s="223"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172</v>
      </c>
      <c r="AT94" s="226" t="s">
        <v>167</v>
      </c>
      <c r="AU94" s="226" t="s">
        <v>79</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1840</v>
      </c>
    </row>
    <row r="95" s="2" customFormat="1">
      <c r="A95" s="41"/>
      <c r="B95" s="42"/>
      <c r="C95" s="43"/>
      <c r="D95" s="228" t="s">
        <v>174</v>
      </c>
      <c r="E95" s="43"/>
      <c r="F95" s="229" t="s">
        <v>258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174</v>
      </c>
      <c r="AU95" s="20" t="s">
        <v>79</v>
      </c>
    </row>
    <row r="96" s="2" customFormat="1" ht="24.15" customHeight="1">
      <c r="A96" s="41"/>
      <c r="B96" s="42"/>
      <c r="C96" s="215" t="s">
        <v>79</v>
      </c>
      <c r="D96" s="215" t="s">
        <v>167</v>
      </c>
      <c r="E96" s="216" t="s">
        <v>1841</v>
      </c>
      <c r="F96" s="217" t="s">
        <v>1842</v>
      </c>
      <c r="G96" s="218" t="s">
        <v>194</v>
      </c>
      <c r="H96" s="219">
        <v>24.300000000000001</v>
      </c>
      <c r="I96" s="220"/>
      <c r="J96" s="221">
        <f>ROUND(I96*H96,2)</f>
        <v>0</v>
      </c>
      <c r="K96" s="217" t="s">
        <v>171</v>
      </c>
      <c r="L96" s="47"/>
      <c r="M96" s="222" t="s">
        <v>19</v>
      </c>
      <c r="N96" s="223" t="s">
        <v>41</v>
      </c>
      <c r="O96" s="87"/>
      <c r="P96" s="224">
        <f>O96*H96</f>
        <v>0</v>
      </c>
      <c r="Q96" s="224">
        <v>0</v>
      </c>
      <c r="R96" s="224">
        <f>Q96*H96</f>
        <v>0</v>
      </c>
      <c r="S96" s="224">
        <v>0</v>
      </c>
      <c r="T96" s="225">
        <f>S96*H96</f>
        <v>0</v>
      </c>
      <c r="U96" s="41"/>
      <c r="V96" s="41"/>
      <c r="W96" s="41"/>
      <c r="X96" s="41"/>
      <c r="Y96" s="41"/>
      <c r="Z96" s="41"/>
      <c r="AA96" s="41"/>
      <c r="AB96" s="41"/>
      <c r="AC96" s="41"/>
      <c r="AD96" s="41"/>
      <c r="AE96" s="41"/>
      <c r="AR96" s="226" t="s">
        <v>172</v>
      </c>
      <c r="AT96" s="226" t="s">
        <v>167</v>
      </c>
      <c r="AU96" s="226" t="s">
        <v>79</v>
      </c>
      <c r="AY96" s="20" t="s">
        <v>165</v>
      </c>
      <c r="BE96" s="227">
        <f>IF(N96="základní",J96,0)</f>
        <v>0</v>
      </c>
      <c r="BF96" s="227">
        <f>IF(N96="snížená",J96,0)</f>
        <v>0</v>
      </c>
      <c r="BG96" s="227">
        <f>IF(N96="zákl. přenesená",J96,0)</f>
        <v>0</v>
      </c>
      <c r="BH96" s="227">
        <f>IF(N96="sníž. přenesená",J96,0)</f>
        <v>0</v>
      </c>
      <c r="BI96" s="227">
        <f>IF(N96="nulová",J96,0)</f>
        <v>0</v>
      </c>
      <c r="BJ96" s="20" t="s">
        <v>77</v>
      </c>
      <c r="BK96" s="227">
        <f>ROUND(I96*H96,2)</f>
        <v>0</v>
      </c>
      <c r="BL96" s="20" t="s">
        <v>172</v>
      </c>
      <c r="BM96" s="226" t="s">
        <v>1843</v>
      </c>
    </row>
    <row r="97" s="2" customFormat="1">
      <c r="A97" s="41"/>
      <c r="B97" s="42"/>
      <c r="C97" s="43"/>
      <c r="D97" s="228" t="s">
        <v>174</v>
      </c>
      <c r="E97" s="43"/>
      <c r="F97" s="229" t="s">
        <v>1844</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174</v>
      </c>
      <c r="AU97" s="20" t="s">
        <v>79</v>
      </c>
    </row>
    <row r="98" s="13" customFormat="1">
      <c r="A98" s="13"/>
      <c r="B98" s="233"/>
      <c r="C98" s="234"/>
      <c r="D98" s="235" t="s">
        <v>176</v>
      </c>
      <c r="E98" s="236" t="s">
        <v>19</v>
      </c>
      <c r="F98" s="237" t="s">
        <v>1845</v>
      </c>
      <c r="G98" s="234"/>
      <c r="H98" s="238">
        <v>22.800000000000001</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176</v>
      </c>
      <c r="AU98" s="244" t="s">
        <v>79</v>
      </c>
      <c r="AV98" s="13" t="s">
        <v>79</v>
      </c>
      <c r="AW98" s="13" t="s">
        <v>32</v>
      </c>
      <c r="AX98" s="13" t="s">
        <v>70</v>
      </c>
      <c r="AY98" s="244" t="s">
        <v>165</v>
      </c>
    </row>
    <row r="99" s="13" customFormat="1">
      <c r="A99" s="13"/>
      <c r="B99" s="233"/>
      <c r="C99" s="234"/>
      <c r="D99" s="235" t="s">
        <v>176</v>
      </c>
      <c r="E99" s="236" t="s">
        <v>19</v>
      </c>
      <c r="F99" s="237" t="s">
        <v>1846</v>
      </c>
      <c r="G99" s="234"/>
      <c r="H99" s="238">
        <v>1.5</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176</v>
      </c>
      <c r="AU99" s="244" t="s">
        <v>79</v>
      </c>
      <c r="AV99" s="13" t="s">
        <v>79</v>
      </c>
      <c r="AW99" s="13" t="s">
        <v>32</v>
      </c>
      <c r="AX99" s="13" t="s">
        <v>70</v>
      </c>
      <c r="AY99" s="244" t="s">
        <v>165</v>
      </c>
    </row>
    <row r="100" s="14" customFormat="1">
      <c r="A100" s="14"/>
      <c r="B100" s="245"/>
      <c r="C100" s="246"/>
      <c r="D100" s="235" t="s">
        <v>176</v>
      </c>
      <c r="E100" s="247" t="s">
        <v>19</v>
      </c>
      <c r="F100" s="248" t="s">
        <v>178</v>
      </c>
      <c r="G100" s="246"/>
      <c r="H100" s="249">
        <v>24.300000000000001</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176</v>
      </c>
      <c r="AU100" s="255" t="s">
        <v>79</v>
      </c>
      <c r="AV100" s="14" t="s">
        <v>172</v>
      </c>
      <c r="AW100" s="14" t="s">
        <v>32</v>
      </c>
      <c r="AX100" s="14" t="s">
        <v>77</v>
      </c>
      <c r="AY100" s="255" t="s">
        <v>165</v>
      </c>
    </row>
    <row r="101" s="2" customFormat="1" ht="24.15" customHeight="1">
      <c r="A101" s="41"/>
      <c r="B101" s="42"/>
      <c r="C101" s="215" t="s">
        <v>185</v>
      </c>
      <c r="D101" s="215" t="s">
        <v>167</v>
      </c>
      <c r="E101" s="216" t="s">
        <v>1847</v>
      </c>
      <c r="F101" s="217" t="s">
        <v>1848</v>
      </c>
      <c r="G101" s="218" t="s">
        <v>194</v>
      </c>
      <c r="H101" s="219">
        <v>1.5</v>
      </c>
      <c r="I101" s="220"/>
      <c r="J101" s="221">
        <f>ROUND(I101*H101,2)</f>
        <v>0</v>
      </c>
      <c r="K101" s="217" t="s">
        <v>171</v>
      </c>
      <c r="L101" s="47"/>
      <c r="M101" s="222" t="s">
        <v>19</v>
      </c>
      <c r="N101" s="223"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172</v>
      </c>
      <c r="AT101" s="226" t="s">
        <v>167</v>
      </c>
      <c r="AU101" s="226" t="s">
        <v>79</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1849</v>
      </c>
    </row>
    <row r="102" s="2" customFormat="1">
      <c r="A102" s="41"/>
      <c r="B102" s="42"/>
      <c r="C102" s="43"/>
      <c r="D102" s="228" t="s">
        <v>174</v>
      </c>
      <c r="E102" s="43"/>
      <c r="F102" s="229" t="s">
        <v>1850</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174</v>
      </c>
      <c r="AU102" s="20" t="s">
        <v>79</v>
      </c>
    </row>
    <row r="103" s="13" customFormat="1">
      <c r="A103" s="13"/>
      <c r="B103" s="233"/>
      <c r="C103" s="234"/>
      <c r="D103" s="235" t="s">
        <v>176</v>
      </c>
      <c r="E103" s="236" t="s">
        <v>19</v>
      </c>
      <c r="F103" s="237" t="s">
        <v>1846</v>
      </c>
      <c r="G103" s="234"/>
      <c r="H103" s="238">
        <v>1.5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176</v>
      </c>
      <c r="AU103" s="244" t="s">
        <v>79</v>
      </c>
      <c r="AV103" s="13" t="s">
        <v>79</v>
      </c>
      <c r="AW103" s="13" t="s">
        <v>32</v>
      </c>
      <c r="AX103" s="13" t="s">
        <v>70</v>
      </c>
      <c r="AY103" s="244" t="s">
        <v>165</v>
      </c>
    </row>
    <row r="104" s="14" customFormat="1">
      <c r="A104" s="14"/>
      <c r="B104" s="245"/>
      <c r="C104" s="246"/>
      <c r="D104" s="235" t="s">
        <v>176</v>
      </c>
      <c r="E104" s="247" t="s">
        <v>19</v>
      </c>
      <c r="F104" s="248" t="s">
        <v>178</v>
      </c>
      <c r="G104" s="246"/>
      <c r="H104" s="249">
        <v>1.5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176</v>
      </c>
      <c r="AU104" s="255" t="s">
        <v>79</v>
      </c>
      <c r="AV104" s="14" t="s">
        <v>172</v>
      </c>
      <c r="AW104" s="14" t="s">
        <v>32</v>
      </c>
      <c r="AX104" s="14" t="s">
        <v>77</v>
      </c>
      <c r="AY104" s="255" t="s">
        <v>165</v>
      </c>
    </row>
    <row r="105" s="2" customFormat="1" ht="24.15" customHeight="1">
      <c r="A105" s="41"/>
      <c r="B105" s="42"/>
      <c r="C105" s="215" t="s">
        <v>172</v>
      </c>
      <c r="D105" s="215" t="s">
        <v>167</v>
      </c>
      <c r="E105" s="216" t="s">
        <v>313</v>
      </c>
      <c r="F105" s="217" t="s">
        <v>314</v>
      </c>
      <c r="G105" s="218" t="s">
        <v>188</v>
      </c>
      <c r="H105" s="219">
        <v>20</v>
      </c>
      <c r="I105" s="220"/>
      <c r="J105" s="221">
        <f>ROUND(I105*H105,2)</f>
        <v>0</v>
      </c>
      <c r="K105" s="217" t="s">
        <v>171</v>
      </c>
      <c r="L105" s="47"/>
      <c r="M105" s="222" t="s">
        <v>19</v>
      </c>
      <c r="N105" s="223"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172</v>
      </c>
      <c r="AT105" s="226" t="s">
        <v>167</v>
      </c>
      <c r="AU105" s="226" t="s">
        <v>79</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1851</v>
      </c>
    </row>
    <row r="106" s="2" customFormat="1">
      <c r="A106" s="41"/>
      <c r="B106" s="42"/>
      <c r="C106" s="43"/>
      <c r="D106" s="228" t="s">
        <v>174</v>
      </c>
      <c r="E106" s="43"/>
      <c r="F106" s="229" t="s">
        <v>316</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174</v>
      </c>
      <c r="AU106" s="20" t="s">
        <v>79</v>
      </c>
    </row>
    <row r="107" s="13" customFormat="1">
      <c r="A107" s="13"/>
      <c r="B107" s="233"/>
      <c r="C107" s="234"/>
      <c r="D107" s="235" t="s">
        <v>176</v>
      </c>
      <c r="E107" s="236" t="s">
        <v>19</v>
      </c>
      <c r="F107" s="237" t="s">
        <v>1852</v>
      </c>
      <c r="G107" s="234"/>
      <c r="H107" s="238">
        <v>20</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176</v>
      </c>
      <c r="AU107" s="244" t="s">
        <v>79</v>
      </c>
      <c r="AV107" s="13" t="s">
        <v>79</v>
      </c>
      <c r="AW107" s="13" t="s">
        <v>32</v>
      </c>
      <c r="AX107" s="13" t="s">
        <v>70</v>
      </c>
      <c r="AY107" s="244" t="s">
        <v>165</v>
      </c>
    </row>
    <row r="108" s="14" customFormat="1">
      <c r="A108" s="14"/>
      <c r="B108" s="245"/>
      <c r="C108" s="246"/>
      <c r="D108" s="235" t="s">
        <v>176</v>
      </c>
      <c r="E108" s="247" t="s">
        <v>19</v>
      </c>
      <c r="F108" s="248" t="s">
        <v>178</v>
      </c>
      <c r="G108" s="246"/>
      <c r="H108" s="249">
        <v>20</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176</v>
      </c>
      <c r="AU108" s="255" t="s">
        <v>79</v>
      </c>
      <c r="AV108" s="14" t="s">
        <v>172</v>
      </c>
      <c r="AW108" s="14" t="s">
        <v>32</v>
      </c>
      <c r="AX108" s="14" t="s">
        <v>77</v>
      </c>
      <c r="AY108" s="255" t="s">
        <v>165</v>
      </c>
    </row>
    <row r="109" s="2" customFormat="1" ht="24.15" customHeight="1">
      <c r="A109" s="41"/>
      <c r="B109" s="42"/>
      <c r="C109" s="215" t="s">
        <v>198</v>
      </c>
      <c r="D109" s="215" t="s">
        <v>167</v>
      </c>
      <c r="E109" s="216" t="s">
        <v>1853</v>
      </c>
      <c r="F109" s="217" t="s">
        <v>1854</v>
      </c>
      <c r="G109" s="218" t="s">
        <v>188</v>
      </c>
      <c r="H109" s="219">
        <v>20</v>
      </c>
      <c r="I109" s="220"/>
      <c r="J109" s="221">
        <f>ROUND(I109*H109,2)</f>
        <v>0</v>
      </c>
      <c r="K109" s="217" t="s">
        <v>171</v>
      </c>
      <c r="L109" s="47"/>
      <c r="M109" s="222" t="s">
        <v>19</v>
      </c>
      <c r="N109" s="223"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172</v>
      </c>
      <c r="AT109" s="226" t="s">
        <v>167</v>
      </c>
      <c r="AU109" s="226" t="s">
        <v>79</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1855</v>
      </c>
    </row>
    <row r="110" s="2" customFormat="1">
      <c r="A110" s="41"/>
      <c r="B110" s="42"/>
      <c r="C110" s="43"/>
      <c r="D110" s="228" t="s">
        <v>174</v>
      </c>
      <c r="E110" s="43"/>
      <c r="F110" s="229" t="s">
        <v>1856</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174</v>
      </c>
      <c r="AU110" s="20" t="s">
        <v>79</v>
      </c>
    </row>
    <row r="111" s="13" customFormat="1">
      <c r="A111" s="13"/>
      <c r="B111" s="233"/>
      <c r="C111" s="234"/>
      <c r="D111" s="235" t="s">
        <v>176</v>
      </c>
      <c r="E111" s="236" t="s">
        <v>19</v>
      </c>
      <c r="F111" s="237" t="s">
        <v>1852</v>
      </c>
      <c r="G111" s="234"/>
      <c r="H111" s="238">
        <v>20</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176</v>
      </c>
      <c r="AU111" s="244" t="s">
        <v>79</v>
      </c>
      <c r="AV111" s="13" t="s">
        <v>79</v>
      </c>
      <c r="AW111" s="13" t="s">
        <v>32</v>
      </c>
      <c r="AX111" s="13" t="s">
        <v>70</v>
      </c>
      <c r="AY111" s="244" t="s">
        <v>165</v>
      </c>
    </row>
    <row r="112" s="14" customFormat="1">
      <c r="A112" s="14"/>
      <c r="B112" s="245"/>
      <c r="C112" s="246"/>
      <c r="D112" s="235" t="s">
        <v>176</v>
      </c>
      <c r="E112" s="247" t="s">
        <v>19</v>
      </c>
      <c r="F112" s="248" t="s">
        <v>178</v>
      </c>
      <c r="G112" s="246"/>
      <c r="H112" s="249">
        <v>20</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176</v>
      </c>
      <c r="AU112" s="255" t="s">
        <v>79</v>
      </c>
      <c r="AV112" s="14" t="s">
        <v>172</v>
      </c>
      <c r="AW112" s="14" t="s">
        <v>32</v>
      </c>
      <c r="AX112" s="14" t="s">
        <v>77</v>
      </c>
      <c r="AY112" s="255" t="s">
        <v>165</v>
      </c>
    </row>
    <row r="113" s="2" customFormat="1" ht="16.5" customHeight="1">
      <c r="A113" s="41"/>
      <c r="B113" s="42"/>
      <c r="C113" s="256" t="s">
        <v>204</v>
      </c>
      <c r="D113" s="256" t="s">
        <v>218</v>
      </c>
      <c r="E113" s="257" t="s">
        <v>1857</v>
      </c>
      <c r="F113" s="258" t="s">
        <v>1858</v>
      </c>
      <c r="G113" s="259" t="s">
        <v>1859</v>
      </c>
      <c r="H113" s="260">
        <v>0.40000000000000002</v>
      </c>
      <c r="I113" s="261"/>
      <c r="J113" s="262">
        <f>ROUND(I113*H113,2)</f>
        <v>0</v>
      </c>
      <c r="K113" s="258" t="s">
        <v>171</v>
      </c>
      <c r="L113" s="263"/>
      <c r="M113" s="264" t="s">
        <v>19</v>
      </c>
      <c r="N113" s="265" t="s">
        <v>41</v>
      </c>
      <c r="O113" s="87"/>
      <c r="P113" s="224">
        <f>O113*H113</f>
        <v>0</v>
      </c>
      <c r="Q113" s="224">
        <v>0.001</v>
      </c>
      <c r="R113" s="224">
        <f>Q113*H113</f>
        <v>0.00040000000000000002</v>
      </c>
      <c r="S113" s="224">
        <v>0</v>
      </c>
      <c r="T113" s="225">
        <f>S113*H113</f>
        <v>0</v>
      </c>
      <c r="U113" s="41"/>
      <c r="V113" s="41"/>
      <c r="W113" s="41"/>
      <c r="X113" s="41"/>
      <c r="Y113" s="41"/>
      <c r="Z113" s="41"/>
      <c r="AA113" s="41"/>
      <c r="AB113" s="41"/>
      <c r="AC113" s="41"/>
      <c r="AD113" s="41"/>
      <c r="AE113" s="41"/>
      <c r="AR113" s="226" t="s">
        <v>217</v>
      </c>
      <c r="AT113" s="226" t="s">
        <v>218</v>
      </c>
      <c r="AU113" s="226" t="s">
        <v>79</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1860</v>
      </c>
    </row>
    <row r="114" s="13" customFormat="1">
      <c r="A114" s="13"/>
      <c r="B114" s="233"/>
      <c r="C114" s="234"/>
      <c r="D114" s="235" t="s">
        <v>176</v>
      </c>
      <c r="E114" s="234"/>
      <c r="F114" s="237" t="s">
        <v>1861</v>
      </c>
      <c r="G114" s="234"/>
      <c r="H114" s="238">
        <v>0.40000000000000002</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176</v>
      </c>
      <c r="AU114" s="244" t="s">
        <v>79</v>
      </c>
      <c r="AV114" s="13" t="s">
        <v>79</v>
      </c>
      <c r="AW114" s="13" t="s">
        <v>4</v>
      </c>
      <c r="AX114" s="13" t="s">
        <v>77</v>
      </c>
      <c r="AY114" s="244" t="s">
        <v>165</v>
      </c>
    </row>
    <row r="115" s="2" customFormat="1" ht="21.75" customHeight="1">
      <c r="A115" s="41"/>
      <c r="B115" s="42"/>
      <c r="C115" s="215" t="s">
        <v>210</v>
      </c>
      <c r="D115" s="215" t="s">
        <v>167</v>
      </c>
      <c r="E115" s="216" t="s">
        <v>1862</v>
      </c>
      <c r="F115" s="217" t="s">
        <v>1863</v>
      </c>
      <c r="G115" s="218" t="s">
        <v>188</v>
      </c>
      <c r="H115" s="219">
        <v>90</v>
      </c>
      <c r="I115" s="220"/>
      <c r="J115" s="221">
        <f>ROUND(I115*H115,2)</f>
        <v>0</v>
      </c>
      <c r="K115" s="217" t="s">
        <v>171</v>
      </c>
      <c r="L115" s="47"/>
      <c r="M115" s="222" t="s">
        <v>19</v>
      </c>
      <c r="N115" s="223" t="s">
        <v>41</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172</v>
      </c>
      <c r="AT115" s="226" t="s">
        <v>167</v>
      </c>
      <c r="AU115" s="226" t="s">
        <v>79</v>
      </c>
      <c r="AY115" s="20" t="s">
        <v>165</v>
      </c>
      <c r="BE115" s="227">
        <f>IF(N115="základní",J115,0)</f>
        <v>0</v>
      </c>
      <c r="BF115" s="227">
        <f>IF(N115="snížená",J115,0)</f>
        <v>0</v>
      </c>
      <c r="BG115" s="227">
        <f>IF(N115="zákl. přenesená",J115,0)</f>
        <v>0</v>
      </c>
      <c r="BH115" s="227">
        <f>IF(N115="sníž. přenesená",J115,0)</f>
        <v>0</v>
      </c>
      <c r="BI115" s="227">
        <f>IF(N115="nulová",J115,0)</f>
        <v>0</v>
      </c>
      <c r="BJ115" s="20" t="s">
        <v>77</v>
      </c>
      <c r="BK115" s="227">
        <f>ROUND(I115*H115,2)</f>
        <v>0</v>
      </c>
      <c r="BL115" s="20" t="s">
        <v>172</v>
      </c>
      <c r="BM115" s="226" t="s">
        <v>1864</v>
      </c>
    </row>
    <row r="116" s="2" customFormat="1">
      <c r="A116" s="41"/>
      <c r="B116" s="42"/>
      <c r="C116" s="43"/>
      <c r="D116" s="228" t="s">
        <v>174</v>
      </c>
      <c r="E116" s="43"/>
      <c r="F116" s="229" t="s">
        <v>1865</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174</v>
      </c>
      <c r="AU116" s="20" t="s">
        <v>79</v>
      </c>
    </row>
    <row r="117" s="13" customFormat="1">
      <c r="A117" s="13"/>
      <c r="B117" s="233"/>
      <c r="C117" s="234"/>
      <c r="D117" s="235" t="s">
        <v>176</v>
      </c>
      <c r="E117" s="236" t="s">
        <v>19</v>
      </c>
      <c r="F117" s="237" t="s">
        <v>1866</v>
      </c>
      <c r="G117" s="234"/>
      <c r="H117" s="238">
        <v>90</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176</v>
      </c>
      <c r="AU117" s="244" t="s">
        <v>79</v>
      </c>
      <c r="AV117" s="13" t="s">
        <v>79</v>
      </c>
      <c r="AW117" s="13" t="s">
        <v>32</v>
      </c>
      <c r="AX117" s="13" t="s">
        <v>70</v>
      </c>
      <c r="AY117" s="244" t="s">
        <v>165</v>
      </c>
    </row>
    <row r="118" s="14" customFormat="1">
      <c r="A118" s="14"/>
      <c r="B118" s="245"/>
      <c r="C118" s="246"/>
      <c r="D118" s="235" t="s">
        <v>176</v>
      </c>
      <c r="E118" s="247" t="s">
        <v>19</v>
      </c>
      <c r="F118" s="248" t="s">
        <v>178</v>
      </c>
      <c r="G118" s="246"/>
      <c r="H118" s="249">
        <v>90</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176</v>
      </c>
      <c r="AU118" s="255" t="s">
        <v>79</v>
      </c>
      <c r="AV118" s="14" t="s">
        <v>172</v>
      </c>
      <c r="AW118" s="14" t="s">
        <v>32</v>
      </c>
      <c r="AX118" s="14" t="s">
        <v>77</v>
      </c>
      <c r="AY118" s="255" t="s">
        <v>165</v>
      </c>
    </row>
    <row r="119" s="2" customFormat="1" ht="16.5" customHeight="1">
      <c r="A119" s="41"/>
      <c r="B119" s="42"/>
      <c r="C119" s="215" t="s">
        <v>217</v>
      </c>
      <c r="D119" s="215" t="s">
        <v>167</v>
      </c>
      <c r="E119" s="216" t="s">
        <v>1867</v>
      </c>
      <c r="F119" s="217" t="s">
        <v>1868</v>
      </c>
      <c r="G119" s="218" t="s">
        <v>188</v>
      </c>
      <c r="H119" s="219">
        <v>5</v>
      </c>
      <c r="I119" s="220"/>
      <c r="J119" s="221">
        <f>ROUND(I119*H119,2)</f>
        <v>0</v>
      </c>
      <c r="K119" s="217" t="s">
        <v>171</v>
      </c>
      <c r="L119" s="47"/>
      <c r="M119" s="222" t="s">
        <v>19</v>
      </c>
      <c r="N119" s="223" t="s">
        <v>41</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172</v>
      </c>
      <c r="AT119" s="226" t="s">
        <v>167</v>
      </c>
      <c r="AU119" s="226" t="s">
        <v>79</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1869</v>
      </c>
    </row>
    <row r="120" s="2" customFormat="1">
      <c r="A120" s="41"/>
      <c r="B120" s="42"/>
      <c r="C120" s="43"/>
      <c r="D120" s="228" t="s">
        <v>174</v>
      </c>
      <c r="E120" s="43"/>
      <c r="F120" s="229" t="s">
        <v>1870</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174</v>
      </c>
      <c r="AU120" s="20" t="s">
        <v>79</v>
      </c>
    </row>
    <row r="121" s="13" customFormat="1">
      <c r="A121" s="13"/>
      <c r="B121" s="233"/>
      <c r="C121" s="234"/>
      <c r="D121" s="235" t="s">
        <v>176</v>
      </c>
      <c r="E121" s="236" t="s">
        <v>19</v>
      </c>
      <c r="F121" s="237" t="s">
        <v>1871</v>
      </c>
      <c r="G121" s="234"/>
      <c r="H121" s="238">
        <v>5</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176</v>
      </c>
      <c r="AU121" s="244" t="s">
        <v>79</v>
      </c>
      <c r="AV121" s="13" t="s">
        <v>79</v>
      </c>
      <c r="AW121" s="13" t="s">
        <v>32</v>
      </c>
      <c r="AX121" s="13" t="s">
        <v>70</v>
      </c>
      <c r="AY121" s="244" t="s">
        <v>165</v>
      </c>
    </row>
    <row r="122" s="14" customFormat="1">
      <c r="A122" s="14"/>
      <c r="B122" s="245"/>
      <c r="C122" s="246"/>
      <c r="D122" s="235" t="s">
        <v>176</v>
      </c>
      <c r="E122" s="247" t="s">
        <v>19</v>
      </c>
      <c r="F122" s="248" t="s">
        <v>178</v>
      </c>
      <c r="G122" s="246"/>
      <c r="H122" s="249">
        <v>5</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176</v>
      </c>
      <c r="AU122" s="255" t="s">
        <v>79</v>
      </c>
      <c r="AV122" s="14" t="s">
        <v>172</v>
      </c>
      <c r="AW122" s="14" t="s">
        <v>32</v>
      </c>
      <c r="AX122" s="14" t="s">
        <v>77</v>
      </c>
      <c r="AY122" s="255" t="s">
        <v>165</v>
      </c>
    </row>
    <row r="123" s="2" customFormat="1" ht="16.5" customHeight="1">
      <c r="A123" s="41"/>
      <c r="B123" s="42"/>
      <c r="C123" s="256" t="s">
        <v>226</v>
      </c>
      <c r="D123" s="256" t="s">
        <v>218</v>
      </c>
      <c r="E123" s="257" t="s">
        <v>1872</v>
      </c>
      <c r="F123" s="258" t="s">
        <v>1873</v>
      </c>
      <c r="G123" s="259" t="s">
        <v>188</v>
      </c>
      <c r="H123" s="260">
        <v>6</v>
      </c>
      <c r="I123" s="261"/>
      <c r="J123" s="262">
        <f>ROUND(I123*H123,2)</f>
        <v>0</v>
      </c>
      <c r="K123" s="258" t="s">
        <v>171</v>
      </c>
      <c r="L123" s="263"/>
      <c r="M123" s="264" t="s">
        <v>19</v>
      </c>
      <c r="N123" s="265" t="s">
        <v>41</v>
      </c>
      <c r="O123" s="87"/>
      <c r="P123" s="224">
        <f>O123*H123</f>
        <v>0</v>
      </c>
      <c r="Q123" s="224">
        <v>8.0000000000000007E-05</v>
      </c>
      <c r="R123" s="224">
        <f>Q123*H123</f>
        <v>0.00048000000000000007</v>
      </c>
      <c r="S123" s="224">
        <v>0</v>
      </c>
      <c r="T123" s="225">
        <f>S123*H123</f>
        <v>0</v>
      </c>
      <c r="U123" s="41"/>
      <c r="V123" s="41"/>
      <c r="W123" s="41"/>
      <c r="X123" s="41"/>
      <c r="Y123" s="41"/>
      <c r="Z123" s="41"/>
      <c r="AA123" s="41"/>
      <c r="AB123" s="41"/>
      <c r="AC123" s="41"/>
      <c r="AD123" s="41"/>
      <c r="AE123" s="41"/>
      <c r="AR123" s="226" t="s">
        <v>217</v>
      </c>
      <c r="AT123" s="226" t="s">
        <v>218</v>
      </c>
      <c r="AU123" s="226" t="s">
        <v>79</v>
      </c>
      <c r="AY123" s="20" t="s">
        <v>165</v>
      </c>
      <c r="BE123" s="227">
        <f>IF(N123="základní",J123,0)</f>
        <v>0</v>
      </c>
      <c r="BF123" s="227">
        <f>IF(N123="snížená",J123,0)</f>
        <v>0</v>
      </c>
      <c r="BG123" s="227">
        <f>IF(N123="zákl. přenesená",J123,0)</f>
        <v>0</v>
      </c>
      <c r="BH123" s="227">
        <f>IF(N123="sníž. přenesená",J123,0)</f>
        <v>0</v>
      </c>
      <c r="BI123" s="227">
        <f>IF(N123="nulová",J123,0)</f>
        <v>0</v>
      </c>
      <c r="BJ123" s="20" t="s">
        <v>77</v>
      </c>
      <c r="BK123" s="227">
        <f>ROUND(I123*H123,2)</f>
        <v>0</v>
      </c>
      <c r="BL123" s="20" t="s">
        <v>172</v>
      </c>
      <c r="BM123" s="226" t="s">
        <v>1874</v>
      </c>
    </row>
    <row r="124" s="13" customFormat="1">
      <c r="A124" s="13"/>
      <c r="B124" s="233"/>
      <c r="C124" s="234"/>
      <c r="D124" s="235" t="s">
        <v>176</v>
      </c>
      <c r="E124" s="234"/>
      <c r="F124" s="237" t="s">
        <v>1875</v>
      </c>
      <c r="G124" s="234"/>
      <c r="H124" s="238">
        <v>6</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176</v>
      </c>
      <c r="AU124" s="244" t="s">
        <v>79</v>
      </c>
      <c r="AV124" s="13" t="s">
        <v>79</v>
      </c>
      <c r="AW124" s="13" t="s">
        <v>4</v>
      </c>
      <c r="AX124" s="13" t="s">
        <v>77</v>
      </c>
      <c r="AY124" s="244" t="s">
        <v>165</v>
      </c>
    </row>
    <row r="125" s="2" customFormat="1" ht="24.15" customHeight="1">
      <c r="A125" s="41"/>
      <c r="B125" s="42"/>
      <c r="C125" s="215" t="s">
        <v>231</v>
      </c>
      <c r="D125" s="215" t="s">
        <v>167</v>
      </c>
      <c r="E125" s="216" t="s">
        <v>1876</v>
      </c>
      <c r="F125" s="217" t="s">
        <v>1877</v>
      </c>
      <c r="G125" s="218" t="s">
        <v>573</v>
      </c>
      <c r="H125" s="219">
        <v>50</v>
      </c>
      <c r="I125" s="220"/>
      <c r="J125" s="221">
        <f>ROUND(I125*H125,2)</f>
        <v>0</v>
      </c>
      <c r="K125" s="217" t="s">
        <v>171</v>
      </c>
      <c r="L125" s="47"/>
      <c r="M125" s="222" t="s">
        <v>19</v>
      </c>
      <c r="N125" s="223" t="s">
        <v>41</v>
      </c>
      <c r="O125" s="87"/>
      <c r="P125" s="224">
        <f>O125*H125</f>
        <v>0</v>
      </c>
      <c r="Q125" s="224">
        <v>0.00044000000000000002</v>
      </c>
      <c r="R125" s="224">
        <f>Q125*H125</f>
        <v>0.022000000000000002</v>
      </c>
      <c r="S125" s="224">
        <v>0</v>
      </c>
      <c r="T125" s="225">
        <f>S125*H125</f>
        <v>0</v>
      </c>
      <c r="U125" s="41"/>
      <c r="V125" s="41"/>
      <c r="W125" s="41"/>
      <c r="X125" s="41"/>
      <c r="Y125" s="41"/>
      <c r="Z125" s="41"/>
      <c r="AA125" s="41"/>
      <c r="AB125" s="41"/>
      <c r="AC125" s="41"/>
      <c r="AD125" s="41"/>
      <c r="AE125" s="41"/>
      <c r="AR125" s="226" t="s">
        <v>172</v>
      </c>
      <c r="AT125" s="226" t="s">
        <v>167</v>
      </c>
      <c r="AU125" s="226" t="s">
        <v>79</v>
      </c>
      <c r="AY125" s="20" t="s">
        <v>165</v>
      </c>
      <c r="BE125" s="227">
        <f>IF(N125="základní",J125,0)</f>
        <v>0</v>
      </c>
      <c r="BF125" s="227">
        <f>IF(N125="snížená",J125,0)</f>
        <v>0</v>
      </c>
      <c r="BG125" s="227">
        <f>IF(N125="zákl. přenesená",J125,0)</f>
        <v>0</v>
      </c>
      <c r="BH125" s="227">
        <f>IF(N125="sníž. přenesená",J125,0)</f>
        <v>0</v>
      </c>
      <c r="BI125" s="227">
        <f>IF(N125="nulová",J125,0)</f>
        <v>0</v>
      </c>
      <c r="BJ125" s="20" t="s">
        <v>77</v>
      </c>
      <c r="BK125" s="227">
        <f>ROUND(I125*H125,2)</f>
        <v>0</v>
      </c>
      <c r="BL125" s="20" t="s">
        <v>172</v>
      </c>
      <c r="BM125" s="226" t="s">
        <v>1878</v>
      </c>
    </row>
    <row r="126" s="2" customFormat="1">
      <c r="A126" s="41"/>
      <c r="B126" s="42"/>
      <c r="C126" s="43"/>
      <c r="D126" s="228" t="s">
        <v>174</v>
      </c>
      <c r="E126" s="43"/>
      <c r="F126" s="229" t="s">
        <v>1879</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174</v>
      </c>
      <c r="AU126" s="20" t="s">
        <v>79</v>
      </c>
    </row>
    <row r="127" s="13" customFormat="1">
      <c r="A127" s="13"/>
      <c r="B127" s="233"/>
      <c r="C127" s="234"/>
      <c r="D127" s="235" t="s">
        <v>176</v>
      </c>
      <c r="E127" s="236" t="s">
        <v>19</v>
      </c>
      <c r="F127" s="237" t="s">
        <v>1880</v>
      </c>
      <c r="G127" s="234"/>
      <c r="H127" s="238">
        <v>50</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176</v>
      </c>
      <c r="AU127" s="244" t="s">
        <v>79</v>
      </c>
      <c r="AV127" s="13" t="s">
        <v>79</v>
      </c>
      <c r="AW127" s="13" t="s">
        <v>32</v>
      </c>
      <c r="AX127" s="13" t="s">
        <v>70</v>
      </c>
      <c r="AY127" s="244" t="s">
        <v>165</v>
      </c>
    </row>
    <row r="128" s="14" customFormat="1">
      <c r="A128" s="14"/>
      <c r="B128" s="245"/>
      <c r="C128" s="246"/>
      <c r="D128" s="235" t="s">
        <v>176</v>
      </c>
      <c r="E128" s="247" t="s">
        <v>19</v>
      </c>
      <c r="F128" s="248" t="s">
        <v>178</v>
      </c>
      <c r="G128" s="246"/>
      <c r="H128" s="249">
        <v>50</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176</v>
      </c>
      <c r="AU128" s="255" t="s">
        <v>79</v>
      </c>
      <c r="AV128" s="14" t="s">
        <v>172</v>
      </c>
      <c r="AW128" s="14" t="s">
        <v>32</v>
      </c>
      <c r="AX128" s="14" t="s">
        <v>77</v>
      </c>
      <c r="AY128" s="255" t="s">
        <v>165</v>
      </c>
    </row>
    <row r="129" s="2" customFormat="1" ht="16.5" customHeight="1">
      <c r="A129" s="41"/>
      <c r="B129" s="42"/>
      <c r="C129" s="256" t="s">
        <v>237</v>
      </c>
      <c r="D129" s="256" t="s">
        <v>218</v>
      </c>
      <c r="E129" s="257" t="s">
        <v>1881</v>
      </c>
      <c r="F129" s="258" t="s">
        <v>1882</v>
      </c>
      <c r="G129" s="259" t="s">
        <v>573</v>
      </c>
      <c r="H129" s="260">
        <v>50</v>
      </c>
      <c r="I129" s="261"/>
      <c r="J129" s="262">
        <f>ROUND(I129*H129,2)</f>
        <v>0</v>
      </c>
      <c r="K129" s="258" t="s">
        <v>19</v>
      </c>
      <c r="L129" s="263"/>
      <c r="M129" s="264" t="s">
        <v>19</v>
      </c>
      <c r="N129" s="265" t="s">
        <v>41</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217</v>
      </c>
      <c r="AT129" s="226" t="s">
        <v>218</v>
      </c>
      <c r="AU129" s="226" t="s">
        <v>79</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1883</v>
      </c>
    </row>
    <row r="130" s="13" customFormat="1">
      <c r="A130" s="13"/>
      <c r="B130" s="233"/>
      <c r="C130" s="234"/>
      <c r="D130" s="235" t="s">
        <v>176</v>
      </c>
      <c r="E130" s="236" t="s">
        <v>19</v>
      </c>
      <c r="F130" s="237" t="s">
        <v>1880</v>
      </c>
      <c r="G130" s="234"/>
      <c r="H130" s="238">
        <v>50</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176</v>
      </c>
      <c r="AU130" s="244" t="s">
        <v>79</v>
      </c>
      <c r="AV130" s="13" t="s">
        <v>79</v>
      </c>
      <c r="AW130" s="13" t="s">
        <v>32</v>
      </c>
      <c r="AX130" s="13" t="s">
        <v>70</v>
      </c>
      <c r="AY130" s="244" t="s">
        <v>165</v>
      </c>
    </row>
    <row r="131" s="14" customFormat="1">
      <c r="A131" s="14"/>
      <c r="B131" s="245"/>
      <c r="C131" s="246"/>
      <c r="D131" s="235" t="s">
        <v>176</v>
      </c>
      <c r="E131" s="247" t="s">
        <v>19</v>
      </c>
      <c r="F131" s="248" t="s">
        <v>178</v>
      </c>
      <c r="G131" s="246"/>
      <c r="H131" s="249">
        <v>50</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176</v>
      </c>
      <c r="AU131" s="255" t="s">
        <v>79</v>
      </c>
      <c r="AV131" s="14" t="s">
        <v>172</v>
      </c>
      <c r="AW131" s="14" t="s">
        <v>32</v>
      </c>
      <c r="AX131" s="14" t="s">
        <v>77</v>
      </c>
      <c r="AY131" s="255" t="s">
        <v>165</v>
      </c>
    </row>
    <row r="132" s="12" customFormat="1" ht="22.8" customHeight="1">
      <c r="A132" s="12"/>
      <c r="B132" s="199"/>
      <c r="C132" s="200"/>
      <c r="D132" s="201" t="s">
        <v>69</v>
      </c>
      <c r="E132" s="213" t="s">
        <v>79</v>
      </c>
      <c r="F132" s="213" t="s">
        <v>324</v>
      </c>
      <c r="G132" s="200"/>
      <c r="H132" s="200"/>
      <c r="I132" s="203"/>
      <c r="J132" s="214">
        <f>BK132</f>
        <v>0</v>
      </c>
      <c r="K132" s="200"/>
      <c r="L132" s="205"/>
      <c r="M132" s="206"/>
      <c r="N132" s="207"/>
      <c r="O132" s="207"/>
      <c r="P132" s="208">
        <f>SUM(P133:P136)</f>
        <v>0</v>
      </c>
      <c r="Q132" s="207"/>
      <c r="R132" s="208">
        <f>SUM(R133:R136)</f>
        <v>0.98999999999999999</v>
      </c>
      <c r="S132" s="207"/>
      <c r="T132" s="209">
        <f>SUM(T133:T136)</f>
        <v>0</v>
      </c>
      <c r="U132" s="12"/>
      <c r="V132" s="12"/>
      <c r="W132" s="12"/>
      <c r="X132" s="12"/>
      <c r="Y132" s="12"/>
      <c r="Z132" s="12"/>
      <c r="AA132" s="12"/>
      <c r="AB132" s="12"/>
      <c r="AC132" s="12"/>
      <c r="AD132" s="12"/>
      <c r="AE132" s="12"/>
      <c r="AR132" s="210" t="s">
        <v>77</v>
      </c>
      <c r="AT132" s="211" t="s">
        <v>69</v>
      </c>
      <c r="AU132" s="211" t="s">
        <v>77</v>
      </c>
      <c r="AY132" s="210" t="s">
        <v>165</v>
      </c>
      <c r="BK132" s="212">
        <f>SUM(BK133:BK136)</f>
        <v>0</v>
      </c>
    </row>
    <row r="133" s="2" customFormat="1" ht="16.5" customHeight="1">
      <c r="A133" s="41"/>
      <c r="B133" s="42"/>
      <c r="C133" s="215" t="s">
        <v>242</v>
      </c>
      <c r="D133" s="215" t="s">
        <v>167</v>
      </c>
      <c r="E133" s="216" t="s">
        <v>1884</v>
      </c>
      <c r="F133" s="217" t="s">
        <v>1885</v>
      </c>
      <c r="G133" s="218" t="s">
        <v>194</v>
      </c>
      <c r="H133" s="219">
        <v>0.5</v>
      </c>
      <c r="I133" s="220"/>
      <c r="J133" s="221">
        <f>ROUND(I133*H133,2)</f>
        <v>0</v>
      </c>
      <c r="K133" s="217" t="s">
        <v>171</v>
      </c>
      <c r="L133" s="47"/>
      <c r="M133" s="222" t="s">
        <v>19</v>
      </c>
      <c r="N133" s="223" t="s">
        <v>41</v>
      </c>
      <c r="O133" s="87"/>
      <c r="P133" s="224">
        <f>O133*H133</f>
        <v>0</v>
      </c>
      <c r="Q133" s="224">
        <v>1.98</v>
      </c>
      <c r="R133" s="224">
        <f>Q133*H133</f>
        <v>0.98999999999999999</v>
      </c>
      <c r="S133" s="224">
        <v>0</v>
      </c>
      <c r="T133" s="225">
        <f>S133*H133</f>
        <v>0</v>
      </c>
      <c r="U133" s="41"/>
      <c r="V133" s="41"/>
      <c r="W133" s="41"/>
      <c r="X133" s="41"/>
      <c r="Y133" s="41"/>
      <c r="Z133" s="41"/>
      <c r="AA133" s="41"/>
      <c r="AB133" s="41"/>
      <c r="AC133" s="41"/>
      <c r="AD133" s="41"/>
      <c r="AE133" s="41"/>
      <c r="AR133" s="226" t="s">
        <v>172</v>
      </c>
      <c r="AT133" s="226" t="s">
        <v>167</v>
      </c>
      <c r="AU133" s="226" t="s">
        <v>79</v>
      </c>
      <c r="AY133" s="20" t="s">
        <v>165</v>
      </c>
      <c r="BE133" s="227">
        <f>IF(N133="základní",J133,0)</f>
        <v>0</v>
      </c>
      <c r="BF133" s="227">
        <f>IF(N133="snížená",J133,0)</f>
        <v>0</v>
      </c>
      <c r="BG133" s="227">
        <f>IF(N133="zákl. přenesená",J133,0)</f>
        <v>0</v>
      </c>
      <c r="BH133" s="227">
        <f>IF(N133="sníž. přenesená",J133,0)</f>
        <v>0</v>
      </c>
      <c r="BI133" s="227">
        <f>IF(N133="nulová",J133,0)</f>
        <v>0</v>
      </c>
      <c r="BJ133" s="20" t="s">
        <v>77</v>
      </c>
      <c r="BK133" s="227">
        <f>ROUND(I133*H133,2)</f>
        <v>0</v>
      </c>
      <c r="BL133" s="20" t="s">
        <v>172</v>
      </c>
      <c r="BM133" s="226" t="s">
        <v>1886</v>
      </c>
    </row>
    <row r="134" s="2" customFormat="1">
      <c r="A134" s="41"/>
      <c r="B134" s="42"/>
      <c r="C134" s="43"/>
      <c r="D134" s="228" t="s">
        <v>174</v>
      </c>
      <c r="E134" s="43"/>
      <c r="F134" s="229" t="s">
        <v>1887</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174</v>
      </c>
      <c r="AU134" s="20" t="s">
        <v>79</v>
      </c>
    </row>
    <row r="135" s="13" customFormat="1">
      <c r="A135" s="13"/>
      <c r="B135" s="233"/>
      <c r="C135" s="234"/>
      <c r="D135" s="235" t="s">
        <v>176</v>
      </c>
      <c r="E135" s="236" t="s">
        <v>19</v>
      </c>
      <c r="F135" s="237" t="s">
        <v>1888</v>
      </c>
      <c r="G135" s="234"/>
      <c r="H135" s="238">
        <v>0.5</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176</v>
      </c>
      <c r="AU135" s="244" t="s">
        <v>79</v>
      </c>
      <c r="AV135" s="13" t="s">
        <v>79</v>
      </c>
      <c r="AW135" s="13" t="s">
        <v>32</v>
      </c>
      <c r="AX135" s="13" t="s">
        <v>70</v>
      </c>
      <c r="AY135" s="244" t="s">
        <v>165</v>
      </c>
    </row>
    <row r="136" s="14" customFormat="1">
      <c r="A136" s="14"/>
      <c r="B136" s="245"/>
      <c r="C136" s="246"/>
      <c r="D136" s="235" t="s">
        <v>176</v>
      </c>
      <c r="E136" s="247" t="s">
        <v>19</v>
      </c>
      <c r="F136" s="248" t="s">
        <v>178</v>
      </c>
      <c r="G136" s="246"/>
      <c r="H136" s="249">
        <v>0.5</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176</v>
      </c>
      <c r="AU136" s="255" t="s">
        <v>79</v>
      </c>
      <c r="AV136" s="14" t="s">
        <v>172</v>
      </c>
      <c r="AW136" s="14" t="s">
        <v>32</v>
      </c>
      <c r="AX136" s="14" t="s">
        <v>77</v>
      </c>
      <c r="AY136" s="255" t="s">
        <v>165</v>
      </c>
    </row>
    <row r="137" s="12" customFormat="1" ht="22.8" customHeight="1">
      <c r="A137" s="12"/>
      <c r="B137" s="199"/>
      <c r="C137" s="200"/>
      <c r="D137" s="201" t="s">
        <v>69</v>
      </c>
      <c r="E137" s="213" t="s">
        <v>185</v>
      </c>
      <c r="F137" s="213" t="s">
        <v>376</v>
      </c>
      <c r="G137" s="200"/>
      <c r="H137" s="200"/>
      <c r="I137" s="203"/>
      <c r="J137" s="214">
        <f>BK137</f>
        <v>0</v>
      </c>
      <c r="K137" s="200"/>
      <c r="L137" s="205"/>
      <c r="M137" s="206"/>
      <c r="N137" s="207"/>
      <c r="O137" s="207"/>
      <c r="P137" s="208">
        <f>SUM(P138:P142)</f>
        <v>0</v>
      </c>
      <c r="Q137" s="207"/>
      <c r="R137" s="208">
        <f>SUM(R138:R142)</f>
        <v>1.2372639999999999</v>
      </c>
      <c r="S137" s="207"/>
      <c r="T137" s="209">
        <f>SUM(T138:T142)</f>
        <v>0</v>
      </c>
      <c r="U137" s="12"/>
      <c r="V137" s="12"/>
      <c r="W137" s="12"/>
      <c r="X137" s="12"/>
      <c r="Y137" s="12"/>
      <c r="Z137" s="12"/>
      <c r="AA137" s="12"/>
      <c r="AB137" s="12"/>
      <c r="AC137" s="12"/>
      <c r="AD137" s="12"/>
      <c r="AE137" s="12"/>
      <c r="AR137" s="210" t="s">
        <v>77</v>
      </c>
      <c r="AT137" s="211" t="s">
        <v>69</v>
      </c>
      <c r="AU137" s="211" t="s">
        <v>77</v>
      </c>
      <c r="AY137" s="210" t="s">
        <v>165</v>
      </c>
      <c r="BK137" s="212">
        <f>SUM(BK138:BK142)</f>
        <v>0</v>
      </c>
    </row>
    <row r="138" s="2" customFormat="1" ht="21.75" customHeight="1">
      <c r="A138" s="41"/>
      <c r="B138" s="42"/>
      <c r="C138" s="215" t="s">
        <v>248</v>
      </c>
      <c r="D138" s="215" t="s">
        <v>167</v>
      </c>
      <c r="E138" s="216" t="s">
        <v>1889</v>
      </c>
      <c r="F138" s="217" t="s">
        <v>1890</v>
      </c>
      <c r="G138" s="218" t="s">
        <v>573</v>
      </c>
      <c r="H138" s="219">
        <v>8</v>
      </c>
      <c r="I138" s="220"/>
      <c r="J138" s="221">
        <f>ROUND(I138*H138,2)</f>
        <v>0</v>
      </c>
      <c r="K138" s="217" t="s">
        <v>171</v>
      </c>
      <c r="L138" s="47"/>
      <c r="M138" s="222" t="s">
        <v>19</v>
      </c>
      <c r="N138" s="223" t="s">
        <v>41</v>
      </c>
      <c r="O138" s="87"/>
      <c r="P138" s="224">
        <f>O138*H138</f>
        <v>0</v>
      </c>
      <c r="Q138" s="224">
        <v>0.082657999999999995</v>
      </c>
      <c r="R138" s="224">
        <f>Q138*H138</f>
        <v>0.66126399999999996</v>
      </c>
      <c r="S138" s="224">
        <v>0</v>
      </c>
      <c r="T138" s="225">
        <f>S138*H138</f>
        <v>0</v>
      </c>
      <c r="U138" s="41"/>
      <c r="V138" s="41"/>
      <c r="W138" s="41"/>
      <c r="X138" s="41"/>
      <c r="Y138" s="41"/>
      <c r="Z138" s="41"/>
      <c r="AA138" s="41"/>
      <c r="AB138" s="41"/>
      <c r="AC138" s="41"/>
      <c r="AD138" s="41"/>
      <c r="AE138" s="41"/>
      <c r="AR138" s="226" t="s">
        <v>172</v>
      </c>
      <c r="AT138" s="226" t="s">
        <v>167</v>
      </c>
      <c r="AU138" s="226" t="s">
        <v>79</v>
      </c>
      <c r="AY138" s="20" t="s">
        <v>165</v>
      </c>
      <c r="BE138" s="227">
        <f>IF(N138="základní",J138,0)</f>
        <v>0</v>
      </c>
      <c r="BF138" s="227">
        <f>IF(N138="snížená",J138,0)</f>
        <v>0</v>
      </c>
      <c r="BG138" s="227">
        <f>IF(N138="zákl. přenesená",J138,0)</f>
        <v>0</v>
      </c>
      <c r="BH138" s="227">
        <f>IF(N138="sníž. přenesená",J138,0)</f>
        <v>0</v>
      </c>
      <c r="BI138" s="227">
        <f>IF(N138="nulová",J138,0)</f>
        <v>0</v>
      </c>
      <c r="BJ138" s="20" t="s">
        <v>77</v>
      </c>
      <c r="BK138" s="227">
        <f>ROUND(I138*H138,2)</f>
        <v>0</v>
      </c>
      <c r="BL138" s="20" t="s">
        <v>172</v>
      </c>
      <c r="BM138" s="226" t="s">
        <v>1891</v>
      </c>
    </row>
    <row r="139" s="2" customFormat="1">
      <c r="A139" s="41"/>
      <c r="B139" s="42"/>
      <c r="C139" s="43"/>
      <c r="D139" s="228" t="s">
        <v>174</v>
      </c>
      <c r="E139" s="43"/>
      <c r="F139" s="229" t="s">
        <v>1892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174</v>
      </c>
      <c r="AU139" s="20" t="s">
        <v>79</v>
      </c>
    </row>
    <row r="140" s="13" customFormat="1">
      <c r="A140" s="13"/>
      <c r="B140" s="233"/>
      <c r="C140" s="234"/>
      <c r="D140" s="235" t="s">
        <v>176</v>
      </c>
      <c r="E140" s="236" t="s">
        <v>19</v>
      </c>
      <c r="F140" s="237" t="s">
        <v>1893</v>
      </c>
      <c r="G140" s="234"/>
      <c r="H140" s="238">
        <v>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176</v>
      </c>
      <c r="AU140" s="244" t="s">
        <v>79</v>
      </c>
      <c r="AV140" s="13" t="s">
        <v>79</v>
      </c>
      <c r="AW140" s="13" t="s">
        <v>32</v>
      </c>
      <c r="AX140" s="13" t="s">
        <v>70</v>
      </c>
      <c r="AY140" s="244" t="s">
        <v>165</v>
      </c>
    </row>
    <row r="141" s="14" customFormat="1">
      <c r="A141" s="14"/>
      <c r="B141" s="245"/>
      <c r="C141" s="246"/>
      <c r="D141" s="235" t="s">
        <v>176</v>
      </c>
      <c r="E141" s="247" t="s">
        <v>19</v>
      </c>
      <c r="F141" s="248" t="s">
        <v>178</v>
      </c>
      <c r="G141" s="246"/>
      <c r="H141" s="249">
        <v>8</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176</v>
      </c>
      <c r="AU141" s="255" t="s">
        <v>79</v>
      </c>
      <c r="AV141" s="14" t="s">
        <v>172</v>
      </c>
      <c r="AW141" s="14" t="s">
        <v>32</v>
      </c>
      <c r="AX141" s="14" t="s">
        <v>77</v>
      </c>
      <c r="AY141" s="255" t="s">
        <v>165</v>
      </c>
    </row>
    <row r="142" s="2" customFormat="1" ht="16.5" customHeight="1">
      <c r="A142" s="41"/>
      <c r="B142" s="42"/>
      <c r="C142" s="256" t="s">
        <v>254</v>
      </c>
      <c r="D142" s="256" t="s">
        <v>218</v>
      </c>
      <c r="E142" s="257" t="s">
        <v>1894</v>
      </c>
      <c r="F142" s="258" t="s">
        <v>1895</v>
      </c>
      <c r="G142" s="259" t="s">
        <v>573</v>
      </c>
      <c r="H142" s="260">
        <v>8</v>
      </c>
      <c r="I142" s="261"/>
      <c r="J142" s="262">
        <f>ROUND(I142*H142,2)</f>
        <v>0</v>
      </c>
      <c r="K142" s="258" t="s">
        <v>171</v>
      </c>
      <c r="L142" s="263"/>
      <c r="M142" s="264" t="s">
        <v>19</v>
      </c>
      <c r="N142" s="265" t="s">
        <v>41</v>
      </c>
      <c r="O142" s="87"/>
      <c r="P142" s="224">
        <f>O142*H142</f>
        <v>0</v>
      </c>
      <c r="Q142" s="224">
        <v>0.071999999999999995</v>
      </c>
      <c r="R142" s="224">
        <f>Q142*H142</f>
        <v>0.57599999999999996</v>
      </c>
      <c r="S142" s="224">
        <v>0</v>
      </c>
      <c r="T142" s="225">
        <f>S142*H142</f>
        <v>0</v>
      </c>
      <c r="U142" s="41"/>
      <c r="V142" s="41"/>
      <c r="W142" s="41"/>
      <c r="X142" s="41"/>
      <c r="Y142" s="41"/>
      <c r="Z142" s="41"/>
      <c r="AA142" s="41"/>
      <c r="AB142" s="41"/>
      <c r="AC142" s="41"/>
      <c r="AD142" s="41"/>
      <c r="AE142" s="41"/>
      <c r="AR142" s="226" t="s">
        <v>217</v>
      </c>
      <c r="AT142" s="226" t="s">
        <v>218</v>
      </c>
      <c r="AU142" s="226" t="s">
        <v>79</v>
      </c>
      <c r="AY142" s="20" t="s">
        <v>165</v>
      </c>
      <c r="BE142" s="227">
        <f>IF(N142="základní",J142,0)</f>
        <v>0</v>
      </c>
      <c r="BF142" s="227">
        <f>IF(N142="snížená",J142,0)</f>
        <v>0</v>
      </c>
      <c r="BG142" s="227">
        <f>IF(N142="zákl. přenesená",J142,0)</f>
        <v>0</v>
      </c>
      <c r="BH142" s="227">
        <f>IF(N142="sníž. přenesená",J142,0)</f>
        <v>0</v>
      </c>
      <c r="BI142" s="227">
        <f>IF(N142="nulová",J142,0)</f>
        <v>0</v>
      </c>
      <c r="BJ142" s="20" t="s">
        <v>77</v>
      </c>
      <c r="BK142" s="227">
        <f>ROUND(I142*H142,2)</f>
        <v>0</v>
      </c>
      <c r="BL142" s="20" t="s">
        <v>172</v>
      </c>
      <c r="BM142" s="226" t="s">
        <v>1896</v>
      </c>
    </row>
    <row r="143" s="12" customFormat="1" ht="22.8" customHeight="1">
      <c r="A143" s="12"/>
      <c r="B143" s="199"/>
      <c r="C143" s="200"/>
      <c r="D143" s="201" t="s">
        <v>69</v>
      </c>
      <c r="E143" s="213" t="s">
        <v>172</v>
      </c>
      <c r="F143" s="213" t="s">
        <v>425</v>
      </c>
      <c r="G143" s="200"/>
      <c r="H143" s="200"/>
      <c r="I143" s="203"/>
      <c r="J143" s="214">
        <f>BK143</f>
        <v>0</v>
      </c>
      <c r="K143" s="200"/>
      <c r="L143" s="205"/>
      <c r="M143" s="206"/>
      <c r="N143" s="207"/>
      <c r="O143" s="207"/>
      <c r="P143" s="208">
        <f>SUM(P144:P161)</f>
        <v>0</v>
      </c>
      <c r="Q143" s="207"/>
      <c r="R143" s="208">
        <f>SUM(R144:R161)</f>
        <v>3.3283250195098</v>
      </c>
      <c r="S143" s="207"/>
      <c r="T143" s="209">
        <f>SUM(T144:T161)</f>
        <v>0</v>
      </c>
      <c r="U143" s="12"/>
      <c r="V143" s="12"/>
      <c r="W143" s="12"/>
      <c r="X143" s="12"/>
      <c r="Y143" s="12"/>
      <c r="Z143" s="12"/>
      <c r="AA143" s="12"/>
      <c r="AB143" s="12"/>
      <c r="AC143" s="12"/>
      <c r="AD143" s="12"/>
      <c r="AE143" s="12"/>
      <c r="AR143" s="210" t="s">
        <v>77</v>
      </c>
      <c r="AT143" s="211" t="s">
        <v>69</v>
      </c>
      <c r="AU143" s="211" t="s">
        <v>77</v>
      </c>
      <c r="AY143" s="210" t="s">
        <v>165</v>
      </c>
      <c r="BK143" s="212">
        <f>SUM(BK144:BK161)</f>
        <v>0</v>
      </c>
    </row>
    <row r="144" s="2" customFormat="1" ht="24.15" customHeight="1">
      <c r="A144" s="41"/>
      <c r="B144" s="42"/>
      <c r="C144" s="215" t="s">
        <v>8</v>
      </c>
      <c r="D144" s="215" t="s">
        <v>167</v>
      </c>
      <c r="E144" s="216" t="s">
        <v>1897</v>
      </c>
      <c r="F144" s="217" t="s">
        <v>1898</v>
      </c>
      <c r="G144" s="218" t="s">
        <v>194</v>
      </c>
      <c r="H144" s="219">
        <v>1.25</v>
      </c>
      <c r="I144" s="220"/>
      <c r="J144" s="221">
        <f>ROUND(I144*H144,2)</f>
        <v>0</v>
      </c>
      <c r="K144" s="217" t="s">
        <v>171</v>
      </c>
      <c r="L144" s="47"/>
      <c r="M144" s="222" t="s">
        <v>19</v>
      </c>
      <c r="N144" s="223" t="s">
        <v>41</v>
      </c>
      <c r="O144" s="87"/>
      <c r="P144" s="224">
        <f>O144*H144</f>
        <v>0</v>
      </c>
      <c r="Q144" s="224">
        <v>2.50194574</v>
      </c>
      <c r="R144" s="224">
        <f>Q144*H144</f>
        <v>3.127432175</v>
      </c>
      <c r="S144" s="224">
        <v>0</v>
      </c>
      <c r="T144" s="225">
        <f>S144*H144</f>
        <v>0</v>
      </c>
      <c r="U144" s="41"/>
      <c r="V144" s="41"/>
      <c r="W144" s="41"/>
      <c r="X144" s="41"/>
      <c r="Y144" s="41"/>
      <c r="Z144" s="41"/>
      <c r="AA144" s="41"/>
      <c r="AB144" s="41"/>
      <c r="AC144" s="41"/>
      <c r="AD144" s="41"/>
      <c r="AE144" s="41"/>
      <c r="AR144" s="226" t="s">
        <v>172</v>
      </c>
      <c r="AT144" s="226" t="s">
        <v>167</v>
      </c>
      <c r="AU144" s="226" t="s">
        <v>79</v>
      </c>
      <c r="AY144" s="20" t="s">
        <v>165</v>
      </c>
      <c r="BE144" s="227">
        <f>IF(N144="základní",J144,0)</f>
        <v>0</v>
      </c>
      <c r="BF144" s="227">
        <f>IF(N144="snížená",J144,0)</f>
        <v>0</v>
      </c>
      <c r="BG144" s="227">
        <f>IF(N144="zákl. přenesená",J144,0)</f>
        <v>0</v>
      </c>
      <c r="BH144" s="227">
        <f>IF(N144="sníž. přenesená",J144,0)</f>
        <v>0</v>
      </c>
      <c r="BI144" s="227">
        <f>IF(N144="nulová",J144,0)</f>
        <v>0</v>
      </c>
      <c r="BJ144" s="20" t="s">
        <v>77</v>
      </c>
      <c r="BK144" s="227">
        <f>ROUND(I144*H144,2)</f>
        <v>0</v>
      </c>
      <c r="BL144" s="20" t="s">
        <v>172</v>
      </c>
      <c r="BM144" s="226" t="s">
        <v>1899</v>
      </c>
    </row>
    <row r="145" s="2" customFormat="1">
      <c r="A145" s="41"/>
      <c r="B145" s="42"/>
      <c r="C145" s="43"/>
      <c r="D145" s="228" t="s">
        <v>174</v>
      </c>
      <c r="E145" s="43"/>
      <c r="F145" s="229" t="s">
        <v>1900</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174</v>
      </c>
      <c r="AU145" s="20" t="s">
        <v>79</v>
      </c>
    </row>
    <row r="146" s="13" customFormat="1">
      <c r="A146" s="13"/>
      <c r="B146" s="233"/>
      <c r="C146" s="234"/>
      <c r="D146" s="235" t="s">
        <v>176</v>
      </c>
      <c r="E146" s="236" t="s">
        <v>19</v>
      </c>
      <c r="F146" s="237" t="s">
        <v>1901</v>
      </c>
      <c r="G146" s="234"/>
      <c r="H146" s="238">
        <v>1.25</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176</v>
      </c>
      <c r="AU146" s="244" t="s">
        <v>79</v>
      </c>
      <c r="AV146" s="13" t="s">
        <v>79</v>
      </c>
      <c r="AW146" s="13" t="s">
        <v>32</v>
      </c>
      <c r="AX146" s="13" t="s">
        <v>70</v>
      </c>
      <c r="AY146" s="244" t="s">
        <v>165</v>
      </c>
    </row>
    <row r="147" s="14" customFormat="1">
      <c r="A147" s="14"/>
      <c r="B147" s="245"/>
      <c r="C147" s="246"/>
      <c r="D147" s="235" t="s">
        <v>176</v>
      </c>
      <c r="E147" s="247" t="s">
        <v>19</v>
      </c>
      <c r="F147" s="248" t="s">
        <v>178</v>
      </c>
      <c r="G147" s="246"/>
      <c r="H147" s="249">
        <v>1.25</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176</v>
      </c>
      <c r="AU147" s="255" t="s">
        <v>79</v>
      </c>
      <c r="AV147" s="14" t="s">
        <v>172</v>
      </c>
      <c r="AW147" s="14" t="s">
        <v>32</v>
      </c>
      <c r="AX147" s="14" t="s">
        <v>77</v>
      </c>
      <c r="AY147" s="255" t="s">
        <v>165</v>
      </c>
    </row>
    <row r="148" s="2" customFormat="1" ht="24.15" customHeight="1">
      <c r="A148" s="41"/>
      <c r="B148" s="42"/>
      <c r="C148" s="215" t="s">
        <v>269</v>
      </c>
      <c r="D148" s="215" t="s">
        <v>167</v>
      </c>
      <c r="E148" s="216" t="s">
        <v>1902</v>
      </c>
      <c r="F148" s="217" t="s">
        <v>1903</v>
      </c>
      <c r="G148" s="218" t="s">
        <v>221</v>
      </c>
      <c r="H148" s="219">
        <v>0.014999999999999999</v>
      </c>
      <c r="I148" s="220"/>
      <c r="J148" s="221">
        <f>ROUND(I148*H148,2)</f>
        <v>0</v>
      </c>
      <c r="K148" s="217" t="s">
        <v>171</v>
      </c>
      <c r="L148" s="47"/>
      <c r="M148" s="222" t="s">
        <v>19</v>
      </c>
      <c r="N148" s="223" t="s">
        <v>41</v>
      </c>
      <c r="O148" s="87"/>
      <c r="P148" s="224">
        <f>O148*H148</f>
        <v>0</v>
      </c>
      <c r="Q148" s="224">
        <v>1.0492724</v>
      </c>
      <c r="R148" s="224">
        <f>Q148*H148</f>
        <v>0.015739085999999999</v>
      </c>
      <c r="S148" s="224">
        <v>0</v>
      </c>
      <c r="T148" s="225">
        <f>S148*H148</f>
        <v>0</v>
      </c>
      <c r="U148" s="41"/>
      <c r="V148" s="41"/>
      <c r="W148" s="41"/>
      <c r="X148" s="41"/>
      <c r="Y148" s="41"/>
      <c r="Z148" s="41"/>
      <c r="AA148" s="41"/>
      <c r="AB148" s="41"/>
      <c r="AC148" s="41"/>
      <c r="AD148" s="41"/>
      <c r="AE148" s="41"/>
      <c r="AR148" s="226" t="s">
        <v>172</v>
      </c>
      <c r="AT148" s="226" t="s">
        <v>167</v>
      </c>
      <c r="AU148" s="226" t="s">
        <v>79</v>
      </c>
      <c r="AY148" s="20" t="s">
        <v>165</v>
      </c>
      <c r="BE148" s="227">
        <f>IF(N148="základní",J148,0)</f>
        <v>0</v>
      </c>
      <c r="BF148" s="227">
        <f>IF(N148="snížená",J148,0)</f>
        <v>0</v>
      </c>
      <c r="BG148" s="227">
        <f>IF(N148="zákl. přenesená",J148,0)</f>
        <v>0</v>
      </c>
      <c r="BH148" s="227">
        <f>IF(N148="sníž. přenesená",J148,0)</f>
        <v>0</v>
      </c>
      <c r="BI148" s="227">
        <f>IF(N148="nulová",J148,0)</f>
        <v>0</v>
      </c>
      <c r="BJ148" s="20" t="s">
        <v>77</v>
      </c>
      <c r="BK148" s="227">
        <f>ROUND(I148*H148,2)</f>
        <v>0</v>
      </c>
      <c r="BL148" s="20" t="s">
        <v>172</v>
      </c>
      <c r="BM148" s="226" t="s">
        <v>1904</v>
      </c>
    </row>
    <row r="149" s="2" customFormat="1">
      <c r="A149" s="41"/>
      <c r="B149" s="42"/>
      <c r="C149" s="43"/>
      <c r="D149" s="228" t="s">
        <v>174</v>
      </c>
      <c r="E149" s="43"/>
      <c r="F149" s="229" t="s">
        <v>1905</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174</v>
      </c>
      <c r="AU149" s="20" t="s">
        <v>79</v>
      </c>
    </row>
    <row r="150" s="13" customFormat="1">
      <c r="A150" s="13"/>
      <c r="B150" s="233"/>
      <c r="C150" s="234"/>
      <c r="D150" s="235" t="s">
        <v>176</v>
      </c>
      <c r="E150" s="236" t="s">
        <v>19</v>
      </c>
      <c r="F150" s="237" t="s">
        <v>1906</v>
      </c>
      <c r="G150" s="234"/>
      <c r="H150" s="238">
        <v>0.014999999999999999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176</v>
      </c>
      <c r="AU150" s="244" t="s">
        <v>79</v>
      </c>
      <c r="AV150" s="13" t="s">
        <v>79</v>
      </c>
      <c r="AW150" s="13" t="s">
        <v>32</v>
      </c>
      <c r="AX150" s="13" t="s">
        <v>70</v>
      </c>
      <c r="AY150" s="244" t="s">
        <v>165</v>
      </c>
    </row>
    <row r="151" s="14" customFormat="1">
      <c r="A151" s="14"/>
      <c r="B151" s="245"/>
      <c r="C151" s="246"/>
      <c r="D151" s="235" t="s">
        <v>176</v>
      </c>
      <c r="E151" s="247" t="s">
        <v>19</v>
      </c>
      <c r="F151" s="248" t="s">
        <v>178</v>
      </c>
      <c r="G151" s="246"/>
      <c r="H151" s="249">
        <v>0.014999999999999999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176</v>
      </c>
      <c r="AU151" s="255" t="s">
        <v>79</v>
      </c>
      <c r="AV151" s="14" t="s">
        <v>172</v>
      </c>
      <c r="AW151" s="14" t="s">
        <v>32</v>
      </c>
      <c r="AX151" s="14" t="s">
        <v>77</v>
      </c>
      <c r="AY151" s="255" t="s">
        <v>165</v>
      </c>
    </row>
    <row r="152" s="2" customFormat="1" ht="24.15" customHeight="1">
      <c r="A152" s="41"/>
      <c r="B152" s="42"/>
      <c r="C152" s="215" t="s">
        <v>275</v>
      </c>
      <c r="D152" s="215" t="s">
        <v>167</v>
      </c>
      <c r="E152" s="216" t="s">
        <v>1907</v>
      </c>
      <c r="F152" s="217" t="s">
        <v>1908</v>
      </c>
      <c r="G152" s="218" t="s">
        <v>221</v>
      </c>
      <c r="H152" s="219">
        <v>0.034000000000000002</v>
      </c>
      <c r="I152" s="220"/>
      <c r="J152" s="221">
        <f>ROUND(I152*H152,2)</f>
        <v>0</v>
      </c>
      <c r="K152" s="217" t="s">
        <v>171</v>
      </c>
      <c r="L152" s="47"/>
      <c r="M152" s="222" t="s">
        <v>19</v>
      </c>
      <c r="N152" s="223" t="s">
        <v>41</v>
      </c>
      <c r="O152" s="87"/>
      <c r="P152" s="224">
        <f>O152*H152</f>
        <v>0</v>
      </c>
      <c r="Q152" s="224">
        <v>1.0627727797</v>
      </c>
      <c r="R152" s="224">
        <f>Q152*H152</f>
        <v>0.036134274509800002</v>
      </c>
      <c r="S152" s="224">
        <v>0</v>
      </c>
      <c r="T152" s="225">
        <f>S152*H152</f>
        <v>0</v>
      </c>
      <c r="U152" s="41"/>
      <c r="V152" s="41"/>
      <c r="W152" s="41"/>
      <c r="X152" s="41"/>
      <c r="Y152" s="41"/>
      <c r="Z152" s="41"/>
      <c r="AA152" s="41"/>
      <c r="AB152" s="41"/>
      <c r="AC152" s="41"/>
      <c r="AD152" s="41"/>
      <c r="AE152" s="41"/>
      <c r="AR152" s="226" t="s">
        <v>172</v>
      </c>
      <c r="AT152" s="226" t="s">
        <v>167</v>
      </c>
      <c r="AU152" s="226" t="s">
        <v>79</v>
      </c>
      <c r="AY152" s="20" t="s">
        <v>165</v>
      </c>
      <c r="BE152" s="227">
        <f>IF(N152="základní",J152,0)</f>
        <v>0</v>
      </c>
      <c r="BF152" s="227">
        <f>IF(N152="snížená",J152,0)</f>
        <v>0</v>
      </c>
      <c r="BG152" s="227">
        <f>IF(N152="zákl. přenesená",J152,0)</f>
        <v>0</v>
      </c>
      <c r="BH152" s="227">
        <f>IF(N152="sníž. přenesená",J152,0)</f>
        <v>0</v>
      </c>
      <c r="BI152" s="227">
        <f>IF(N152="nulová",J152,0)</f>
        <v>0</v>
      </c>
      <c r="BJ152" s="20" t="s">
        <v>77</v>
      </c>
      <c r="BK152" s="227">
        <f>ROUND(I152*H152,2)</f>
        <v>0</v>
      </c>
      <c r="BL152" s="20" t="s">
        <v>172</v>
      </c>
      <c r="BM152" s="226" t="s">
        <v>1909</v>
      </c>
    </row>
    <row r="153" s="2" customFormat="1">
      <c r="A153" s="41"/>
      <c r="B153" s="42"/>
      <c r="C153" s="43"/>
      <c r="D153" s="228" t="s">
        <v>174</v>
      </c>
      <c r="E153" s="43"/>
      <c r="F153" s="229" t="s">
        <v>1910</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174</v>
      </c>
      <c r="AU153" s="20" t="s">
        <v>79</v>
      </c>
    </row>
    <row r="154" s="13" customFormat="1">
      <c r="A154" s="13"/>
      <c r="B154" s="233"/>
      <c r="C154" s="234"/>
      <c r="D154" s="235" t="s">
        <v>176</v>
      </c>
      <c r="E154" s="236" t="s">
        <v>19</v>
      </c>
      <c r="F154" s="237" t="s">
        <v>1911</v>
      </c>
      <c r="G154" s="234"/>
      <c r="H154" s="238">
        <v>0.034000000000000002</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176</v>
      </c>
      <c r="AU154" s="244" t="s">
        <v>79</v>
      </c>
      <c r="AV154" s="13" t="s">
        <v>79</v>
      </c>
      <c r="AW154" s="13" t="s">
        <v>32</v>
      </c>
      <c r="AX154" s="13" t="s">
        <v>70</v>
      </c>
      <c r="AY154" s="244" t="s">
        <v>165</v>
      </c>
    </row>
    <row r="155" s="14" customFormat="1">
      <c r="A155" s="14"/>
      <c r="B155" s="245"/>
      <c r="C155" s="246"/>
      <c r="D155" s="235" t="s">
        <v>176</v>
      </c>
      <c r="E155" s="247" t="s">
        <v>19</v>
      </c>
      <c r="F155" s="248" t="s">
        <v>178</v>
      </c>
      <c r="G155" s="246"/>
      <c r="H155" s="249">
        <v>0.034000000000000002</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176</v>
      </c>
      <c r="AU155" s="255" t="s">
        <v>79</v>
      </c>
      <c r="AV155" s="14" t="s">
        <v>172</v>
      </c>
      <c r="AW155" s="14" t="s">
        <v>32</v>
      </c>
      <c r="AX155" s="14" t="s">
        <v>77</v>
      </c>
      <c r="AY155" s="255" t="s">
        <v>165</v>
      </c>
    </row>
    <row r="156" s="2" customFormat="1" ht="24.15" customHeight="1">
      <c r="A156" s="41"/>
      <c r="B156" s="42"/>
      <c r="C156" s="215" t="s">
        <v>283</v>
      </c>
      <c r="D156" s="215" t="s">
        <v>167</v>
      </c>
      <c r="E156" s="216" t="s">
        <v>1912</v>
      </c>
      <c r="F156" s="217" t="s">
        <v>1913</v>
      </c>
      <c r="G156" s="218" t="s">
        <v>188</v>
      </c>
      <c r="H156" s="219">
        <v>11.5</v>
      </c>
      <c r="I156" s="220"/>
      <c r="J156" s="221">
        <f>ROUND(I156*H156,2)</f>
        <v>0</v>
      </c>
      <c r="K156" s="217" t="s">
        <v>171</v>
      </c>
      <c r="L156" s="47"/>
      <c r="M156" s="222" t="s">
        <v>19</v>
      </c>
      <c r="N156" s="223" t="s">
        <v>41</v>
      </c>
      <c r="O156" s="87"/>
      <c r="P156" s="224">
        <f>O156*H156</f>
        <v>0</v>
      </c>
      <c r="Q156" s="224">
        <v>0.012958216</v>
      </c>
      <c r="R156" s="224">
        <f>Q156*H156</f>
        <v>0.14901948400000001</v>
      </c>
      <c r="S156" s="224">
        <v>0</v>
      </c>
      <c r="T156" s="225">
        <f>S156*H156</f>
        <v>0</v>
      </c>
      <c r="U156" s="41"/>
      <c r="V156" s="41"/>
      <c r="W156" s="41"/>
      <c r="X156" s="41"/>
      <c r="Y156" s="41"/>
      <c r="Z156" s="41"/>
      <c r="AA156" s="41"/>
      <c r="AB156" s="41"/>
      <c r="AC156" s="41"/>
      <c r="AD156" s="41"/>
      <c r="AE156" s="41"/>
      <c r="AR156" s="226" t="s">
        <v>172</v>
      </c>
      <c r="AT156" s="226" t="s">
        <v>167</v>
      </c>
      <c r="AU156" s="226" t="s">
        <v>79</v>
      </c>
      <c r="AY156" s="20" t="s">
        <v>165</v>
      </c>
      <c r="BE156" s="227">
        <f>IF(N156="základní",J156,0)</f>
        <v>0</v>
      </c>
      <c r="BF156" s="227">
        <f>IF(N156="snížená",J156,0)</f>
        <v>0</v>
      </c>
      <c r="BG156" s="227">
        <f>IF(N156="zákl. přenesená",J156,0)</f>
        <v>0</v>
      </c>
      <c r="BH156" s="227">
        <f>IF(N156="sníž. přenesená",J156,0)</f>
        <v>0</v>
      </c>
      <c r="BI156" s="227">
        <f>IF(N156="nulová",J156,0)</f>
        <v>0</v>
      </c>
      <c r="BJ156" s="20" t="s">
        <v>77</v>
      </c>
      <c r="BK156" s="227">
        <f>ROUND(I156*H156,2)</f>
        <v>0</v>
      </c>
      <c r="BL156" s="20" t="s">
        <v>172</v>
      </c>
      <c r="BM156" s="226" t="s">
        <v>1914</v>
      </c>
    </row>
    <row r="157" s="2" customFormat="1">
      <c r="A157" s="41"/>
      <c r="B157" s="42"/>
      <c r="C157" s="43"/>
      <c r="D157" s="228" t="s">
        <v>174</v>
      </c>
      <c r="E157" s="43"/>
      <c r="F157" s="229" t="s">
        <v>1915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174</v>
      </c>
      <c r="AU157" s="20" t="s">
        <v>79</v>
      </c>
    </row>
    <row r="158" s="13" customFormat="1">
      <c r="A158" s="13"/>
      <c r="B158" s="233"/>
      <c r="C158" s="234"/>
      <c r="D158" s="235" t="s">
        <v>176</v>
      </c>
      <c r="E158" s="236" t="s">
        <v>19</v>
      </c>
      <c r="F158" s="237" t="s">
        <v>1916</v>
      </c>
      <c r="G158" s="234"/>
      <c r="H158" s="238">
        <v>11.5</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176</v>
      </c>
      <c r="AU158" s="244" t="s">
        <v>79</v>
      </c>
      <c r="AV158" s="13" t="s">
        <v>79</v>
      </c>
      <c r="AW158" s="13" t="s">
        <v>32</v>
      </c>
      <c r="AX158" s="13" t="s">
        <v>70</v>
      </c>
      <c r="AY158" s="244" t="s">
        <v>165</v>
      </c>
    </row>
    <row r="159" s="14" customFormat="1">
      <c r="A159" s="14"/>
      <c r="B159" s="245"/>
      <c r="C159" s="246"/>
      <c r="D159" s="235" t="s">
        <v>176</v>
      </c>
      <c r="E159" s="247" t="s">
        <v>19</v>
      </c>
      <c r="F159" s="248" t="s">
        <v>178</v>
      </c>
      <c r="G159" s="246"/>
      <c r="H159" s="249">
        <v>11.5</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176</v>
      </c>
      <c r="AU159" s="255" t="s">
        <v>79</v>
      </c>
      <c r="AV159" s="14" t="s">
        <v>172</v>
      </c>
      <c r="AW159" s="14" t="s">
        <v>32</v>
      </c>
      <c r="AX159" s="14" t="s">
        <v>77</v>
      </c>
      <c r="AY159" s="255" t="s">
        <v>165</v>
      </c>
    </row>
    <row r="160" s="2" customFormat="1" ht="24.15" customHeight="1">
      <c r="A160" s="41"/>
      <c r="B160" s="42"/>
      <c r="C160" s="215" t="s">
        <v>289</v>
      </c>
      <c r="D160" s="215" t="s">
        <v>167</v>
      </c>
      <c r="E160" s="216" t="s">
        <v>1917</v>
      </c>
      <c r="F160" s="217" t="s">
        <v>1918</v>
      </c>
      <c r="G160" s="218" t="s">
        <v>188</v>
      </c>
      <c r="H160" s="219">
        <v>11.5</v>
      </c>
      <c r="I160" s="220"/>
      <c r="J160" s="221">
        <f>ROUND(I160*H160,2)</f>
        <v>0</v>
      </c>
      <c r="K160" s="217" t="s">
        <v>171</v>
      </c>
      <c r="L160" s="47"/>
      <c r="M160" s="222" t="s">
        <v>19</v>
      </c>
      <c r="N160" s="223" t="s">
        <v>41</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172</v>
      </c>
      <c r="AT160" s="226" t="s">
        <v>167</v>
      </c>
      <c r="AU160" s="226" t="s">
        <v>79</v>
      </c>
      <c r="AY160" s="20" t="s">
        <v>165</v>
      </c>
      <c r="BE160" s="227">
        <f>IF(N160="základní",J160,0)</f>
        <v>0</v>
      </c>
      <c r="BF160" s="227">
        <f>IF(N160="snížená",J160,0)</f>
        <v>0</v>
      </c>
      <c r="BG160" s="227">
        <f>IF(N160="zákl. přenesená",J160,0)</f>
        <v>0</v>
      </c>
      <c r="BH160" s="227">
        <f>IF(N160="sníž. přenesená",J160,0)</f>
        <v>0</v>
      </c>
      <c r="BI160" s="227">
        <f>IF(N160="nulová",J160,0)</f>
        <v>0</v>
      </c>
      <c r="BJ160" s="20" t="s">
        <v>77</v>
      </c>
      <c r="BK160" s="227">
        <f>ROUND(I160*H160,2)</f>
        <v>0</v>
      </c>
      <c r="BL160" s="20" t="s">
        <v>172</v>
      </c>
      <c r="BM160" s="226" t="s">
        <v>1919</v>
      </c>
    </row>
    <row r="161" s="2" customFormat="1">
      <c r="A161" s="41"/>
      <c r="B161" s="42"/>
      <c r="C161" s="43"/>
      <c r="D161" s="228" t="s">
        <v>174</v>
      </c>
      <c r="E161" s="43"/>
      <c r="F161" s="229" t="s">
        <v>1920</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174</v>
      </c>
      <c r="AU161" s="20" t="s">
        <v>79</v>
      </c>
    </row>
    <row r="162" s="12" customFormat="1" ht="22.8" customHeight="1">
      <c r="A162" s="12"/>
      <c r="B162" s="199"/>
      <c r="C162" s="200"/>
      <c r="D162" s="201" t="s">
        <v>69</v>
      </c>
      <c r="E162" s="213" t="s">
        <v>198</v>
      </c>
      <c r="F162" s="213" t="s">
        <v>1921</v>
      </c>
      <c r="G162" s="200"/>
      <c r="H162" s="200"/>
      <c r="I162" s="203"/>
      <c r="J162" s="214">
        <f>BK162</f>
        <v>0</v>
      </c>
      <c r="K162" s="200"/>
      <c r="L162" s="205"/>
      <c r="M162" s="206"/>
      <c r="N162" s="207"/>
      <c r="O162" s="207"/>
      <c r="P162" s="208">
        <f>SUM(P163:P198)</f>
        <v>0</v>
      </c>
      <c r="Q162" s="207"/>
      <c r="R162" s="208">
        <f>SUM(R163:R198)</f>
        <v>1.6587200000000002</v>
      </c>
      <c r="S162" s="207"/>
      <c r="T162" s="209">
        <f>SUM(T163:T198)</f>
        <v>0</v>
      </c>
      <c r="U162" s="12"/>
      <c r="V162" s="12"/>
      <c r="W162" s="12"/>
      <c r="X162" s="12"/>
      <c r="Y162" s="12"/>
      <c r="Z162" s="12"/>
      <c r="AA162" s="12"/>
      <c r="AB162" s="12"/>
      <c r="AC162" s="12"/>
      <c r="AD162" s="12"/>
      <c r="AE162" s="12"/>
      <c r="AR162" s="210" t="s">
        <v>77</v>
      </c>
      <c r="AT162" s="211" t="s">
        <v>69</v>
      </c>
      <c r="AU162" s="211" t="s">
        <v>77</v>
      </c>
      <c r="AY162" s="210" t="s">
        <v>165</v>
      </c>
      <c r="BK162" s="212">
        <f>SUM(BK163:BK198)</f>
        <v>0</v>
      </c>
    </row>
    <row r="163" s="2" customFormat="1" ht="21.75" customHeight="1">
      <c r="A163" s="41"/>
      <c r="B163" s="42"/>
      <c r="C163" s="215" t="s">
        <v>296</v>
      </c>
      <c r="D163" s="215" t="s">
        <v>167</v>
      </c>
      <c r="E163" s="216" t="s">
        <v>1922</v>
      </c>
      <c r="F163" s="217" t="s">
        <v>1923</v>
      </c>
      <c r="G163" s="218" t="s">
        <v>188</v>
      </c>
      <c r="H163" s="219">
        <v>80</v>
      </c>
      <c r="I163" s="220"/>
      <c r="J163" s="221">
        <f>ROUND(I163*H163,2)</f>
        <v>0</v>
      </c>
      <c r="K163" s="217" t="s">
        <v>171</v>
      </c>
      <c r="L163" s="47"/>
      <c r="M163" s="222" t="s">
        <v>19</v>
      </c>
      <c r="N163" s="223" t="s">
        <v>41</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172</v>
      </c>
      <c r="AT163" s="226" t="s">
        <v>167</v>
      </c>
      <c r="AU163" s="226" t="s">
        <v>79</v>
      </c>
      <c r="AY163" s="20" t="s">
        <v>165</v>
      </c>
      <c r="BE163" s="227">
        <f>IF(N163="základní",J163,0)</f>
        <v>0</v>
      </c>
      <c r="BF163" s="227">
        <f>IF(N163="snížená",J163,0)</f>
        <v>0</v>
      </c>
      <c r="BG163" s="227">
        <f>IF(N163="zákl. přenesená",J163,0)</f>
        <v>0</v>
      </c>
      <c r="BH163" s="227">
        <f>IF(N163="sníž. přenesená",J163,0)</f>
        <v>0</v>
      </c>
      <c r="BI163" s="227">
        <f>IF(N163="nulová",J163,0)</f>
        <v>0</v>
      </c>
      <c r="BJ163" s="20" t="s">
        <v>77</v>
      </c>
      <c r="BK163" s="227">
        <f>ROUND(I163*H163,2)</f>
        <v>0</v>
      </c>
      <c r="BL163" s="20" t="s">
        <v>172</v>
      </c>
      <c r="BM163" s="226" t="s">
        <v>1924</v>
      </c>
    </row>
    <row r="164" s="2" customFormat="1">
      <c r="A164" s="41"/>
      <c r="B164" s="42"/>
      <c r="C164" s="43"/>
      <c r="D164" s="228" t="s">
        <v>174</v>
      </c>
      <c r="E164" s="43"/>
      <c r="F164" s="229" t="s">
        <v>1925</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174</v>
      </c>
      <c r="AU164" s="20" t="s">
        <v>79</v>
      </c>
    </row>
    <row r="165" s="13" customFormat="1">
      <c r="A165" s="13"/>
      <c r="B165" s="233"/>
      <c r="C165" s="234"/>
      <c r="D165" s="235" t="s">
        <v>176</v>
      </c>
      <c r="E165" s="236" t="s">
        <v>19</v>
      </c>
      <c r="F165" s="237" t="s">
        <v>1926</v>
      </c>
      <c r="G165" s="234"/>
      <c r="H165" s="238">
        <v>80</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176</v>
      </c>
      <c r="AU165" s="244" t="s">
        <v>79</v>
      </c>
      <c r="AV165" s="13" t="s">
        <v>79</v>
      </c>
      <c r="AW165" s="13" t="s">
        <v>32</v>
      </c>
      <c r="AX165" s="13" t="s">
        <v>70</v>
      </c>
      <c r="AY165" s="244" t="s">
        <v>165</v>
      </c>
    </row>
    <row r="166" s="14" customFormat="1">
      <c r="A166" s="14"/>
      <c r="B166" s="245"/>
      <c r="C166" s="246"/>
      <c r="D166" s="235" t="s">
        <v>176</v>
      </c>
      <c r="E166" s="247" t="s">
        <v>19</v>
      </c>
      <c r="F166" s="248" t="s">
        <v>178</v>
      </c>
      <c r="G166" s="246"/>
      <c r="H166" s="249">
        <v>80</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176</v>
      </c>
      <c r="AU166" s="255" t="s">
        <v>79</v>
      </c>
      <c r="AV166" s="14" t="s">
        <v>172</v>
      </c>
      <c r="AW166" s="14" t="s">
        <v>32</v>
      </c>
      <c r="AX166" s="14" t="s">
        <v>77</v>
      </c>
      <c r="AY166" s="255" t="s">
        <v>165</v>
      </c>
    </row>
    <row r="167" s="2" customFormat="1" ht="24.15" customHeight="1">
      <c r="A167" s="41"/>
      <c r="B167" s="42"/>
      <c r="C167" s="215" t="s">
        <v>7</v>
      </c>
      <c r="D167" s="215" t="s">
        <v>167</v>
      </c>
      <c r="E167" s="216" t="s">
        <v>1927</v>
      </c>
      <c r="F167" s="217" t="s">
        <v>1928</v>
      </c>
      <c r="G167" s="218" t="s">
        <v>188</v>
      </c>
      <c r="H167" s="219">
        <v>73</v>
      </c>
      <c r="I167" s="220"/>
      <c r="J167" s="221">
        <f>ROUND(I167*H167,2)</f>
        <v>0</v>
      </c>
      <c r="K167" s="217" t="s">
        <v>171</v>
      </c>
      <c r="L167" s="47"/>
      <c r="M167" s="222" t="s">
        <v>19</v>
      </c>
      <c r="N167" s="223" t="s">
        <v>41</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172</v>
      </c>
      <c r="AT167" s="226" t="s">
        <v>167</v>
      </c>
      <c r="AU167" s="226" t="s">
        <v>79</v>
      </c>
      <c r="AY167" s="20" t="s">
        <v>165</v>
      </c>
      <c r="BE167" s="227">
        <f>IF(N167="základní",J167,0)</f>
        <v>0</v>
      </c>
      <c r="BF167" s="227">
        <f>IF(N167="snížená",J167,0)</f>
        <v>0</v>
      </c>
      <c r="BG167" s="227">
        <f>IF(N167="zákl. přenesená",J167,0)</f>
        <v>0</v>
      </c>
      <c r="BH167" s="227">
        <f>IF(N167="sníž. přenesená",J167,0)</f>
        <v>0</v>
      </c>
      <c r="BI167" s="227">
        <f>IF(N167="nulová",J167,0)</f>
        <v>0</v>
      </c>
      <c r="BJ167" s="20" t="s">
        <v>77</v>
      </c>
      <c r="BK167" s="227">
        <f>ROUND(I167*H167,2)</f>
        <v>0</v>
      </c>
      <c r="BL167" s="20" t="s">
        <v>172</v>
      </c>
      <c r="BM167" s="226" t="s">
        <v>1929</v>
      </c>
    </row>
    <row r="168" s="2" customFormat="1">
      <c r="A168" s="41"/>
      <c r="B168" s="42"/>
      <c r="C168" s="43"/>
      <c r="D168" s="228" t="s">
        <v>174</v>
      </c>
      <c r="E168" s="43"/>
      <c r="F168" s="229" t="s">
        <v>1930</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174</v>
      </c>
      <c r="AU168" s="20" t="s">
        <v>79</v>
      </c>
    </row>
    <row r="169" s="13" customFormat="1">
      <c r="A169" s="13"/>
      <c r="B169" s="233"/>
      <c r="C169" s="234"/>
      <c r="D169" s="235" t="s">
        <v>176</v>
      </c>
      <c r="E169" s="236" t="s">
        <v>19</v>
      </c>
      <c r="F169" s="237" t="s">
        <v>1931</v>
      </c>
      <c r="G169" s="234"/>
      <c r="H169" s="238">
        <v>73</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176</v>
      </c>
      <c r="AU169" s="244" t="s">
        <v>79</v>
      </c>
      <c r="AV169" s="13" t="s">
        <v>79</v>
      </c>
      <c r="AW169" s="13" t="s">
        <v>32</v>
      </c>
      <c r="AX169" s="13" t="s">
        <v>70</v>
      </c>
      <c r="AY169" s="244" t="s">
        <v>165</v>
      </c>
    </row>
    <row r="170" s="14" customFormat="1">
      <c r="A170" s="14"/>
      <c r="B170" s="245"/>
      <c r="C170" s="246"/>
      <c r="D170" s="235" t="s">
        <v>176</v>
      </c>
      <c r="E170" s="247" t="s">
        <v>19</v>
      </c>
      <c r="F170" s="248" t="s">
        <v>178</v>
      </c>
      <c r="G170" s="246"/>
      <c r="H170" s="249">
        <v>73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176</v>
      </c>
      <c r="AU170" s="255" t="s">
        <v>79</v>
      </c>
      <c r="AV170" s="14" t="s">
        <v>172</v>
      </c>
      <c r="AW170" s="14" t="s">
        <v>32</v>
      </c>
      <c r="AX170" s="14" t="s">
        <v>77</v>
      </c>
      <c r="AY170" s="255" t="s">
        <v>165</v>
      </c>
    </row>
    <row r="171" s="2" customFormat="1" ht="16.5" customHeight="1">
      <c r="A171" s="41"/>
      <c r="B171" s="42"/>
      <c r="C171" s="215" t="s">
        <v>307</v>
      </c>
      <c r="D171" s="215" t="s">
        <v>167</v>
      </c>
      <c r="E171" s="216" t="s">
        <v>1932</v>
      </c>
      <c r="F171" s="217" t="s">
        <v>1933</v>
      </c>
      <c r="G171" s="218" t="s">
        <v>188</v>
      </c>
      <c r="H171" s="219">
        <v>55</v>
      </c>
      <c r="I171" s="220"/>
      <c r="J171" s="221">
        <f>ROUND(I171*H171,2)</f>
        <v>0</v>
      </c>
      <c r="K171" s="217" t="s">
        <v>171</v>
      </c>
      <c r="L171" s="47"/>
      <c r="M171" s="222" t="s">
        <v>19</v>
      </c>
      <c r="N171" s="223" t="s">
        <v>41</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172</v>
      </c>
      <c r="AT171" s="226" t="s">
        <v>167</v>
      </c>
      <c r="AU171" s="226" t="s">
        <v>79</v>
      </c>
      <c r="AY171" s="20" t="s">
        <v>165</v>
      </c>
      <c r="BE171" s="227">
        <f>IF(N171="základní",J171,0)</f>
        <v>0</v>
      </c>
      <c r="BF171" s="227">
        <f>IF(N171="snížená",J171,0)</f>
        <v>0</v>
      </c>
      <c r="BG171" s="227">
        <f>IF(N171="zákl. přenesená",J171,0)</f>
        <v>0</v>
      </c>
      <c r="BH171" s="227">
        <f>IF(N171="sníž. přenesená",J171,0)</f>
        <v>0</v>
      </c>
      <c r="BI171" s="227">
        <f>IF(N171="nulová",J171,0)</f>
        <v>0</v>
      </c>
      <c r="BJ171" s="20" t="s">
        <v>77</v>
      </c>
      <c r="BK171" s="227">
        <f>ROUND(I171*H171,2)</f>
        <v>0</v>
      </c>
      <c r="BL171" s="20" t="s">
        <v>172</v>
      </c>
      <c r="BM171" s="226" t="s">
        <v>1934</v>
      </c>
    </row>
    <row r="172" s="2" customFormat="1">
      <c r="A172" s="41"/>
      <c r="B172" s="42"/>
      <c r="C172" s="43"/>
      <c r="D172" s="228" t="s">
        <v>174</v>
      </c>
      <c r="E172" s="43"/>
      <c r="F172" s="229" t="s">
        <v>1935</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174</v>
      </c>
      <c r="AU172" s="20" t="s">
        <v>79</v>
      </c>
    </row>
    <row r="173" s="13" customFormat="1">
      <c r="A173" s="13"/>
      <c r="B173" s="233"/>
      <c r="C173" s="234"/>
      <c r="D173" s="235" t="s">
        <v>176</v>
      </c>
      <c r="E173" s="236" t="s">
        <v>19</v>
      </c>
      <c r="F173" s="237" t="s">
        <v>1936</v>
      </c>
      <c r="G173" s="234"/>
      <c r="H173" s="238">
        <v>55</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176</v>
      </c>
      <c r="AU173" s="244" t="s">
        <v>79</v>
      </c>
      <c r="AV173" s="13" t="s">
        <v>79</v>
      </c>
      <c r="AW173" s="13" t="s">
        <v>32</v>
      </c>
      <c r="AX173" s="13" t="s">
        <v>70</v>
      </c>
      <c r="AY173" s="244" t="s">
        <v>165</v>
      </c>
    </row>
    <row r="174" s="14" customFormat="1">
      <c r="A174" s="14"/>
      <c r="B174" s="245"/>
      <c r="C174" s="246"/>
      <c r="D174" s="235" t="s">
        <v>176</v>
      </c>
      <c r="E174" s="247" t="s">
        <v>19</v>
      </c>
      <c r="F174" s="248" t="s">
        <v>178</v>
      </c>
      <c r="G174" s="246"/>
      <c r="H174" s="249">
        <v>55</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176</v>
      </c>
      <c r="AU174" s="255" t="s">
        <v>79</v>
      </c>
      <c r="AV174" s="14" t="s">
        <v>172</v>
      </c>
      <c r="AW174" s="14" t="s">
        <v>32</v>
      </c>
      <c r="AX174" s="14" t="s">
        <v>77</v>
      </c>
      <c r="AY174" s="255" t="s">
        <v>165</v>
      </c>
    </row>
    <row r="175" s="2" customFormat="1" ht="16.5" customHeight="1">
      <c r="A175" s="41"/>
      <c r="B175" s="42"/>
      <c r="C175" s="215" t="s">
        <v>312</v>
      </c>
      <c r="D175" s="215" t="s">
        <v>167</v>
      </c>
      <c r="E175" s="216" t="s">
        <v>1937</v>
      </c>
      <c r="F175" s="217" t="s">
        <v>1938</v>
      </c>
      <c r="G175" s="218" t="s">
        <v>188</v>
      </c>
      <c r="H175" s="219">
        <v>55</v>
      </c>
      <c r="I175" s="220"/>
      <c r="J175" s="221">
        <f>ROUND(I175*H175,2)</f>
        <v>0</v>
      </c>
      <c r="K175" s="217" t="s">
        <v>171</v>
      </c>
      <c r="L175" s="47"/>
      <c r="M175" s="222" t="s">
        <v>19</v>
      </c>
      <c r="N175" s="223" t="s">
        <v>41</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172</v>
      </c>
      <c r="AT175" s="226" t="s">
        <v>167</v>
      </c>
      <c r="AU175" s="226" t="s">
        <v>79</v>
      </c>
      <c r="AY175" s="20" t="s">
        <v>165</v>
      </c>
      <c r="BE175" s="227">
        <f>IF(N175="základní",J175,0)</f>
        <v>0</v>
      </c>
      <c r="BF175" s="227">
        <f>IF(N175="snížená",J175,0)</f>
        <v>0</v>
      </c>
      <c r="BG175" s="227">
        <f>IF(N175="zákl. přenesená",J175,0)</f>
        <v>0</v>
      </c>
      <c r="BH175" s="227">
        <f>IF(N175="sníž. přenesená",J175,0)</f>
        <v>0</v>
      </c>
      <c r="BI175" s="227">
        <f>IF(N175="nulová",J175,0)</f>
        <v>0</v>
      </c>
      <c r="BJ175" s="20" t="s">
        <v>77</v>
      </c>
      <c r="BK175" s="227">
        <f>ROUND(I175*H175,2)</f>
        <v>0</v>
      </c>
      <c r="BL175" s="20" t="s">
        <v>172</v>
      </c>
      <c r="BM175" s="226" t="s">
        <v>1939</v>
      </c>
    </row>
    <row r="176" s="2" customFormat="1">
      <c r="A176" s="41"/>
      <c r="B176" s="42"/>
      <c r="C176" s="43"/>
      <c r="D176" s="228" t="s">
        <v>174</v>
      </c>
      <c r="E176" s="43"/>
      <c r="F176" s="229" t="s">
        <v>1940</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174</v>
      </c>
      <c r="AU176" s="20" t="s">
        <v>79</v>
      </c>
    </row>
    <row r="177" s="13" customFormat="1">
      <c r="A177" s="13"/>
      <c r="B177" s="233"/>
      <c r="C177" s="234"/>
      <c r="D177" s="235" t="s">
        <v>176</v>
      </c>
      <c r="E177" s="236" t="s">
        <v>19</v>
      </c>
      <c r="F177" s="237" t="s">
        <v>1941</v>
      </c>
      <c r="G177" s="234"/>
      <c r="H177" s="238">
        <v>55</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176</v>
      </c>
      <c r="AU177" s="244" t="s">
        <v>79</v>
      </c>
      <c r="AV177" s="13" t="s">
        <v>79</v>
      </c>
      <c r="AW177" s="13" t="s">
        <v>32</v>
      </c>
      <c r="AX177" s="13" t="s">
        <v>70</v>
      </c>
      <c r="AY177" s="244" t="s">
        <v>165</v>
      </c>
    </row>
    <row r="178" s="14" customFormat="1">
      <c r="A178" s="14"/>
      <c r="B178" s="245"/>
      <c r="C178" s="246"/>
      <c r="D178" s="235" t="s">
        <v>176</v>
      </c>
      <c r="E178" s="247" t="s">
        <v>19</v>
      </c>
      <c r="F178" s="248" t="s">
        <v>178</v>
      </c>
      <c r="G178" s="246"/>
      <c r="H178" s="249">
        <v>55</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176</v>
      </c>
      <c r="AU178" s="255" t="s">
        <v>79</v>
      </c>
      <c r="AV178" s="14" t="s">
        <v>172</v>
      </c>
      <c r="AW178" s="14" t="s">
        <v>32</v>
      </c>
      <c r="AX178" s="14" t="s">
        <v>77</v>
      </c>
      <c r="AY178" s="255" t="s">
        <v>165</v>
      </c>
    </row>
    <row r="179" s="2" customFormat="1" ht="16.5" customHeight="1">
      <c r="A179" s="41"/>
      <c r="B179" s="42"/>
      <c r="C179" s="215" t="s">
        <v>318</v>
      </c>
      <c r="D179" s="215" t="s">
        <v>167</v>
      </c>
      <c r="E179" s="216" t="s">
        <v>1942</v>
      </c>
      <c r="F179" s="217" t="s">
        <v>1943</v>
      </c>
      <c r="G179" s="218" t="s">
        <v>188</v>
      </c>
      <c r="H179" s="219">
        <v>55</v>
      </c>
      <c r="I179" s="220"/>
      <c r="J179" s="221">
        <f>ROUND(I179*H179,2)</f>
        <v>0</v>
      </c>
      <c r="K179" s="217" t="s">
        <v>171</v>
      </c>
      <c r="L179" s="47"/>
      <c r="M179" s="222" t="s">
        <v>19</v>
      </c>
      <c r="N179" s="223" t="s">
        <v>41</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172</v>
      </c>
      <c r="AT179" s="226" t="s">
        <v>167</v>
      </c>
      <c r="AU179" s="226" t="s">
        <v>79</v>
      </c>
      <c r="AY179" s="20" t="s">
        <v>165</v>
      </c>
      <c r="BE179" s="227">
        <f>IF(N179="základní",J179,0)</f>
        <v>0</v>
      </c>
      <c r="BF179" s="227">
        <f>IF(N179="snížená",J179,0)</f>
        <v>0</v>
      </c>
      <c r="BG179" s="227">
        <f>IF(N179="zákl. přenesená",J179,0)</f>
        <v>0</v>
      </c>
      <c r="BH179" s="227">
        <f>IF(N179="sníž. přenesená",J179,0)</f>
        <v>0</v>
      </c>
      <c r="BI179" s="227">
        <f>IF(N179="nulová",J179,0)</f>
        <v>0</v>
      </c>
      <c r="BJ179" s="20" t="s">
        <v>77</v>
      </c>
      <c r="BK179" s="227">
        <f>ROUND(I179*H179,2)</f>
        <v>0</v>
      </c>
      <c r="BL179" s="20" t="s">
        <v>172</v>
      </c>
      <c r="BM179" s="226" t="s">
        <v>1944</v>
      </c>
    </row>
    <row r="180" s="2" customFormat="1">
      <c r="A180" s="41"/>
      <c r="B180" s="42"/>
      <c r="C180" s="43"/>
      <c r="D180" s="228" t="s">
        <v>174</v>
      </c>
      <c r="E180" s="43"/>
      <c r="F180" s="229" t="s">
        <v>1945</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174</v>
      </c>
      <c r="AU180" s="20" t="s">
        <v>79</v>
      </c>
    </row>
    <row r="181" s="13" customFormat="1">
      <c r="A181" s="13"/>
      <c r="B181" s="233"/>
      <c r="C181" s="234"/>
      <c r="D181" s="235" t="s">
        <v>176</v>
      </c>
      <c r="E181" s="236" t="s">
        <v>19</v>
      </c>
      <c r="F181" s="237" t="s">
        <v>1946</v>
      </c>
      <c r="G181" s="234"/>
      <c r="H181" s="238">
        <v>55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176</v>
      </c>
      <c r="AU181" s="244" t="s">
        <v>79</v>
      </c>
      <c r="AV181" s="13" t="s">
        <v>79</v>
      </c>
      <c r="AW181" s="13" t="s">
        <v>32</v>
      </c>
      <c r="AX181" s="13" t="s">
        <v>70</v>
      </c>
      <c r="AY181" s="244" t="s">
        <v>165</v>
      </c>
    </row>
    <row r="182" s="14" customFormat="1">
      <c r="A182" s="14"/>
      <c r="B182" s="245"/>
      <c r="C182" s="246"/>
      <c r="D182" s="235" t="s">
        <v>176</v>
      </c>
      <c r="E182" s="247" t="s">
        <v>19</v>
      </c>
      <c r="F182" s="248" t="s">
        <v>178</v>
      </c>
      <c r="G182" s="246"/>
      <c r="H182" s="249">
        <v>55</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176</v>
      </c>
      <c r="AU182" s="255" t="s">
        <v>79</v>
      </c>
      <c r="AV182" s="14" t="s">
        <v>172</v>
      </c>
      <c r="AW182" s="14" t="s">
        <v>32</v>
      </c>
      <c r="AX182" s="14" t="s">
        <v>77</v>
      </c>
      <c r="AY182" s="255" t="s">
        <v>165</v>
      </c>
    </row>
    <row r="183" s="2" customFormat="1" ht="24.15" customHeight="1">
      <c r="A183" s="41"/>
      <c r="B183" s="42"/>
      <c r="C183" s="215" t="s">
        <v>325</v>
      </c>
      <c r="D183" s="215" t="s">
        <v>167</v>
      </c>
      <c r="E183" s="216" t="s">
        <v>1947</v>
      </c>
      <c r="F183" s="217" t="s">
        <v>1948</v>
      </c>
      <c r="G183" s="218" t="s">
        <v>188</v>
      </c>
      <c r="H183" s="219">
        <v>55</v>
      </c>
      <c r="I183" s="220"/>
      <c r="J183" s="221">
        <f>ROUND(I183*H183,2)</f>
        <v>0</v>
      </c>
      <c r="K183" s="217" t="s">
        <v>171</v>
      </c>
      <c r="L183" s="47"/>
      <c r="M183" s="222" t="s">
        <v>19</v>
      </c>
      <c r="N183" s="223" t="s">
        <v>41</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172</v>
      </c>
      <c r="AT183" s="226" t="s">
        <v>167</v>
      </c>
      <c r="AU183" s="226" t="s">
        <v>79</v>
      </c>
      <c r="AY183" s="20" t="s">
        <v>165</v>
      </c>
      <c r="BE183" s="227">
        <f>IF(N183="základní",J183,0)</f>
        <v>0</v>
      </c>
      <c r="BF183" s="227">
        <f>IF(N183="snížená",J183,0)</f>
        <v>0</v>
      </c>
      <c r="BG183" s="227">
        <f>IF(N183="zákl. přenesená",J183,0)</f>
        <v>0</v>
      </c>
      <c r="BH183" s="227">
        <f>IF(N183="sníž. přenesená",J183,0)</f>
        <v>0</v>
      </c>
      <c r="BI183" s="227">
        <f>IF(N183="nulová",J183,0)</f>
        <v>0</v>
      </c>
      <c r="BJ183" s="20" t="s">
        <v>77</v>
      </c>
      <c r="BK183" s="227">
        <f>ROUND(I183*H183,2)</f>
        <v>0</v>
      </c>
      <c r="BL183" s="20" t="s">
        <v>172</v>
      </c>
      <c r="BM183" s="226" t="s">
        <v>1949</v>
      </c>
    </row>
    <row r="184" s="2" customFormat="1">
      <c r="A184" s="41"/>
      <c r="B184" s="42"/>
      <c r="C184" s="43"/>
      <c r="D184" s="228" t="s">
        <v>174</v>
      </c>
      <c r="E184" s="43"/>
      <c r="F184" s="229" t="s">
        <v>1950</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174</v>
      </c>
      <c r="AU184" s="20" t="s">
        <v>79</v>
      </c>
    </row>
    <row r="185" s="13" customFormat="1">
      <c r="A185" s="13"/>
      <c r="B185" s="233"/>
      <c r="C185" s="234"/>
      <c r="D185" s="235" t="s">
        <v>176</v>
      </c>
      <c r="E185" s="236" t="s">
        <v>19</v>
      </c>
      <c r="F185" s="237" t="s">
        <v>1951</v>
      </c>
      <c r="G185" s="234"/>
      <c r="H185" s="238">
        <v>55</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176</v>
      </c>
      <c r="AU185" s="244" t="s">
        <v>79</v>
      </c>
      <c r="AV185" s="13" t="s">
        <v>79</v>
      </c>
      <c r="AW185" s="13" t="s">
        <v>32</v>
      </c>
      <c r="AX185" s="13" t="s">
        <v>70</v>
      </c>
      <c r="AY185" s="244" t="s">
        <v>165</v>
      </c>
    </row>
    <row r="186" s="14" customFormat="1">
      <c r="A186" s="14"/>
      <c r="B186" s="245"/>
      <c r="C186" s="246"/>
      <c r="D186" s="235" t="s">
        <v>176</v>
      </c>
      <c r="E186" s="247" t="s">
        <v>19</v>
      </c>
      <c r="F186" s="248" t="s">
        <v>178</v>
      </c>
      <c r="G186" s="246"/>
      <c r="H186" s="249">
        <v>55</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176</v>
      </c>
      <c r="AU186" s="255" t="s">
        <v>79</v>
      </c>
      <c r="AV186" s="14" t="s">
        <v>172</v>
      </c>
      <c r="AW186" s="14" t="s">
        <v>32</v>
      </c>
      <c r="AX186" s="14" t="s">
        <v>77</v>
      </c>
      <c r="AY186" s="255" t="s">
        <v>165</v>
      </c>
    </row>
    <row r="187" s="2" customFormat="1" ht="24.15" customHeight="1">
      <c r="A187" s="41"/>
      <c r="B187" s="42"/>
      <c r="C187" s="215" t="s">
        <v>331</v>
      </c>
      <c r="D187" s="215" t="s">
        <v>167</v>
      </c>
      <c r="E187" s="216" t="s">
        <v>1952</v>
      </c>
      <c r="F187" s="217" t="s">
        <v>1953</v>
      </c>
      <c r="G187" s="218" t="s">
        <v>188</v>
      </c>
      <c r="H187" s="219">
        <v>55</v>
      </c>
      <c r="I187" s="220"/>
      <c r="J187" s="221">
        <f>ROUND(I187*H187,2)</f>
        <v>0</v>
      </c>
      <c r="K187" s="217" t="s">
        <v>171</v>
      </c>
      <c r="L187" s="47"/>
      <c r="M187" s="222" t="s">
        <v>19</v>
      </c>
      <c r="N187" s="223" t="s">
        <v>41</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172</v>
      </c>
      <c r="AT187" s="226" t="s">
        <v>167</v>
      </c>
      <c r="AU187" s="226" t="s">
        <v>79</v>
      </c>
      <c r="AY187" s="20" t="s">
        <v>165</v>
      </c>
      <c r="BE187" s="227">
        <f>IF(N187="základní",J187,0)</f>
        <v>0</v>
      </c>
      <c r="BF187" s="227">
        <f>IF(N187="snížená",J187,0)</f>
        <v>0</v>
      </c>
      <c r="BG187" s="227">
        <f>IF(N187="zákl. přenesená",J187,0)</f>
        <v>0</v>
      </c>
      <c r="BH187" s="227">
        <f>IF(N187="sníž. přenesená",J187,0)</f>
        <v>0</v>
      </c>
      <c r="BI187" s="227">
        <f>IF(N187="nulová",J187,0)</f>
        <v>0</v>
      </c>
      <c r="BJ187" s="20" t="s">
        <v>77</v>
      </c>
      <c r="BK187" s="227">
        <f>ROUND(I187*H187,2)</f>
        <v>0</v>
      </c>
      <c r="BL187" s="20" t="s">
        <v>172</v>
      </c>
      <c r="BM187" s="226" t="s">
        <v>1954</v>
      </c>
    </row>
    <row r="188" s="2" customFormat="1">
      <c r="A188" s="41"/>
      <c r="B188" s="42"/>
      <c r="C188" s="43"/>
      <c r="D188" s="228" t="s">
        <v>174</v>
      </c>
      <c r="E188" s="43"/>
      <c r="F188" s="229" t="s">
        <v>1955</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174</v>
      </c>
      <c r="AU188" s="20" t="s">
        <v>79</v>
      </c>
    </row>
    <row r="189" s="13" customFormat="1">
      <c r="A189" s="13"/>
      <c r="B189" s="233"/>
      <c r="C189" s="234"/>
      <c r="D189" s="235" t="s">
        <v>176</v>
      </c>
      <c r="E189" s="236" t="s">
        <v>19</v>
      </c>
      <c r="F189" s="237" t="s">
        <v>1956</v>
      </c>
      <c r="G189" s="234"/>
      <c r="H189" s="238">
        <v>55</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176</v>
      </c>
      <c r="AU189" s="244" t="s">
        <v>79</v>
      </c>
      <c r="AV189" s="13" t="s">
        <v>79</v>
      </c>
      <c r="AW189" s="13" t="s">
        <v>32</v>
      </c>
      <c r="AX189" s="13" t="s">
        <v>70</v>
      </c>
      <c r="AY189" s="244" t="s">
        <v>165</v>
      </c>
    </row>
    <row r="190" s="14" customFormat="1">
      <c r="A190" s="14"/>
      <c r="B190" s="245"/>
      <c r="C190" s="246"/>
      <c r="D190" s="235" t="s">
        <v>176</v>
      </c>
      <c r="E190" s="247" t="s">
        <v>19</v>
      </c>
      <c r="F190" s="248" t="s">
        <v>178</v>
      </c>
      <c r="G190" s="246"/>
      <c r="H190" s="249">
        <v>55</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176</v>
      </c>
      <c r="AU190" s="255" t="s">
        <v>79</v>
      </c>
      <c r="AV190" s="14" t="s">
        <v>172</v>
      </c>
      <c r="AW190" s="14" t="s">
        <v>32</v>
      </c>
      <c r="AX190" s="14" t="s">
        <v>77</v>
      </c>
      <c r="AY190" s="255" t="s">
        <v>165</v>
      </c>
    </row>
    <row r="191" s="2" customFormat="1" ht="24.15" customHeight="1">
      <c r="A191" s="41"/>
      <c r="B191" s="42"/>
      <c r="C191" s="215" t="s">
        <v>337</v>
      </c>
      <c r="D191" s="215" t="s">
        <v>167</v>
      </c>
      <c r="E191" s="216" t="s">
        <v>1957</v>
      </c>
      <c r="F191" s="217" t="s">
        <v>1958</v>
      </c>
      <c r="G191" s="218" t="s">
        <v>188</v>
      </c>
      <c r="H191" s="219">
        <v>55</v>
      </c>
      <c r="I191" s="220"/>
      <c r="J191" s="221">
        <f>ROUND(I191*H191,2)</f>
        <v>0</v>
      </c>
      <c r="K191" s="217" t="s">
        <v>171</v>
      </c>
      <c r="L191" s="47"/>
      <c r="M191" s="222" t="s">
        <v>19</v>
      </c>
      <c r="N191" s="223" t="s">
        <v>41</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172</v>
      </c>
      <c r="AT191" s="226" t="s">
        <v>167</v>
      </c>
      <c r="AU191" s="226" t="s">
        <v>79</v>
      </c>
      <c r="AY191" s="20" t="s">
        <v>165</v>
      </c>
      <c r="BE191" s="227">
        <f>IF(N191="základní",J191,0)</f>
        <v>0</v>
      </c>
      <c r="BF191" s="227">
        <f>IF(N191="snížená",J191,0)</f>
        <v>0</v>
      </c>
      <c r="BG191" s="227">
        <f>IF(N191="zákl. přenesená",J191,0)</f>
        <v>0</v>
      </c>
      <c r="BH191" s="227">
        <f>IF(N191="sníž. přenesená",J191,0)</f>
        <v>0</v>
      </c>
      <c r="BI191" s="227">
        <f>IF(N191="nulová",J191,0)</f>
        <v>0</v>
      </c>
      <c r="BJ191" s="20" t="s">
        <v>77</v>
      </c>
      <c r="BK191" s="227">
        <f>ROUND(I191*H191,2)</f>
        <v>0</v>
      </c>
      <c r="BL191" s="20" t="s">
        <v>172</v>
      </c>
      <c r="BM191" s="226" t="s">
        <v>1959</v>
      </c>
    </row>
    <row r="192" s="2" customFormat="1">
      <c r="A192" s="41"/>
      <c r="B192" s="42"/>
      <c r="C192" s="43"/>
      <c r="D192" s="228" t="s">
        <v>174</v>
      </c>
      <c r="E192" s="43"/>
      <c r="F192" s="229" t="s">
        <v>1960</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174</v>
      </c>
      <c r="AU192" s="20" t="s">
        <v>79</v>
      </c>
    </row>
    <row r="193" s="2" customFormat="1" ht="37.8" customHeight="1">
      <c r="A193" s="41"/>
      <c r="B193" s="42"/>
      <c r="C193" s="215" t="s">
        <v>342</v>
      </c>
      <c r="D193" s="215" t="s">
        <v>167</v>
      </c>
      <c r="E193" s="216" t="s">
        <v>1961</v>
      </c>
      <c r="F193" s="217" t="s">
        <v>1962</v>
      </c>
      <c r="G193" s="218" t="s">
        <v>188</v>
      </c>
      <c r="H193" s="219">
        <v>7</v>
      </c>
      <c r="I193" s="220"/>
      <c r="J193" s="221">
        <f>ROUND(I193*H193,2)</f>
        <v>0</v>
      </c>
      <c r="K193" s="217" t="s">
        <v>171</v>
      </c>
      <c r="L193" s="47"/>
      <c r="M193" s="222" t="s">
        <v>19</v>
      </c>
      <c r="N193" s="223" t="s">
        <v>41</v>
      </c>
      <c r="O193" s="87"/>
      <c r="P193" s="224">
        <f>O193*H193</f>
        <v>0</v>
      </c>
      <c r="Q193" s="224">
        <v>0.10100000000000001</v>
      </c>
      <c r="R193" s="224">
        <f>Q193*H193</f>
        <v>0.70700000000000007</v>
      </c>
      <c r="S193" s="224">
        <v>0</v>
      </c>
      <c r="T193" s="225">
        <f>S193*H193</f>
        <v>0</v>
      </c>
      <c r="U193" s="41"/>
      <c r="V193" s="41"/>
      <c r="W193" s="41"/>
      <c r="X193" s="41"/>
      <c r="Y193" s="41"/>
      <c r="Z193" s="41"/>
      <c r="AA193" s="41"/>
      <c r="AB193" s="41"/>
      <c r="AC193" s="41"/>
      <c r="AD193" s="41"/>
      <c r="AE193" s="41"/>
      <c r="AR193" s="226" t="s">
        <v>172</v>
      </c>
      <c r="AT193" s="226" t="s">
        <v>167</v>
      </c>
      <c r="AU193" s="226" t="s">
        <v>79</v>
      </c>
      <c r="AY193" s="20" t="s">
        <v>165</v>
      </c>
      <c r="BE193" s="227">
        <f>IF(N193="základní",J193,0)</f>
        <v>0</v>
      </c>
      <c r="BF193" s="227">
        <f>IF(N193="snížená",J193,0)</f>
        <v>0</v>
      </c>
      <c r="BG193" s="227">
        <f>IF(N193="zákl. přenesená",J193,0)</f>
        <v>0</v>
      </c>
      <c r="BH193" s="227">
        <f>IF(N193="sníž. přenesená",J193,0)</f>
        <v>0</v>
      </c>
      <c r="BI193" s="227">
        <f>IF(N193="nulová",J193,0)</f>
        <v>0</v>
      </c>
      <c r="BJ193" s="20" t="s">
        <v>77</v>
      </c>
      <c r="BK193" s="227">
        <f>ROUND(I193*H193,2)</f>
        <v>0</v>
      </c>
      <c r="BL193" s="20" t="s">
        <v>172</v>
      </c>
      <c r="BM193" s="226" t="s">
        <v>1963</v>
      </c>
    </row>
    <row r="194" s="2" customFormat="1">
      <c r="A194" s="41"/>
      <c r="B194" s="42"/>
      <c r="C194" s="43"/>
      <c r="D194" s="228" t="s">
        <v>174</v>
      </c>
      <c r="E194" s="43"/>
      <c r="F194" s="229" t="s">
        <v>1964</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174</v>
      </c>
      <c r="AU194" s="20" t="s">
        <v>79</v>
      </c>
    </row>
    <row r="195" s="13" customFormat="1">
      <c r="A195" s="13"/>
      <c r="B195" s="233"/>
      <c r="C195" s="234"/>
      <c r="D195" s="235" t="s">
        <v>176</v>
      </c>
      <c r="E195" s="236" t="s">
        <v>19</v>
      </c>
      <c r="F195" s="237" t="s">
        <v>1965</v>
      </c>
      <c r="G195" s="234"/>
      <c r="H195" s="238">
        <v>7</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176</v>
      </c>
      <c r="AU195" s="244" t="s">
        <v>79</v>
      </c>
      <c r="AV195" s="13" t="s">
        <v>79</v>
      </c>
      <c r="AW195" s="13" t="s">
        <v>32</v>
      </c>
      <c r="AX195" s="13" t="s">
        <v>70</v>
      </c>
      <c r="AY195" s="244" t="s">
        <v>165</v>
      </c>
    </row>
    <row r="196" s="14" customFormat="1">
      <c r="A196" s="14"/>
      <c r="B196" s="245"/>
      <c r="C196" s="246"/>
      <c r="D196" s="235" t="s">
        <v>176</v>
      </c>
      <c r="E196" s="247" t="s">
        <v>19</v>
      </c>
      <c r="F196" s="248" t="s">
        <v>178</v>
      </c>
      <c r="G196" s="246"/>
      <c r="H196" s="249">
        <v>7</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176</v>
      </c>
      <c r="AU196" s="255" t="s">
        <v>79</v>
      </c>
      <c r="AV196" s="14" t="s">
        <v>172</v>
      </c>
      <c r="AW196" s="14" t="s">
        <v>32</v>
      </c>
      <c r="AX196" s="14" t="s">
        <v>77</v>
      </c>
      <c r="AY196" s="255" t="s">
        <v>165</v>
      </c>
    </row>
    <row r="197" s="2" customFormat="1" ht="16.5" customHeight="1">
      <c r="A197" s="41"/>
      <c r="B197" s="42"/>
      <c r="C197" s="256" t="s">
        <v>348</v>
      </c>
      <c r="D197" s="256" t="s">
        <v>218</v>
      </c>
      <c r="E197" s="257" t="s">
        <v>1966</v>
      </c>
      <c r="F197" s="258" t="s">
        <v>1967</v>
      </c>
      <c r="G197" s="259" t="s">
        <v>188</v>
      </c>
      <c r="H197" s="260">
        <v>7.21</v>
      </c>
      <c r="I197" s="261"/>
      <c r="J197" s="262">
        <f>ROUND(I197*H197,2)</f>
        <v>0</v>
      </c>
      <c r="K197" s="258" t="s">
        <v>171</v>
      </c>
      <c r="L197" s="263"/>
      <c r="M197" s="264" t="s">
        <v>19</v>
      </c>
      <c r="N197" s="265" t="s">
        <v>41</v>
      </c>
      <c r="O197" s="87"/>
      <c r="P197" s="224">
        <f>O197*H197</f>
        <v>0</v>
      </c>
      <c r="Q197" s="224">
        <v>0.13200000000000001</v>
      </c>
      <c r="R197" s="224">
        <f>Q197*H197</f>
        <v>0.95172000000000001</v>
      </c>
      <c r="S197" s="224">
        <v>0</v>
      </c>
      <c r="T197" s="225">
        <f>S197*H197</f>
        <v>0</v>
      </c>
      <c r="U197" s="41"/>
      <c r="V197" s="41"/>
      <c r="W197" s="41"/>
      <c r="X197" s="41"/>
      <c r="Y197" s="41"/>
      <c r="Z197" s="41"/>
      <c r="AA197" s="41"/>
      <c r="AB197" s="41"/>
      <c r="AC197" s="41"/>
      <c r="AD197" s="41"/>
      <c r="AE197" s="41"/>
      <c r="AR197" s="226" t="s">
        <v>217</v>
      </c>
      <c r="AT197" s="226" t="s">
        <v>218</v>
      </c>
      <c r="AU197" s="226" t="s">
        <v>79</v>
      </c>
      <c r="AY197" s="20" t="s">
        <v>165</v>
      </c>
      <c r="BE197" s="227">
        <f>IF(N197="základní",J197,0)</f>
        <v>0</v>
      </c>
      <c r="BF197" s="227">
        <f>IF(N197="snížená",J197,0)</f>
        <v>0</v>
      </c>
      <c r="BG197" s="227">
        <f>IF(N197="zákl. přenesená",J197,0)</f>
        <v>0</v>
      </c>
      <c r="BH197" s="227">
        <f>IF(N197="sníž. přenesená",J197,0)</f>
        <v>0</v>
      </c>
      <c r="BI197" s="227">
        <f>IF(N197="nulová",J197,0)</f>
        <v>0</v>
      </c>
      <c r="BJ197" s="20" t="s">
        <v>77</v>
      </c>
      <c r="BK197" s="227">
        <f>ROUND(I197*H197,2)</f>
        <v>0</v>
      </c>
      <c r="BL197" s="20" t="s">
        <v>172</v>
      </c>
      <c r="BM197" s="226" t="s">
        <v>1968</v>
      </c>
    </row>
    <row r="198" s="13" customFormat="1">
      <c r="A198" s="13"/>
      <c r="B198" s="233"/>
      <c r="C198" s="234"/>
      <c r="D198" s="235" t="s">
        <v>176</v>
      </c>
      <c r="E198" s="234"/>
      <c r="F198" s="237" t="s">
        <v>1969</v>
      </c>
      <c r="G198" s="234"/>
      <c r="H198" s="238">
        <v>7.21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176</v>
      </c>
      <c r="AU198" s="244" t="s">
        <v>79</v>
      </c>
      <c r="AV198" s="13" t="s">
        <v>79</v>
      </c>
      <c r="AW198" s="13" t="s">
        <v>4</v>
      </c>
      <c r="AX198" s="13" t="s">
        <v>77</v>
      </c>
      <c r="AY198" s="244" t="s">
        <v>165</v>
      </c>
    </row>
    <row r="199" s="12" customFormat="1" ht="22.8" customHeight="1">
      <c r="A199" s="12"/>
      <c r="B199" s="199"/>
      <c r="C199" s="200"/>
      <c r="D199" s="201" t="s">
        <v>69</v>
      </c>
      <c r="E199" s="213" t="s">
        <v>204</v>
      </c>
      <c r="F199" s="213" t="s">
        <v>436</v>
      </c>
      <c r="G199" s="200"/>
      <c r="H199" s="200"/>
      <c r="I199" s="203"/>
      <c r="J199" s="214">
        <f>BK199</f>
        <v>0</v>
      </c>
      <c r="K199" s="200"/>
      <c r="L199" s="205"/>
      <c r="M199" s="206"/>
      <c r="N199" s="207"/>
      <c r="O199" s="207"/>
      <c r="P199" s="208">
        <f>SUM(P200:P207)</f>
        <v>0</v>
      </c>
      <c r="Q199" s="207"/>
      <c r="R199" s="208">
        <f>SUM(R200:R207)</f>
        <v>4.3226075999999996</v>
      </c>
      <c r="S199" s="207"/>
      <c r="T199" s="209">
        <f>SUM(T200:T207)</f>
        <v>0</v>
      </c>
      <c r="U199" s="12"/>
      <c r="V199" s="12"/>
      <c r="W199" s="12"/>
      <c r="X199" s="12"/>
      <c r="Y199" s="12"/>
      <c r="Z199" s="12"/>
      <c r="AA199" s="12"/>
      <c r="AB199" s="12"/>
      <c r="AC199" s="12"/>
      <c r="AD199" s="12"/>
      <c r="AE199" s="12"/>
      <c r="AR199" s="210" t="s">
        <v>77</v>
      </c>
      <c r="AT199" s="211" t="s">
        <v>69</v>
      </c>
      <c r="AU199" s="211" t="s">
        <v>77</v>
      </c>
      <c r="AY199" s="210" t="s">
        <v>165</v>
      </c>
      <c r="BK199" s="212">
        <f>SUM(BK200:BK207)</f>
        <v>0</v>
      </c>
    </row>
    <row r="200" s="2" customFormat="1" ht="24.15" customHeight="1">
      <c r="A200" s="41"/>
      <c r="B200" s="42"/>
      <c r="C200" s="215" t="s">
        <v>353</v>
      </c>
      <c r="D200" s="215" t="s">
        <v>167</v>
      </c>
      <c r="E200" s="216" t="s">
        <v>1970</v>
      </c>
      <c r="F200" s="217" t="s">
        <v>1971</v>
      </c>
      <c r="G200" s="218" t="s">
        <v>188</v>
      </c>
      <c r="H200" s="219">
        <v>1.8999999999999999</v>
      </c>
      <c r="I200" s="220"/>
      <c r="J200" s="221">
        <f>ROUND(I200*H200,2)</f>
        <v>0</v>
      </c>
      <c r="K200" s="217" t="s">
        <v>171</v>
      </c>
      <c r="L200" s="47"/>
      <c r="M200" s="222" t="s">
        <v>19</v>
      </c>
      <c r="N200" s="223" t="s">
        <v>41</v>
      </c>
      <c r="O200" s="87"/>
      <c r="P200" s="224">
        <f>O200*H200</f>
        <v>0</v>
      </c>
      <c r="Q200" s="224">
        <v>0.0032039999999999998</v>
      </c>
      <c r="R200" s="224">
        <f>Q200*H200</f>
        <v>0.0060875999999999994</v>
      </c>
      <c r="S200" s="224">
        <v>0</v>
      </c>
      <c r="T200" s="225">
        <f>S200*H200</f>
        <v>0</v>
      </c>
      <c r="U200" s="41"/>
      <c r="V200" s="41"/>
      <c r="W200" s="41"/>
      <c r="X200" s="41"/>
      <c r="Y200" s="41"/>
      <c r="Z200" s="41"/>
      <c r="AA200" s="41"/>
      <c r="AB200" s="41"/>
      <c r="AC200" s="41"/>
      <c r="AD200" s="41"/>
      <c r="AE200" s="41"/>
      <c r="AR200" s="226" t="s">
        <v>172</v>
      </c>
      <c r="AT200" s="226" t="s">
        <v>167</v>
      </c>
      <c r="AU200" s="226" t="s">
        <v>79</v>
      </c>
      <c r="AY200" s="20" t="s">
        <v>165</v>
      </c>
      <c r="BE200" s="227">
        <f>IF(N200="základní",J200,0)</f>
        <v>0</v>
      </c>
      <c r="BF200" s="227">
        <f>IF(N200="snížená",J200,0)</f>
        <v>0</v>
      </c>
      <c r="BG200" s="227">
        <f>IF(N200="zákl. přenesená",J200,0)</f>
        <v>0</v>
      </c>
      <c r="BH200" s="227">
        <f>IF(N200="sníž. přenesená",J200,0)</f>
        <v>0</v>
      </c>
      <c r="BI200" s="227">
        <f>IF(N200="nulová",J200,0)</f>
        <v>0</v>
      </c>
      <c r="BJ200" s="20" t="s">
        <v>77</v>
      </c>
      <c r="BK200" s="227">
        <f>ROUND(I200*H200,2)</f>
        <v>0</v>
      </c>
      <c r="BL200" s="20" t="s">
        <v>172</v>
      </c>
      <c r="BM200" s="226" t="s">
        <v>1972</v>
      </c>
    </row>
    <row r="201" s="2" customFormat="1">
      <c r="A201" s="41"/>
      <c r="B201" s="42"/>
      <c r="C201" s="43"/>
      <c r="D201" s="228" t="s">
        <v>174</v>
      </c>
      <c r="E201" s="43"/>
      <c r="F201" s="229" t="s">
        <v>1973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174</v>
      </c>
      <c r="AU201" s="20" t="s">
        <v>79</v>
      </c>
    </row>
    <row r="202" s="13" customFormat="1">
      <c r="A202" s="13"/>
      <c r="B202" s="233"/>
      <c r="C202" s="234"/>
      <c r="D202" s="235" t="s">
        <v>176</v>
      </c>
      <c r="E202" s="236" t="s">
        <v>19</v>
      </c>
      <c r="F202" s="237" t="s">
        <v>1974</v>
      </c>
      <c r="G202" s="234"/>
      <c r="H202" s="238">
        <v>1.8999999999999999</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176</v>
      </c>
      <c r="AU202" s="244" t="s">
        <v>79</v>
      </c>
      <c r="AV202" s="13" t="s">
        <v>79</v>
      </c>
      <c r="AW202" s="13" t="s">
        <v>32</v>
      </c>
      <c r="AX202" s="13" t="s">
        <v>70</v>
      </c>
      <c r="AY202" s="244" t="s">
        <v>165</v>
      </c>
    </row>
    <row r="203" s="14" customFormat="1">
      <c r="A203" s="14"/>
      <c r="B203" s="245"/>
      <c r="C203" s="246"/>
      <c r="D203" s="235" t="s">
        <v>176</v>
      </c>
      <c r="E203" s="247" t="s">
        <v>19</v>
      </c>
      <c r="F203" s="248" t="s">
        <v>178</v>
      </c>
      <c r="G203" s="246"/>
      <c r="H203" s="249">
        <v>1.8999999999999999</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176</v>
      </c>
      <c r="AU203" s="255" t="s">
        <v>79</v>
      </c>
      <c r="AV203" s="14" t="s">
        <v>172</v>
      </c>
      <c r="AW203" s="14" t="s">
        <v>32</v>
      </c>
      <c r="AX203" s="14" t="s">
        <v>77</v>
      </c>
      <c r="AY203" s="255" t="s">
        <v>165</v>
      </c>
    </row>
    <row r="204" s="2" customFormat="1" ht="21.75" customHeight="1">
      <c r="A204" s="41"/>
      <c r="B204" s="42"/>
      <c r="C204" s="215" t="s">
        <v>359</v>
      </c>
      <c r="D204" s="215" t="s">
        <v>167</v>
      </c>
      <c r="E204" s="216" t="s">
        <v>1975</v>
      </c>
      <c r="F204" s="217" t="s">
        <v>1976</v>
      </c>
      <c r="G204" s="218" t="s">
        <v>188</v>
      </c>
      <c r="H204" s="219">
        <v>19.5</v>
      </c>
      <c r="I204" s="220"/>
      <c r="J204" s="221">
        <f>ROUND(I204*H204,2)</f>
        <v>0</v>
      </c>
      <c r="K204" s="217" t="s">
        <v>171</v>
      </c>
      <c r="L204" s="47"/>
      <c r="M204" s="222" t="s">
        <v>19</v>
      </c>
      <c r="N204" s="223" t="s">
        <v>41</v>
      </c>
      <c r="O204" s="87"/>
      <c r="P204" s="224">
        <f>O204*H204</f>
        <v>0</v>
      </c>
      <c r="Q204" s="224">
        <v>0.22136</v>
      </c>
      <c r="R204" s="224">
        <f>Q204*H204</f>
        <v>4.3165199999999997</v>
      </c>
      <c r="S204" s="224">
        <v>0</v>
      </c>
      <c r="T204" s="225">
        <f>S204*H204</f>
        <v>0</v>
      </c>
      <c r="U204" s="41"/>
      <c r="V204" s="41"/>
      <c r="W204" s="41"/>
      <c r="X204" s="41"/>
      <c r="Y204" s="41"/>
      <c r="Z204" s="41"/>
      <c r="AA204" s="41"/>
      <c r="AB204" s="41"/>
      <c r="AC204" s="41"/>
      <c r="AD204" s="41"/>
      <c r="AE204" s="41"/>
      <c r="AR204" s="226" t="s">
        <v>172</v>
      </c>
      <c r="AT204" s="226" t="s">
        <v>167</v>
      </c>
      <c r="AU204" s="226" t="s">
        <v>79</v>
      </c>
      <c r="AY204" s="20" t="s">
        <v>165</v>
      </c>
      <c r="BE204" s="227">
        <f>IF(N204="základní",J204,0)</f>
        <v>0</v>
      </c>
      <c r="BF204" s="227">
        <f>IF(N204="snížená",J204,0)</f>
        <v>0</v>
      </c>
      <c r="BG204" s="227">
        <f>IF(N204="zákl. přenesená",J204,0)</f>
        <v>0</v>
      </c>
      <c r="BH204" s="227">
        <f>IF(N204="sníž. přenesená",J204,0)</f>
        <v>0</v>
      </c>
      <c r="BI204" s="227">
        <f>IF(N204="nulová",J204,0)</f>
        <v>0</v>
      </c>
      <c r="BJ204" s="20" t="s">
        <v>77</v>
      </c>
      <c r="BK204" s="227">
        <f>ROUND(I204*H204,2)</f>
        <v>0</v>
      </c>
      <c r="BL204" s="20" t="s">
        <v>172</v>
      </c>
      <c r="BM204" s="226" t="s">
        <v>1977</v>
      </c>
    </row>
    <row r="205" s="2" customFormat="1">
      <c r="A205" s="41"/>
      <c r="B205" s="42"/>
      <c r="C205" s="43"/>
      <c r="D205" s="228" t="s">
        <v>174</v>
      </c>
      <c r="E205" s="43"/>
      <c r="F205" s="229" t="s">
        <v>1978</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174</v>
      </c>
      <c r="AU205" s="20" t="s">
        <v>79</v>
      </c>
    </row>
    <row r="206" s="13" customFormat="1">
      <c r="A206" s="13"/>
      <c r="B206" s="233"/>
      <c r="C206" s="234"/>
      <c r="D206" s="235" t="s">
        <v>176</v>
      </c>
      <c r="E206" s="236" t="s">
        <v>19</v>
      </c>
      <c r="F206" s="237" t="s">
        <v>1979</v>
      </c>
      <c r="G206" s="234"/>
      <c r="H206" s="238">
        <v>19.5</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176</v>
      </c>
      <c r="AU206" s="244" t="s">
        <v>79</v>
      </c>
      <c r="AV206" s="13" t="s">
        <v>79</v>
      </c>
      <c r="AW206" s="13" t="s">
        <v>32</v>
      </c>
      <c r="AX206" s="13" t="s">
        <v>70</v>
      </c>
      <c r="AY206" s="244" t="s">
        <v>165</v>
      </c>
    </row>
    <row r="207" s="14" customFormat="1">
      <c r="A207" s="14"/>
      <c r="B207" s="245"/>
      <c r="C207" s="246"/>
      <c r="D207" s="235" t="s">
        <v>176</v>
      </c>
      <c r="E207" s="247" t="s">
        <v>19</v>
      </c>
      <c r="F207" s="248" t="s">
        <v>178</v>
      </c>
      <c r="G207" s="246"/>
      <c r="H207" s="249">
        <v>19.5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176</v>
      </c>
      <c r="AU207" s="255" t="s">
        <v>79</v>
      </c>
      <c r="AV207" s="14" t="s">
        <v>172</v>
      </c>
      <c r="AW207" s="14" t="s">
        <v>32</v>
      </c>
      <c r="AX207" s="14" t="s">
        <v>77</v>
      </c>
      <c r="AY207" s="255" t="s">
        <v>165</v>
      </c>
    </row>
    <row r="208" s="12" customFormat="1" ht="22.8" customHeight="1">
      <c r="A208" s="12"/>
      <c r="B208" s="199"/>
      <c r="C208" s="200"/>
      <c r="D208" s="201" t="s">
        <v>69</v>
      </c>
      <c r="E208" s="213" t="s">
        <v>226</v>
      </c>
      <c r="F208" s="213" t="s">
        <v>582</v>
      </c>
      <c r="G208" s="200"/>
      <c r="H208" s="200"/>
      <c r="I208" s="203"/>
      <c r="J208" s="214">
        <f>BK208</f>
        <v>0</v>
      </c>
      <c r="K208" s="200"/>
      <c r="L208" s="205"/>
      <c r="M208" s="206"/>
      <c r="N208" s="207"/>
      <c r="O208" s="207"/>
      <c r="P208" s="208">
        <f>SUM(P209:P246)</f>
        <v>0</v>
      </c>
      <c r="Q208" s="207"/>
      <c r="R208" s="208">
        <f>SUM(R209:R246)</f>
        <v>15.736998630000002</v>
      </c>
      <c r="S208" s="207"/>
      <c r="T208" s="209">
        <f>SUM(T209:T246)</f>
        <v>0</v>
      </c>
      <c r="U208" s="12"/>
      <c r="V208" s="12"/>
      <c r="W208" s="12"/>
      <c r="X208" s="12"/>
      <c r="Y208" s="12"/>
      <c r="Z208" s="12"/>
      <c r="AA208" s="12"/>
      <c r="AB208" s="12"/>
      <c r="AC208" s="12"/>
      <c r="AD208" s="12"/>
      <c r="AE208" s="12"/>
      <c r="AR208" s="210" t="s">
        <v>77</v>
      </c>
      <c r="AT208" s="211" t="s">
        <v>69</v>
      </c>
      <c r="AU208" s="211" t="s">
        <v>77</v>
      </c>
      <c r="AY208" s="210" t="s">
        <v>165</v>
      </c>
      <c r="BK208" s="212">
        <f>SUM(BK209:BK246)</f>
        <v>0</v>
      </c>
    </row>
    <row r="209" s="2" customFormat="1" ht="24.15" customHeight="1">
      <c r="A209" s="41"/>
      <c r="B209" s="42"/>
      <c r="C209" s="215" t="s">
        <v>365</v>
      </c>
      <c r="D209" s="215" t="s">
        <v>167</v>
      </c>
      <c r="E209" s="216" t="s">
        <v>1980</v>
      </c>
      <c r="F209" s="217" t="s">
        <v>1981</v>
      </c>
      <c r="G209" s="218" t="s">
        <v>213</v>
      </c>
      <c r="H209" s="219">
        <v>3</v>
      </c>
      <c r="I209" s="220"/>
      <c r="J209" s="221">
        <f>ROUND(I209*H209,2)</f>
        <v>0</v>
      </c>
      <c r="K209" s="217" t="s">
        <v>171</v>
      </c>
      <c r="L209" s="47"/>
      <c r="M209" s="222" t="s">
        <v>19</v>
      </c>
      <c r="N209" s="223" t="s">
        <v>41</v>
      </c>
      <c r="O209" s="87"/>
      <c r="P209" s="224">
        <f>O209*H209</f>
        <v>0</v>
      </c>
      <c r="Q209" s="224">
        <v>0.21950471999999999</v>
      </c>
      <c r="R209" s="224">
        <f>Q209*H209</f>
        <v>0.65851415999999996</v>
      </c>
      <c r="S209" s="224">
        <v>0</v>
      </c>
      <c r="T209" s="225">
        <f>S209*H209</f>
        <v>0</v>
      </c>
      <c r="U209" s="41"/>
      <c r="V209" s="41"/>
      <c r="W209" s="41"/>
      <c r="X209" s="41"/>
      <c r="Y209" s="41"/>
      <c r="Z209" s="41"/>
      <c r="AA209" s="41"/>
      <c r="AB209" s="41"/>
      <c r="AC209" s="41"/>
      <c r="AD209" s="41"/>
      <c r="AE209" s="41"/>
      <c r="AR209" s="226" t="s">
        <v>172</v>
      </c>
      <c r="AT209" s="226" t="s">
        <v>167</v>
      </c>
      <c r="AU209" s="226" t="s">
        <v>79</v>
      </c>
      <c r="AY209" s="20" t="s">
        <v>165</v>
      </c>
      <c r="BE209" s="227">
        <f>IF(N209="základní",J209,0)</f>
        <v>0</v>
      </c>
      <c r="BF209" s="227">
        <f>IF(N209="snížená",J209,0)</f>
        <v>0</v>
      </c>
      <c r="BG209" s="227">
        <f>IF(N209="zákl. přenesená",J209,0)</f>
        <v>0</v>
      </c>
      <c r="BH209" s="227">
        <f>IF(N209="sníž. přenesená",J209,0)</f>
        <v>0</v>
      </c>
      <c r="BI209" s="227">
        <f>IF(N209="nulová",J209,0)</f>
        <v>0</v>
      </c>
      <c r="BJ209" s="20" t="s">
        <v>77</v>
      </c>
      <c r="BK209" s="227">
        <f>ROUND(I209*H209,2)</f>
        <v>0</v>
      </c>
      <c r="BL209" s="20" t="s">
        <v>172</v>
      </c>
      <c r="BM209" s="226" t="s">
        <v>1982</v>
      </c>
    </row>
    <row r="210" s="2" customFormat="1">
      <c r="A210" s="41"/>
      <c r="B210" s="42"/>
      <c r="C210" s="43"/>
      <c r="D210" s="228" t="s">
        <v>174</v>
      </c>
      <c r="E210" s="43"/>
      <c r="F210" s="229" t="s">
        <v>1983</v>
      </c>
      <c r="G210" s="43"/>
      <c r="H210" s="43"/>
      <c r="I210" s="230"/>
      <c r="J210" s="43"/>
      <c r="K210" s="43"/>
      <c r="L210" s="47"/>
      <c r="M210" s="231"/>
      <c r="N210" s="232"/>
      <c r="O210" s="87"/>
      <c r="P210" s="87"/>
      <c r="Q210" s="87"/>
      <c r="R210" s="87"/>
      <c r="S210" s="87"/>
      <c r="T210" s="88"/>
      <c r="U210" s="41"/>
      <c r="V210" s="41"/>
      <c r="W210" s="41"/>
      <c r="X210" s="41"/>
      <c r="Y210" s="41"/>
      <c r="Z210" s="41"/>
      <c r="AA210" s="41"/>
      <c r="AB210" s="41"/>
      <c r="AC210" s="41"/>
      <c r="AD210" s="41"/>
      <c r="AE210" s="41"/>
      <c r="AT210" s="20" t="s">
        <v>174</v>
      </c>
      <c r="AU210" s="20" t="s">
        <v>79</v>
      </c>
    </row>
    <row r="211" s="13" customFormat="1">
      <c r="A211" s="13"/>
      <c r="B211" s="233"/>
      <c r="C211" s="234"/>
      <c r="D211" s="235" t="s">
        <v>176</v>
      </c>
      <c r="E211" s="236" t="s">
        <v>19</v>
      </c>
      <c r="F211" s="237" t="s">
        <v>1984</v>
      </c>
      <c r="G211" s="234"/>
      <c r="H211" s="238">
        <v>3</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176</v>
      </c>
      <c r="AU211" s="244" t="s">
        <v>79</v>
      </c>
      <c r="AV211" s="13" t="s">
        <v>79</v>
      </c>
      <c r="AW211" s="13" t="s">
        <v>32</v>
      </c>
      <c r="AX211" s="13" t="s">
        <v>70</v>
      </c>
      <c r="AY211" s="244" t="s">
        <v>165</v>
      </c>
    </row>
    <row r="212" s="14" customFormat="1">
      <c r="A212" s="14"/>
      <c r="B212" s="245"/>
      <c r="C212" s="246"/>
      <c r="D212" s="235" t="s">
        <v>176</v>
      </c>
      <c r="E212" s="247" t="s">
        <v>19</v>
      </c>
      <c r="F212" s="248" t="s">
        <v>178</v>
      </c>
      <c r="G212" s="246"/>
      <c r="H212" s="249">
        <v>3</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176</v>
      </c>
      <c r="AU212" s="255" t="s">
        <v>79</v>
      </c>
      <c r="AV212" s="14" t="s">
        <v>172</v>
      </c>
      <c r="AW212" s="14" t="s">
        <v>32</v>
      </c>
      <c r="AX212" s="14" t="s">
        <v>77</v>
      </c>
      <c r="AY212" s="255" t="s">
        <v>165</v>
      </c>
    </row>
    <row r="213" s="2" customFormat="1" ht="16.5" customHeight="1">
      <c r="A213" s="41"/>
      <c r="B213" s="42"/>
      <c r="C213" s="256" t="s">
        <v>371</v>
      </c>
      <c r="D213" s="256" t="s">
        <v>218</v>
      </c>
      <c r="E213" s="257" t="s">
        <v>1985</v>
      </c>
      <c r="F213" s="258" t="s">
        <v>1986</v>
      </c>
      <c r="G213" s="259" t="s">
        <v>213</v>
      </c>
      <c r="H213" s="260">
        <v>3.0600000000000001</v>
      </c>
      <c r="I213" s="261"/>
      <c r="J213" s="262">
        <f>ROUND(I213*H213,2)</f>
        <v>0</v>
      </c>
      <c r="K213" s="258" t="s">
        <v>171</v>
      </c>
      <c r="L213" s="263"/>
      <c r="M213" s="264" t="s">
        <v>19</v>
      </c>
      <c r="N213" s="265" t="s">
        <v>41</v>
      </c>
      <c r="O213" s="87"/>
      <c r="P213" s="224">
        <f>O213*H213</f>
        <v>0</v>
      </c>
      <c r="Q213" s="224">
        <v>0.048300000000000003</v>
      </c>
      <c r="R213" s="224">
        <f>Q213*H213</f>
        <v>0.14779800000000001</v>
      </c>
      <c r="S213" s="224">
        <v>0</v>
      </c>
      <c r="T213" s="225">
        <f>S213*H213</f>
        <v>0</v>
      </c>
      <c r="U213" s="41"/>
      <c r="V213" s="41"/>
      <c r="W213" s="41"/>
      <c r="X213" s="41"/>
      <c r="Y213" s="41"/>
      <c r="Z213" s="41"/>
      <c r="AA213" s="41"/>
      <c r="AB213" s="41"/>
      <c r="AC213" s="41"/>
      <c r="AD213" s="41"/>
      <c r="AE213" s="41"/>
      <c r="AR213" s="226" t="s">
        <v>217</v>
      </c>
      <c r="AT213" s="226" t="s">
        <v>218</v>
      </c>
      <c r="AU213" s="226" t="s">
        <v>79</v>
      </c>
      <c r="AY213" s="20" t="s">
        <v>165</v>
      </c>
      <c r="BE213" s="227">
        <f>IF(N213="základní",J213,0)</f>
        <v>0</v>
      </c>
      <c r="BF213" s="227">
        <f>IF(N213="snížená",J213,0)</f>
        <v>0</v>
      </c>
      <c r="BG213" s="227">
        <f>IF(N213="zákl. přenesená",J213,0)</f>
        <v>0</v>
      </c>
      <c r="BH213" s="227">
        <f>IF(N213="sníž. přenesená",J213,0)</f>
        <v>0</v>
      </c>
      <c r="BI213" s="227">
        <f>IF(N213="nulová",J213,0)</f>
        <v>0</v>
      </c>
      <c r="BJ213" s="20" t="s">
        <v>77</v>
      </c>
      <c r="BK213" s="227">
        <f>ROUND(I213*H213,2)</f>
        <v>0</v>
      </c>
      <c r="BL213" s="20" t="s">
        <v>172</v>
      </c>
      <c r="BM213" s="226" t="s">
        <v>1987</v>
      </c>
    </row>
    <row r="214" s="13" customFormat="1">
      <c r="A214" s="13"/>
      <c r="B214" s="233"/>
      <c r="C214" s="234"/>
      <c r="D214" s="235" t="s">
        <v>176</v>
      </c>
      <c r="E214" s="234"/>
      <c r="F214" s="237" t="s">
        <v>1988</v>
      </c>
      <c r="G214" s="234"/>
      <c r="H214" s="238">
        <v>3.0600000000000001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176</v>
      </c>
      <c r="AU214" s="244" t="s">
        <v>79</v>
      </c>
      <c r="AV214" s="13" t="s">
        <v>79</v>
      </c>
      <c r="AW214" s="13" t="s">
        <v>4</v>
      </c>
      <c r="AX214" s="13" t="s">
        <v>77</v>
      </c>
      <c r="AY214" s="244" t="s">
        <v>165</v>
      </c>
    </row>
    <row r="215" s="2" customFormat="1" ht="24.15" customHeight="1">
      <c r="A215" s="41"/>
      <c r="B215" s="42"/>
      <c r="C215" s="215" t="s">
        <v>377</v>
      </c>
      <c r="D215" s="215" t="s">
        <v>167</v>
      </c>
      <c r="E215" s="216" t="s">
        <v>1989</v>
      </c>
      <c r="F215" s="217" t="s">
        <v>1990</v>
      </c>
      <c r="G215" s="218" t="s">
        <v>213</v>
      </c>
      <c r="H215" s="219">
        <v>30</v>
      </c>
      <c r="I215" s="220"/>
      <c r="J215" s="221">
        <f>ROUND(I215*H215,2)</f>
        <v>0</v>
      </c>
      <c r="K215" s="217" t="s">
        <v>171</v>
      </c>
      <c r="L215" s="47"/>
      <c r="M215" s="222" t="s">
        <v>19</v>
      </c>
      <c r="N215" s="223" t="s">
        <v>41</v>
      </c>
      <c r="O215" s="87"/>
      <c r="P215" s="224">
        <f>O215*H215</f>
        <v>0</v>
      </c>
      <c r="Q215" s="224">
        <v>0.16850351999999999</v>
      </c>
      <c r="R215" s="224">
        <f>Q215*H215</f>
        <v>5.0551056000000001</v>
      </c>
      <c r="S215" s="224">
        <v>0</v>
      </c>
      <c r="T215" s="225">
        <f>S215*H215</f>
        <v>0</v>
      </c>
      <c r="U215" s="41"/>
      <c r="V215" s="41"/>
      <c r="W215" s="41"/>
      <c r="X215" s="41"/>
      <c r="Y215" s="41"/>
      <c r="Z215" s="41"/>
      <c r="AA215" s="41"/>
      <c r="AB215" s="41"/>
      <c r="AC215" s="41"/>
      <c r="AD215" s="41"/>
      <c r="AE215" s="41"/>
      <c r="AR215" s="226" t="s">
        <v>172</v>
      </c>
      <c r="AT215" s="226" t="s">
        <v>167</v>
      </c>
      <c r="AU215" s="226" t="s">
        <v>79</v>
      </c>
      <c r="AY215" s="20" t="s">
        <v>165</v>
      </c>
      <c r="BE215" s="227">
        <f>IF(N215="základní",J215,0)</f>
        <v>0</v>
      </c>
      <c r="BF215" s="227">
        <f>IF(N215="snížená",J215,0)</f>
        <v>0</v>
      </c>
      <c r="BG215" s="227">
        <f>IF(N215="zákl. přenesená",J215,0)</f>
        <v>0</v>
      </c>
      <c r="BH215" s="227">
        <f>IF(N215="sníž. přenesená",J215,0)</f>
        <v>0</v>
      </c>
      <c r="BI215" s="227">
        <f>IF(N215="nulová",J215,0)</f>
        <v>0</v>
      </c>
      <c r="BJ215" s="20" t="s">
        <v>77</v>
      </c>
      <c r="BK215" s="227">
        <f>ROUND(I215*H215,2)</f>
        <v>0</v>
      </c>
      <c r="BL215" s="20" t="s">
        <v>172</v>
      </c>
      <c r="BM215" s="226" t="s">
        <v>1991</v>
      </c>
    </row>
    <row r="216" s="2" customFormat="1">
      <c r="A216" s="41"/>
      <c r="B216" s="42"/>
      <c r="C216" s="43"/>
      <c r="D216" s="228" t="s">
        <v>174</v>
      </c>
      <c r="E216" s="43"/>
      <c r="F216" s="229" t="s">
        <v>1992</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174</v>
      </c>
      <c r="AU216" s="20" t="s">
        <v>79</v>
      </c>
    </row>
    <row r="217" s="13" customFormat="1">
      <c r="A217" s="13"/>
      <c r="B217" s="233"/>
      <c r="C217" s="234"/>
      <c r="D217" s="235" t="s">
        <v>176</v>
      </c>
      <c r="E217" s="236" t="s">
        <v>19</v>
      </c>
      <c r="F217" s="237" t="s">
        <v>1993</v>
      </c>
      <c r="G217" s="234"/>
      <c r="H217" s="238">
        <v>30</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176</v>
      </c>
      <c r="AU217" s="244" t="s">
        <v>79</v>
      </c>
      <c r="AV217" s="13" t="s">
        <v>79</v>
      </c>
      <c r="AW217" s="13" t="s">
        <v>32</v>
      </c>
      <c r="AX217" s="13" t="s">
        <v>70</v>
      </c>
      <c r="AY217" s="244" t="s">
        <v>165</v>
      </c>
    </row>
    <row r="218" s="14" customFormat="1">
      <c r="A218" s="14"/>
      <c r="B218" s="245"/>
      <c r="C218" s="246"/>
      <c r="D218" s="235" t="s">
        <v>176</v>
      </c>
      <c r="E218" s="247" t="s">
        <v>19</v>
      </c>
      <c r="F218" s="248" t="s">
        <v>178</v>
      </c>
      <c r="G218" s="246"/>
      <c r="H218" s="249">
        <v>30</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176</v>
      </c>
      <c r="AU218" s="255" t="s">
        <v>79</v>
      </c>
      <c r="AV218" s="14" t="s">
        <v>172</v>
      </c>
      <c r="AW218" s="14" t="s">
        <v>32</v>
      </c>
      <c r="AX218" s="14" t="s">
        <v>77</v>
      </c>
      <c r="AY218" s="255" t="s">
        <v>165</v>
      </c>
    </row>
    <row r="219" s="2" customFormat="1" ht="16.5" customHeight="1">
      <c r="A219" s="41"/>
      <c r="B219" s="42"/>
      <c r="C219" s="256" t="s">
        <v>383</v>
      </c>
      <c r="D219" s="256" t="s">
        <v>218</v>
      </c>
      <c r="E219" s="257" t="s">
        <v>1994</v>
      </c>
      <c r="F219" s="258" t="s">
        <v>1995</v>
      </c>
      <c r="G219" s="259" t="s">
        <v>213</v>
      </c>
      <c r="H219" s="260">
        <v>30.600000000000001</v>
      </c>
      <c r="I219" s="261"/>
      <c r="J219" s="262">
        <f>ROUND(I219*H219,2)</f>
        <v>0</v>
      </c>
      <c r="K219" s="258" t="s">
        <v>171</v>
      </c>
      <c r="L219" s="263"/>
      <c r="M219" s="264" t="s">
        <v>19</v>
      </c>
      <c r="N219" s="265" t="s">
        <v>41</v>
      </c>
      <c r="O219" s="87"/>
      <c r="P219" s="224">
        <f>O219*H219</f>
        <v>0</v>
      </c>
      <c r="Q219" s="224">
        <v>0.080000000000000002</v>
      </c>
      <c r="R219" s="224">
        <f>Q219*H219</f>
        <v>2.448</v>
      </c>
      <c r="S219" s="224">
        <v>0</v>
      </c>
      <c r="T219" s="225">
        <f>S219*H219</f>
        <v>0</v>
      </c>
      <c r="U219" s="41"/>
      <c r="V219" s="41"/>
      <c r="W219" s="41"/>
      <c r="X219" s="41"/>
      <c r="Y219" s="41"/>
      <c r="Z219" s="41"/>
      <c r="AA219" s="41"/>
      <c r="AB219" s="41"/>
      <c r="AC219" s="41"/>
      <c r="AD219" s="41"/>
      <c r="AE219" s="41"/>
      <c r="AR219" s="226" t="s">
        <v>217</v>
      </c>
      <c r="AT219" s="226" t="s">
        <v>218</v>
      </c>
      <c r="AU219" s="226" t="s">
        <v>79</v>
      </c>
      <c r="AY219" s="20" t="s">
        <v>165</v>
      </c>
      <c r="BE219" s="227">
        <f>IF(N219="základní",J219,0)</f>
        <v>0</v>
      </c>
      <c r="BF219" s="227">
        <f>IF(N219="snížená",J219,0)</f>
        <v>0</v>
      </c>
      <c r="BG219" s="227">
        <f>IF(N219="zákl. přenesená",J219,0)</f>
        <v>0</v>
      </c>
      <c r="BH219" s="227">
        <f>IF(N219="sníž. přenesená",J219,0)</f>
        <v>0</v>
      </c>
      <c r="BI219" s="227">
        <f>IF(N219="nulová",J219,0)</f>
        <v>0</v>
      </c>
      <c r="BJ219" s="20" t="s">
        <v>77</v>
      </c>
      <c r="BK219" s="227">
        <f>ROUND(I219*H219,2)</f>
        <v>0</v>
      </c>
      <c r="BL219" s="20" t="s">
        <v>172</v>
      </c>
      <c r="BM219" s="226" t="s">
        <v>1996</v>
      </c>
    </row>
    <row r="220" s="13" customFormat="1">
      <c r="A220" s="13"/>
      <c r="B220" s="233"/>
      <c r="C220" s="234"/>
      <c r="D220" s="235" t="s">
        <v>176</v>
      </c>
      <c r="E220" s="234"/>
      <c r="F220" s="237" t="s">
        <v>1997</v>
      </c>
      <c r="G220" s="234"/>
      <c r="H220" s="238">
        <v>30.600000000000001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176</v>
      </c>
      <c r="AU220" s="244" t="s">
        <v>79</v>
      </c>
      <c r="AV220" s="13" t="s">
        <v>79</v>
      </c>
      <c r="AW220" s="13" t="s">
        <v>4</v>
      </c>
      <c r="AX220" s="13" t="s">
        <v>77</v>
      </c>
      <c r="AY220" s="244" t="s">
        <v>165</v>
      </c>
    </row>
    <row r="221" s="2" customFormat="1" ht="24.15" customHeight="1">
      <c r="A221" s="41"/>
      <c r="B221" s="42"/>
      <c r="C221" s="215" t="s">
        <v>392</v>
      </c>
      <c r="D221" s="215" t="s">
        <v>167</v>
      </c>
      <c r="E221" s="216" t="s">
        <v>1998</v>
      </c>
      <c r="F221" s="217" t="s">
        <v>1999</v>
      </c>
      <c r="G221" s="218" t="s">
        <v>213</v>
      </c>
      <c r="H221" s="219">
        <v>34</v>
      </c>
      <c r="I221" s="220"/>
      <c r="J221" s="221">
        <f>ROUND(I221*H221,2)</f>
        <v>0</v>
      </c>
      <c r="K221" s="217" t="s">
        <v>171</v>
      </c>
      <c r="L221" s="47"/>
      <c r="M221" s="222" t="s">
        <v>19</v>
      </c>
      <c r="N221" s="223" t="s">
        <v>41</v>
      </c>
      <c r="O221" s="87"/>
      <c r="P221" s="224">
        <f>O221*H221</f>
        <v>0</v>
      </c>
      <c r="Q221" s="224">
        <v>0.14041960000000001</v>
      </c>
      <c r="R221" s="224">
        <f>Q221*H221</f>
        <v>4.7742664000000001</v>
      </c>
      <c r="S221" s="224">
        <v>0</v>
      </c>
      <c r="T221" s="225">
        <f>S221*H221</f>
        <v>0</v>
      </c>
      <c r="U221" s="41"/>
      <c r="V221" s="41"/>
      <c r="W221" s="41"/>
      <c r="X221" s="41"/>
      <c r="Y221" s="41"/>
      <c r="Z221" s="41"/>
      <c r="AA221" s="41"/>
      <c r="AB221" s="41"/>
      <c r="AC221" s="41"/>
      <c r="AD221" s="41"/>
      <c r="AE221" s="41"/>
      <c r="AR221" s="226" t="s">
        <v>172</v>
      </c>
      <c r="AT221" s="226" t="s">
        <v>167</v>
      </c>
      <c r="AU221" s="226" t="s">
        <v>79</v>
      </c>
      <c r="AY221" s="20" t="s">
        <v>165</v>
      </c>
      <c r="BE221" s="227">
        <f>IF(N221="základní",J221,0)</f>
        <v>0</v>
      </c>
      <c r="BF221" s="227">
        <f>IF(N221="snížená",J221,0)</f>
        <v>0</v>
      </c>
      <c r="BG221" s="227">
        <f>IF(N221="zákl. přenesená",J221,0)</f>
        <v>0</v>
      </c>
      <c r="BH221" s="227">
        <f>IF(N221="sníž. přenesená",J221,0)</f>
        <v>0</v>
      </c>
      <c r="BI221" s="227">
        <f>IF(N221="nulová",J221,0)</f>
        <v>0</v>
      </c>
      <c r="BJ221" s="20" t="s">
        <v>77</v>
      </c>
      <c r="BK221" s="227">
        <f>ROUND(I221*H221,2)</f>
        <v>0</v>
      </c>
      <c r="BL221" s="20" t="s">
        <v>172</v>
      </c>
      <c r="BM221" s="226" t="s">
        <v>2000</v>
      </c>
    </row>
    <row r="222" s="2" customFormat="1">
      <c r="A222" s="41"/>
      <c r="B222" s="42"/>
      <c r="C222" s="43"/>
      <c r="D222" s="228" t="s">
        <v>174</v>
      </c>
      <c r="E222" s="43"/>
      <c r="F222" s="229" t="s">
        <v>2001</v>
      </c>
      <c r="G222" s="43"/>
      <c r="H222" s="43"/>
      <c r="I222" s="230"/>
      <c r="J222" s="43"/>
      <c r="K222" s="43"/>
      <c r="L222" s="47"/>
      <c r="M222" s="231"/>
      <c r="N222" s="232"/>
      <c r="O222" s="87"/>
      <c r="P222" s="87"/>
      <c r="Q222" s="87"/>
      <c r="R222" s="87"/>
      <c r="S222" s="87"/>
      <c r="T222" s="88"/>
      <c r="U222" s="41"/>
      <c r="V222" s="41"/>
      <c r="W222" s="41"/>
      <c r="X222" s="41"/>
      <c r="Y222" s="41"/>
      <c r="Z222" s="41"/>
      <c r="AA222" s="41"/>
      <c r="AB222" s="41"/>
      <c r="AC222" s="41"/>
      <c r="AD222" s="41"/>
      <c r="AE222" s="41"/>
      <c r="AT222" s="20" t="s">
        <v>174</v>
      </c>
      <c r="AU222" s="20" t="s">
        <v>79</v>
      </c>
    </row>
    <row r="223" s="13" customFormat="1">
      <c r="A223" s="13"/>
      <c r="B223" s="233"/>
      <c r="C223" s="234"/>
      <c r="D223" s="235" t="s">
        <v>176</v>
      </c>
      <c r="E223" s="236" t="s">
        <v>19</v>
      </c>
      <c r="F223" s="237" t="s">
        <v>2002</v>
      </c>
      <c r="G223" s="234"/>
      <c r="H223" s="238">
        <v>34</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176</v>
      </c>
      <c r="AU223" s="244" t="s">
        <v>79</v>
      </c>
      <c r="AV223" s="13" t="s">
        <v>79</v>
      </c>
      <c r="AW223" s="13" t="s">
        <v>32</v>
      </c>
      <c r="AX223" s="13" t="s">
        <v>70</v>
      </c>
      <c r="AY223" s="244" t="s">
        <v>165</v>
      </c>
    </row>
    <row r="224" s="14" customFormat="1">
      <c r="A224" s="14"/>
      <c r="B224" s="245"/>
      <c r="C224" s="246"/>
      <c r="D224" s="235" t="s">
        <v>176</v>
      </c>
      <c r="E224" s="247" t="s">
        <v>19</v>
      </c>
      <c r="F224" s="248" t="s">
        <v>178</v>
      </c>
      <c r="G224" s="246"/>
      <c r="H224" s="249">
        <v>34</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176</v>
      </c>
      <c r="AU224" s="255" t="s">
        <v>79</v>
      </c>
      <c r="AV224" s="14" t="s">
        <v>172</v>
      </c>
      <c r="AW224" s="14" t="s">
        <v>32</v>
      </c>
      <c r="AX224" s="14" t="s">
        <v>77</v>
      </c>
      <c r="AY224" s="255" t="s">
        <v>165</v>
      </c>
    </row>
    <row r="225" s="2" customFormat="1" ht="16.5" customHeight="1">
      <c r="A225" s="41"/>
      <c r="B225" s="42"/>
      <c r="C225" s="256" t="s">
        <v>401</v>
      </c>
      <c r="D225" s="256" t="s">
        <v>218</v>
      </c>
      <c r="E225" s="257" t="s">
        <v>2003</v>
      </c>
      <c r="F225" s="258" t="s">
        <v>2004</v>
      </c>
      <c r="G225" s="259" t="s">
        <v>213</v>
      </c>
      <c r="H225" s="260">
        <v>24.48</v>
      </c>
      <c r="I225" s="261"/>
      <c r="J225" s="262">
        <f>ROUND(I225*H225,2)</f>
        <v>0</v>
      </c>
      <c r="K225" s="258" t="s">
        <v>171</v>
      </c>
      <c r="L225" s="263"/>
      <c r="M225" s="264" t="s">
        <v>19</v>
      </c>
      <c r="N225" s="265" t="s">
        <v>41</v>
      </c>
      <c r="O225" s="87"/>
      <c r="P225" s="224">
        <f>O225*H225</f>
        <v>0</v>
      </c>
      <c r="Q225" s="224">
        <v>0.028000000000000001</v>
      </c>
      <c r="R225" s="224">
        <f>Q225*H225</f>
        <v>0.68544000000000005</v>
      </c>
      <c r="S225" s="224">
        <v>0</v>
      </c>
      <c r="T225" s="225">
        <f>S225*H225</f>
        <v>0</v>
      </c>
      <c r="U225" s="41"/>
      <c r="V225" s="41"/>
      <c r="W225" s="41"/>
      <c r="X225" s="41"/>
      <c r="Y225" s="41"/>
      <c r="Z225" s="41"/>
      <c r="AA225" s="41"/>
      <c r="AB225" s="41"/>
      <c r="AC225" s="41"/>
      <c r="AD225" s="41"/>
      <c r="AE225" s="41"/>
      <c r="AR225" s="226" t="s">
        <v>217</v>
      </c>
      <c r="AT225" s="226" t="s">
        <v>218</v>
      </c>
      <c r="AU225" s="226" t="s">
        <v>79</v>
      </c>
      <c r="AY225" s="20" t="s">
        <v>165</v>
      </c>
      <c r="BE225" s="227">
        <f>IF(N225="základní",J225,0)</f>
        <v>0</v>
      </c>
      <c r="BF225" s="227">
        <f>IF(N225="snížená",J225,0)</f>
        <v>0</v>
      </c>
      <c r="BG225" s="227">
        <f>IF(N225="zákl. přenesená",J225,0)</f>
        <v>0</v>
      </c>
      <c r="BH225" s="227">
        <f>IF(N225="sníž. přenesená",J225,0)</f>
        <v>0</v>
      </c>
      <c r="BI225" s="227">
        <f>IF(N225="nulová",J225,0)</f>
        <v>0</v>
      </c>
      <c r="BJ225" s="20" t="s">
        <v>77</v>
      </c>
      <c r="BK225" s="227">
        <f>ROUND(I225*H225,2)</f>
        <v>0</v>
      </c>
      <c r="BL225" s="20" t="s">
        <v>172</v>
      </c>
      <c r="BM225" s="226" t="s">
        <v>2005</v>
      </c>
    </row>
    <row r="226" s="13" customFormat="1">
      <c r="A226" s="13"/>
      <c r="B226" s="233"/>
      <c r="C226" s="234"/>
      <c r="D226" s="235" t="s">
        <v>176</v>
      </c>
      <c r="E226" s="234"/>
      <c r="F226" s="237" t="s">
        <v>2006</v>
      </c>
      <c r="G226" s="234"/>
      <c r="H226" s="238">
        <v>24.48</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176</v>
      </c>
      <c r="AU226" s="244" t="s">
        <v>79</v>
      </c>
      <c r="AV226" s="13" t="s">
        <v>79</v>
      </c>
      <c r="AW226" s="13" t="s">
        <v>4</v>
      </c>
      <c r="AX226" s="13" t="s">
        <v>77</v>
      </c>
      <c r="AY226" s="244" t="s">
        <v>165</v>
      </c>
    </row>
    <row r="227" s="2" customFormat="1" ht="16.5" customHeight="1">
      <c r="A227" s="41"/>
      <c r="B227" s="42"/>
      <c r="C227" s="256" t="s">
        <v>414</v>
      </c>
      <c r="D227" s="256" t="s">
        <v>218</v>
      </c>
      <c r="E227" s="257" t="s">
        <v>2007</v>
      </c>
      <c r="F227" s="258" t="s">
        <v>2008</v>
      </c>
      <c r="G227" s="259" t="s">
        <v>213</v>
      </c>
      <c r="H227" s="260">
        <v>10.199999999999999</v>
      </c>
      <c r="I227" s="261"/>
      <c r="J227" s="262">
        <f>ROUND(I227*H227,2)</f>
        <v>0</v>
      </c>
      <c r="K227" s="258" t="s">
        <v>171</v>
      </c>
      <c r="L227" s="263"/>
      <c r="M227" s="264" t="s">
        <v>19</v>
      </c>
      <c r="N227" s="265" t="s">
        <v>41</v>
      </c>
      <c r="O227" s="87"/>
      <c r="P227" s="224">
        <f>O227*H227</f>
        <v>0</v>
      </c>
      <c r="Q227" s="224">
        <v>0.044999999999999998</v>
      </c>
      <c r="R227" s="224">
        <f>Q227*H227</f>
        <v>0.45899999999999996</v>
      </c>
      <c r="S227" s="224">
        <v>0</v>
      </c>
      <c r="T227" s="225">
        <f>S227*H227</f>
        <v>0</v>
      </c>
      <c r="U227" s="41"/>
      <c r="V227" s="41"/>
      <c r="W227" s="41"/>
      <c r="X227" s="41"/>
      <c r="Y227" s="41"/>
      <c r="Z227" s="41"/>
      <c r="AA227" s="41"/>
      <c r="AB227" s="41"/>
      <c r="AC227" s="41"/>
      <c r="AD227" s="41"/>
      <c r="AE227" s="41"/>
      <c r="AR227" s="226" t="s">
        <v>217</v>
      </c>
      <c r="AT227" s="226" t="s">
        <v>218</v>
      </c>
      <c r="AU227" s="226" t="s">
        <v>79</v>
      </c>
      <c r="AY227" s="20" t="s">
        <v>165</v>
      </c>
      <c r="BE227" s="227">
        <f>IF(N227="základní",J227,0)</f>
        <v>0</v>
      </c>
      <c r="BF227" s="227">
        <f>IF(N227="snížená",J227,0)</f>
        <v>0</v>
      </c>
      <c r="BG227" s="227">
        <f>IF(N227="zákl. přenesená",J227,0)</f>
        <v>0</v>
      </c>
      <c r="BH227" s="227">
        <f>IF(N227="sníž. přenesená",J227,0)</f>
        <v>0</v>
      </c>
      <c r="BI227" s="227">
        <f>IF(N227="nulová",J227,0)</f>
        <v>0</v>
      </c>
      <c r="BJ227" s="20" t="s">
        <v>77</v>
      </c>
      <c r="BK227" s="227">
        <f>ROUND(I227*H227,2)</f>
        <v>0</v>
      </c>
      <c r="BL227" s="20" t="s">
        <v>172</v>
      </c>
      <c r="BM227" s="226" t="s">
        <v>2009</v>
      </c>
    </row>
    <row r="228" s="13" customFormat="1">
      <c r="A228" s="13"/>
      <c r="B228" s="233"/>
      <c r="C228" s="234"/>
      <c r="D228" s="235" t="s">
        <v>176</v>
      </c>
      <c r="E228" s="234"/>
      <c r="F228" s="237" t="s">
        <v>2010</v>
      </c>
      <c r="G228" s="234"/>
      <c r="H228" s="238">
        <v>10.199999999999999</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176</v>
      </c>
      <c r="AU228" s="244" t="s">
        <v>79</v>
      </c>
      <c r="AV228" s="13" t="s">
        <v>79</v>
      </c>
      <c r="AW228" s="13" t="s">
        <v>4</v>
      </c>
      <c r="AX228" s="13" t="s">
        <v>77</v>
      </c>
      <c r="AY228" s="244" t="s">
        <v>165</v>
      </c>
    </row>
    <row r="229" s="2" customFormat="1" ht="21.75" customHeight="1">
      <c r="A229" s="41"/>
      <c r="B229" s="42"/>
      <c r="C229" s="215" t="s">
        <v>419</v>
      </c>
      <c r="D229" s="215" t="s">
        <v>167</v>
      </c>
      <c r="E229" s="216" t="s">
        <v>2011</v>
      </c>
      <c r="F229" s="217" t="s">
        <v>2012</v>
      </c>
      <c r="G229" s="218" t="s">
        <v>213</v>
      </c>
      <c r="H229" s="219">
        <v>3</v>
      </c>
      <c r="I229" s="220"/>
      <c r="J229" s="221">
        <f>ROUND(I229*H229,2)</f>
        <v>0</v>
      </c>
      <c r="K229" s="217" t="s">
        <v>171</v>
      </c>
      <c r="L229" s="47"/>
      <c r="M229" s="222" t="s">
        <v>19</v>
      </c>
      <c r="N229" s="223" t="s">
        <v>41</v>
      </c>
      <c r="O229" s="87"/>
      <c r="P229" s="224">
        <f>O229*H229</f>
        <v>0</v>
      </c>
      <c r="Q229" s="224">
        <v>7.5900000000000002E-06</v>
      </c>
      <c r="R229" s="224">
        <f>Q229*H229</f>
        <v>2.2770000000000001E-05</v>
      </c>
      <c r="S229" s="224">
        <v>0</v>
      </c>
      <c r="T229" s="225">
        <f>S229*H229</f>
        <v>0</v>
      </c>
      <c r="U229" s="41"/>
      <c r="V229" s="41"/>
      <c r="W229" s="41"/>
      <c r="X229" s="41"/>
      <c r="Y229" s="41"/>
      <c r="Z229" s="41"/>
      <c r="AA229" s="41"/>
      <c r="AB229" s="41"/>
      <c r="AC229" s="41"/>
      <c r="AD229" s="41"/>
      <c r="AE229" s="41"/>
      <c r="AR229" s="226" t="s">
        <v>172</v>
      </c>
      <c r="AT229" s="226" t="s">
        <v>167</v>
      </c>
      <c r="AU229" s="226" t="s">
        <v>79</v>
      </c>
      <c r="AY229" s="20" t="s">
        <v>165</v>
      </c>
      <c r="BE229" s="227">
        <f>IF(N229="základní",J229,0)</f>
        <v>0</v>
      </c>
      <c r="BF229" s="227">
        <f>IF(N229="snížená",J229,0)</f>
        <v>0</v>
      </c>
      <c r="BG229" s="227">
        <f>IF(N229="zákl. přenesená",J229,0)</f>
        <v>0</v>
      </c>
      <c r="BH229" s="227">
        <f>IF(N229="sníž. přenesená",J229,0)</f>
        <v>0</v>
      </c>
      <c r="BI229" s="227">
        <f>IF(N229="nulová",J229,0)</f>
        <v>0</v>
      </c>
      <c r="BJ229" s="20" t="s">
        <v>77</v>
      </c>
      <c r="BK229" s="227">
        <f>ROUND(I229*H229,2)</f>
        <v>0</v>
      </c>
      <c r="BL229" s="20" t="s">
        <v>172</v>
      </c>
      <c r="BM229" s="226" t="s">
        <v>2013</v>
      </c>
    </row>
    <row r="230" s="2" customFormat="1">
      <c r="A230" s="41"/>
      <c r="B230" s="42"/>
      <c r="C230" s="43"/>
      <c r="D230" s="228" t="s">
        <v>174</v>
      </c>
      <c r="E230" s="43"/>
      <c r="F230" s="229" t="s">
        <v>2014</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174</v>
      </c>
      <c r="AU230" s="20" t="s">
        <v>79</v>
      </c>
    </row>
    <row r="231" s="13" customFormat="1">
      <c r="A231" s="13"/>
      <c r="B231" s="233"/>
      <c r="C231" s="234"/>
      <c r="D231" s="235" t="s">
        <v>176</v>
      </c>
      <c r="E231" s="236" t="s">
        <v>19</v>
      </c>
      <c r="F231" s="237" t="s">
        <v>2015</v>
      </c>
      <c r="G231" s="234"/>
      <c r="H231" s="238">
        <v>3</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176</v>
      </c>
      <c r="AU231" s="244" t="s">
        <v>79</v>
      </c>
      <c r="AV231" s="13" t="s">
        <v>79</v>
      </c>
      <c r="AW231" s="13" t="s">
        <v>32</v>
      </c>
      <c r="AX231" s="13" t="s">
        <v>70</v>
      </c>
      <c r="AY231" s="244" t="s">
        <v>165</v>
      </c>
    </row>
    <row r="232" s="14" customFormat="1">
      <c r="A232" s="14"/>
      <c r="B232" s="245"/>
      <c r="C232" s="246"/>
      <c r="D232" s="235" t="s">
        <v>176</v>
      </c>
      <c r="E232" s="247" t="s">
        <v>19</v>
      </c>
      <c r="F232" s="248" t="s">
        <v>178</v>
      </c>
      <c r="G232" s="246"/>
      <c r="H232" s="249">
        <v>3</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176</v>
      </c>
      <c r="AU232" s="255" t="s">
        <v>79</v>
      </c>
      <c r="AV232" s="14" t="s">
        <v>172</v>
      </c>
      <c r="AW232" s="14" t="s">
        <v>32</v>
      </c>
      <c r="AX232" s="14" t="s">
        <v>77</v>
      </c>
      <c r="AY232" s="255" t="s">
        <v>165</v>
      </c>
    </row>
    <row r="233" s="2" customFormat="1" ht="24.15" customHeight="1">
      <c r="A233" s="41"/>
      <c r="B233" s="42"/>
      <c r="C233" s="215" t="s">
        <v>426</v>
      </c>
      <c r="D233" s="215" t="s">
        <v>167</v>
      </c>
      <c r="E233" s="216" t="s">
        <v>2016</v>
      </c>
      <c r="F233" s="217" t="s">
        <v>2017</v>
      </c>
      <c r="G233" s="218" t="s">
        <v>213</v>
      </c>
      <c r="H233" s="219">
        <v>3</v>
      </c>
      <c r="I233" s="220"/>
      <c r="J233" s="221">
        <f>ROUND(I233*H233,2)</f>
        <v>0</v>
      </c>
      <c r="K233" s="217" t="s">
        <v>171</v>
      </c>
      <c r="L233" s="47"/>
      <c r="M233" s="222" t="s">
        <v>19</v>
      </c>
      <c r="N233" s="223" t="s">
        <v>41</v>
      </c>
      <c r="O233" s="87"/>
      <c r="P233" s="224">
        <f>O233*H233</f>
        <v>0</v>
      </c>
      <c r="Q233" s="224">
        <v>0.00034089999999999999</v>
      </c>
      <c r="R233" s="224">
        <f>Q233*H233</f>
        <v>0.0010227000000000001</v>
      </c>
      <c r="S233" s="224">
        <v>0</v>
      </c>
      <c r="T233" s="225">
        <f>S233*H233</f>
        <v>0</v>
      </c>
      <c r="U233" s="41"/>
      <c r="V233" s="41"/>
      <c r="W233" s="41"/>
      <c r="X233" s="41"/>
      <c r="Y233" s="41"/>
      <c r="Z233" s="41"/>
      <c r="AA233" s="41"/>
      <c r="AB233" s="41"/>
      <c r="AC233" s="41"/>
      <c r="AD233" s="41"/>
      <c r="AE233" s="41"/>
      <c r="AR233" s="226" t="s">
        <v>172</v>
      </c>
      <c r="AT233" s="226" t="s">
        <v>167</v>
      </c>
      <c r="AU233" s="226" t="s">
        <v>79</v>
      </c>
      <c r="AY233" s="20" t="s">
        <v>165</v>
      </c>
      <c r="BE233" s="227">
        <f>IF(N233="základní",J233,0)</f>
        <v>0</v>
      </c>
      <c r="BF233" s="227">
        <f>IF(N233="snížená",J233,0)</f>
        <v>0</v>
      </c>
      <c r="BG233" s="227">
        <f>IF(N233="zákl. přenesená",J233,0)</f>
        <v>0</v>
      </c>
      <c r="BH233" s="227">
        <f>IF(N233="sníž. přenesená",J233,0)</f>
        <v>0</v>
      </c>
      <c r="BI233" s="227">
        <f>IF(N233="nulová",J233,0)</f>
        <v>0</v>
      </c>
      <c r="BJ233" s="20" t="s">
        <v>77</v>
      </c>
      <c r="BK233" s="227">
        <f>ROUND(I233*H233,2)</f>
        <v>0</v>
      </c>
      <c r="BL233" s="20" t="s">
        <v>172</v>
      </c>
      <c r="BM233" s="226" t="s">
        <v>2018</v>
      </c>
    </row>
    <row r="234" s="2" customFormat="1">
      <c r="A234" s="41"/>
      <c r="B234" s="42"/>
      <c r="C234" s="43"/>
      <c r="D234" s="228" t="s">
        <v>174</v>
      </c>
      <c r="E234" s="43"/>
      <c r="F234" s="229" t="s">
        <v>2019</v>
      </c>
      <c r="G234" s="43"/>
      <c r="H234" s="43"/>
      <c r="I234" s="230"/>
      <c r="J234" s="43"/>
      <c r="K234" s="43"/>
      <c r="L234" s="47"/>
      <c r="M234" s="231"/>
      <c r="N234" s="232"/>
      <c r="O234" s="87"/>
      <c r="P234" s="87"/>
      <c r="Q234" s="87"/>
      <c r="R234" s="87"/>
      <c r="S234" s="87"/>
      <c r="T234" s="88"/>
      <c r="U234" s="41"/>
      <c r="V234" s="41"/>
      <c r="W234" s="41"/>
      <c r="X234" s="41"/>
      <c r="Y234" s="41"/>
      <c r="Z234" s="41"/>
      <c r="AA234" s="41"/>
      <c r="AB234" s="41"/>
      <c r="AC234" s="41"/>
      <c r="AD234" s="41"/>
      <c r="AE234" s="41"/>
      <c r="AT234" s="20" t="s">
        <v>174</v>
      </c>
      <c r="AU234" s="20" t="s">
        <v>79</v>
      </c>
    </row>
    <row r="235" s="2" customFormat="1" ht="24.15" customHeight="1">
      <c r="A235" s="41"/>
      <c r="B235" s="42"/>
      <c r="C235" s="215" t="s">
        <v>431</v>
      </c>
      <c r="D235" s="215" t="s">
        <v>167</v>
      </c>
      <c r="E235" s="216" t="s">
        <v>2020</v>
      </c>
      <c r="F235" s="217" t="s">
        <v>2021</v>
      </c>
      <c r="G235" s="218" t="s">
        <v>213</v>
      </c>
      <c r="H235" s="219">
        <v>2</v>
      </c>
      <c r="I235" s="220"/>
      <c r="J235" s="221">
        <f>ROUND(I235*H235,2)</f>
        <v>0</v>
      </c>
      <c r="K235" s="217" t="s">
        <v>171</v>
      </c>
      <c r="L235" s="47"/>
      <c r="M235" s="222" t="s">
        <v>19</v>
      </c>
      <c r="N235" s="223" t="s">
        <v>41</v>
      </c>
      <c r="O235" s="87"/>
      <c r="P235" s="224">
        <f>O235*H235</f>
        <v>0</v>
      </c>
      <c r="Q235" s="224">
        <v>0.45530300000000001</v>
      </c>
      <c r="R235" s="224">
        <f>Q235*H235</f>
        <v>0.91060600000000003</v>
      </c>
      <c r="S235" s="224">
        <v>0</v>
      </c>
      <c r="T235" s="225">
        <f>S235*H235</f>
        <v>0</v>
      </c>
      <c r="U235" s="41"/>
      <c r="V235" s="41"/>
      <c r="W235" s="41"/>
      <c r="X235" s="41"/>
      <c r="Y235" s="41"/>
      <c r="Z235" s="41"/>
      <c r="AA235" s="41"/>
      <c r="AB235" s="41"/>
      <c r="AC235" s="41"/>
      <c r="AD235" s="41"/>
      <c r="AE235" s="41"/>
      <c r="AR235" s="226" t="s">
        <v>172</v>
      </c>
      <c r="AT235" s="226" t="s">
        <v>167</v>
      </c>
      <c r="AU235" s="226" t="s">
        <v>79</v>
      </c>
      <c r="AY235" s="20" t="s">
        <v>165</v>
      </c>
      <c r="BE235" s="227">
        <f>IF(N235="základní",J235,0)</f>
        <v>0</v>
      </c>
      <c r="BF235" s="227">
        <f>IF(N235="snížená",J235,0)</f>
        <v>0</v>
      </c>
      <c r="BG235" s="227">
        <f>IF(N235="zákl. přenesená",J235,0)</f>
        <v>0</v>
      </c>
      <c r="BH235" s="227">
        <f>IF(N235="sníž. přenesená",J235,0)</f>
        <v>0</v>
      </c>
      <c r="BI235" s="227">
        <f>IF(N235="nulová",J235,0)</f>
        <v>0</v>
      </c>
      <c r="BJ235" s="20" t="s">
        <v>77</v>
      </c>
      <c r="BK235" s="227">
        <f>ROUND(I235*H235,2)</f>
        <v>0</v>
      </c>
      <c r="BL235" s="20" t="s">
        <v>172</v>
      </c>
      <c r="BM235" s="226" t="s">
        <v>2022</v>
      </c>
    </row>
    <row r="236" s="2" customFormat="1">
      <c r="A236" s="41"/>
      <c r="B236" s="42"/>
      <c r="C236" s="43"/>
      <c r="D236" s="228" t="s">
        <v>174</v>
      </c>
      <c r="E236" s="43"/>
      <c r="F236" s="229" t="s">
        <v>2023</v>
      </c>
      <c r="G236" s="43"/>
      <c r="H236" s="43"/>
      <c r="I236" s="230"/>
      <c r="J236" s="43"/>
      <c r="K236" s="43"/>
      <c r="L236" s="47"/>
      <c r="M236" s="231"/>
      <c r="N236" s="232"/>
      <c r="O236" s="87"/>
      <c r="P236" s="87"/>
      <c r="Q236" s="87"/>
      <c r="R236" s="87"/>
      <c r="S236" s="87"/>
      <c r="T236" s="88"/>
      <c r="U236" s="41"/>
      <c r="V236" s="41"/>
      <c r="W236" s="41"/>
      <c r="X236" s="41"/>
      <c r="Y236" s="41"/>
      <c r="Z236" s="41"/>
      <c r="AA236" s="41"/>
      <c r="AB236" s="41"/>
      <c r="AC236" s="41"/>
      <c r="AD236" s="41"/>
      <c r="AE236" s="41"/>
      <c r="AT236" s="20" t="s">
        <v>174</v>
      </c>
      <c r="AU236" s="20" t="s">
        <v>79</v>
      </c>
    </row>
    <row r="237" s="13" customFormat="1">
      <c r="A237" s="13"/>
      <c r="B237" s="233"/>
      <c r="C237" s="234"/>
      <c r="D237" s="235" t="s">
        <v>176</v>
      </c>
      <c r="E237" s="236" t="s">
        <v>19</v>
      </c>
      <c r="F237" s="237" t="s">
        <v>2024</v>
      </c>
      <c r="G237" s="234"/>
      <c r="H237" s="238">
        <v>2</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176</v>
      </c>
      <c r="AU237" s="244" t="s">
        <v>79</v>
      </c>
      <c r="AV237" s="13" t="s">
        <v>79</v>
      </c>
      <c r="AW237" s="13" t="s">
        <v>32</v>
      </c>
      <c r="AX237" s="13" t="s">
        <v>70</v>
      </c>
      <c r="AY237" s="244" t="s">
        <v>165</v>
      </c>
    </row>
    <row r="238" s="14" customFormat="1">
      <c r="A238" s="14"/>
      <c r="B238" s="245"/>
      <c r="C238" s="246"/>
      <c r="D238" s="235" t="s">
        <v>176</v>
      </c>
      <c r="E238" s="247" t="s">
        <v>19</v>
      </c>
      <c r="F238" s="248" t="s">
        <v>178</v>
      </c>
      <c r="G238" s="246"/>
      <c r="H238" s="249">
        <v>2</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176</v>
      </c>
      <c r="AU238" s="255" t="s">
        <v>79</v>
      </c>
      <c r="AV238" s="14" t="s">
        <v>172</v>
      </c>
      <c r="AW238" s="14" t="s">
        <v>32</v>
      </c>
      <c r="AX238" s="14" t="s">
        <v>77</v>
      </c>
      <c r="AY238" s="255" t="s">
        <v>165</v>
      </c>
    </row>
    <row r="239" s="2" customFormat="1" ht="24.15" customHeight="1">
      <c r="A239" s="41"/>
      <c r="B239" s="42"/>
      <c r="C239" s="215" t="s">
        <v>437</v>
      </c>
      <c r="D239" s="215" t="s">
        <v>167</v>
      </c>
      <c r="E239" s="216" t="s">
        <v>2025</v>
      </c>
      <c r="F239" s="217" t="s">
        <v>2026</v>
      </c>
      <c r="G239" s="218" t="s">
        <v>213</v>
      </c>
      <c r="H239" s="219">
        <v>1</v>
      </c>
      <c r="I239" s="220"/>
      <c r="J239" s="221">
        <f>ROUND(I239*H239,2)</f>
        <v>0</v>
      </c>
      <c r="K239" s="217" t="s">
        <v>171</v>
      </c>
      <c r="L239" s="47"/>
      <c r="M239" s="222" t="s">
        <v>19</v>
      </c>
      <c r="N239" s="223" t="s">
        <v>41</v>
      </c>
      <c r="O239" s="87"/>
      <c r="P239" s="224">
        <f>O239*H239</f>
        <v>0</v>
      </c>
      <c r="Q239" s="224">
        <v>0.46082099999999998</v>
      </c>
      <c r="R239" s="224">
        <f>Q239*H239</f>
        <v>0.46082099999999998</v>
      </c>
      <c r="S239" s="224">
        <v>0</v>
      </c>
      <c r="T239" s="225">
        <f>S239*H239</f>
        <v>0</v>
      </c>
      <c r="U239" s="41"/>
      <c r="V239" s="41"/>
      <c r="W239" s="41"/>
      <c r="X239" s="41"/>
      <c r="Y239" s="41"/>
      <c r="Z239" s="41"/>
      <c r="AA239" s="41"/>
      <c r="AB239" s="41"/>
      <c r="AC239" s="41"/>
      <c r="AD239" s="41"/>
      <c r="AE239" s="41"/>
      <c r="AR239" s="226" t="s">
        <v>172</v>
      </c>
      <c r="AT239" s="226" t="s">
        <v>167</v>
      </c>
      <c r="AU239" s="226" t="s">
        <v>79</v>
      </c>
      <c r="AY239" s="20" t="s">
        <v>165</v>
      </c>
      <c r="BE239" s="227">
        <f>IF(N239="základní",J239,0)</f>
        <v>0</v>
      </c>
      <c r="BF239" s="227">
        <f>IF(N239="snížená",J239,0)</f>
        <v>0</v>
      </c>
      <c r="BG239" s="227">
        <f>IF(N239="zákl. přenesená",J239,0)</f>
        <v>0</v>
      </c>
      <c r="BH239" s="227">
        <f>IF(N239="sníž. přenesená",J239,0)</f>
        <v>0</v>
      </c>
      <c r="BI239" s="227">
        <f>IF(N239="nulová",J239,0)</f>
        <v>0</v>
      </c>
      <c r="BJ239" s="20" t="s">
        <v>77</v>
      </c>
      <c r="BK239" s="227">
        <f>ROUND(I239*H239,2)</f>
        <v>0</v>
      </c>
      <c r="BL239" s="20" t="s">
        <v>172</v>
      </c>
      <c r="BM239" s="226" t="s">
        <v>2027</v>
      </c>
    </row>
    <row r="240" s="2" customFormat="1">
      <c r="A240" s="41"/>
      <c r="B240" s="42"/>
      <c r="C240" s="43"/>
      <c r="D240" s="228" t="s">
        <v>174</v>
      </c>
      <c r="E240" s="43"/>
      <c r="F240" s="229" t="s">
        <v>2028</v>
      </c>
      <c r="G240" s="43"/>
      <c r="H240" s="43"/>
      <c r="I240" s="230"/>
      <c r="J240" s="43"/>
      <c r="K240" s="43"/>
      <c r="L240" s="47"/>
      <c r="M240" s="231"/>
      <c r="N240" s="232"/>
      <c r="O240" s="87"/>
      <c r="P240" s="87"/>
      <c r="Q240" s="87"/>
      <c r="R240" s="87"/>
      <c r="S240" s="87"/>
      <c r="T240" s="88"/>
      <c r="U240" s="41"/>
      <c r="V240" s="41"/>
      <c r="W240" s="41"/>
      <c r="X240" s="41"/>
      <c r="Y240" s="41"/>
      <c r="Z240" s="41"/>
      <c r="AA240" s="41"/>
      <c r="AB240" s="41"/>
      <c r="AC240" s="41"/>
      <c r="AD240" s="41"/>
      <c r="AE240" s="41"/>
      <c r="AT240" s="20" t="s">
        <v>174</v>
      </c>
      <c r="AU240" s="20" t="s">
        <v>79</v>
      </c>
    </row>
    <row r="241" s="13" customFormat="1">
      <c r="A241" s="13"/>
      <c r="B241" s="233"/>
      <c r="C241" s="234"/>
      <c r="D241" s="235" t="s">
        <v>176</v>
      </c>
      <c r="E241" s="236" t="s">
        <v>19</v>
      </c>
      <c r="F241" s="237" t="s">
        <v>2029</v>
      </c>
      <c r="G241" s="234"/>
      <c r="H241" s="238">
        <v>1</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176</v>
      </c>
      <c r="AU241" s="244" t="s">
        <v>79</v>
      </c>
      <c r="AV241" s="13" t="s">
        <v>79</v>
      </c>
      <c r="AW241" s="13" t="s">
        <v>32</v>
      </c>
      <c r="AX241" s="13" t="s">
        <v>70</v>
      </c>
      <c r="AY241" s="244" t="s">
        <v>165</v>
      </c>
    </row>
    <row r="242" s="14" customFormat="1">
      <c r="A242" s="14"/>
      <c r="B242" s="245"/>
      <c r="C242" s="246"/>
      <c r="D242" s="235" t="s">
        <v>176</v>
      </c>
      <c r="E242" s="247" t="s">
        <v>19</v>
      </c>
      <c r="F242" s="248" t="s">
        <v>178</v>
      </c>
      <c r="G242" s="246"/>
      <c r="H242" s="249">
        <v>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176</v>
      </c>
      <c r="AU242" s="255" t="s">
        <v>79</v>
      </c>
      <c r="AV242" s="14" t="s">
        <v>172</v>
      </c>
      <c r="AW242" s="14" t="s">
        <v>32</v>
      </c>
      <c r="AX242" s="14" t="s">
        <v>77</v>
      </c>
      <c r="AY242" s="255" t="s">
        <v>165</v>
      </c>
    </row>
    <row r="243" s="2" customFormat="1" ht="24.15" customHeight="1">
      <c r="A243" s="41"/>
      <c r="B243" s="42"/>
      <c r="C243" s="215" t="s">
        <v>445</v>
      </c>
      <c r="D243" s="215" t="s">
        <v>167</v>
      </c>
      <c r="E243" s="216" t="s">
        <v>2030</v>
      </c>
      <c r="F243" s="217" t="s">
        <v>2031</v>
      </c>
      <c r="G243" s="218" t="s">
        <v>573</v>
      </c>
      <c r="H243" s="219">
        <v>2</v>
      </c>
      <c r="I243" s="220"/>
      <c r="J243" s="221">
        <f>ROUND(I243*H243,2)</f>
        <v>0</v>
      </c>
      <c r="K243" s="217" t="s">
        <v>171</v>
      </c>
      <c r="L243" s="47"/>
      <c r="M243" s="222" t="s">
        <v>19</v>
      </c>
      <c r="N243" s="223" t="s">
        <v>41</v>
      </c>
      <c r="O243" s="87"/>
      <c r="P243" s="224">
        <f>O243*H243</f>
        <v>0</v>
      </c>
      <c r="Q243" s="224">
        <v>0.068200999999999998</v>
      </c>
      <c r="R243" s="224">
        <f>Q243*H243</f>
        <v>0.136402</v>
      </c>
      <c r="S243" s="224">
        <v>0</v>
      </c>
      <c r="T243" s="225">
        <f>S243*H243</f>
        <v>0</v>
      </c>
      <c r="U243" s="41"/>
      <c r="V243" s="41"/>
      <c r="W243" s="41"/>
      <c r="X243" s="41"/>
      <c r="Y243" s="41"/>
      <c r="Z243" s="41"/>
      <c r="AA243" s="41"/>
      <c r="AB243" s="41"/>
      <c r="AC243" s="41"/>
      <c r="AD243" s="41"/>
      <c r="AE243" s="41"/>
      <c r="AR243" s="226" t="s">
        <v>172</v>
      </c>
      <c r="AT243" s="226" t="s">
        <v>167</v>
      </c>
      <c r="AU243" s="226" t="s">
        <v>79</v>
      </c>
      <c r="AY243" s="20" t="s">
        <v>165</v>
      </c>
      <c r="BE243" s="227">
        <f>IF(N243="základní",J243,0)</f>
        <v>0</v>
      </c>
      <c r="BF243" s="227">
        <f>IF(N243="snížená",J243,0)</f>
        <v>0</v>
      </c>
      <c r="BG243" s="227">
        <f>IF(N243="zákl. přenesená",J243,0)</f>
        <v>0</v>
      </c>
      <c r="BH243" s="227">
        <f>IF(N243="sníž. přenesená",J243,0)</f>
        <v>0</v>
      </c>
      <c r="BI243" s="227">
        <f>IF(N243="nulová",J243,0)</f>
        <v>0</v>
      </c>
      <c r="BJ243" s="20" t="s">
        <v>77</v>
      </c>
      <c r="BK243" s="227">
        <f>ROUND(I243*H243,2)</f>
        <v>0</v>
      </c>
      <c r="BL243" s="20" t="s">
        <v>172</v>
      </c>
      <c r="BM243" s="226" t="s">
        <v>2032</v>
      </c>
    </row>
    <row r="244" s="2" customFormat="1">
      <c r="A244" s="41"/>
      <c r="B244" s="42"/>
      <c r="C244" s="43"/>
      <c r="D244" s="228" t="s">
        <v>174</v>
      </c>
      <c r="E244" s="43"/>
      <c r="F244" s="229" t="s">
        <v>2033</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174</v>
      </c>
      <c r="AU244" s="20" t="s">
        <v>79</v>
      </c>
    </row>
    <row r="245" s="13" customFormat="1">
      <c r="A245" s="13"/>
      <c r="B245" s="233"/>
      <c r="C245" s="234"/>
      <c r="D245" s="235" t="s">
        <v>176</v>
      </c>
      <c r="E245" s="236" t="s">
        <v>19</v>
      </c>
      <c r="F245" s="237" t="s">
        <v>2024</v>
      </c>
      <c r="G245" s="234"/>
      <c r="H245" s="238">
        <v>2</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176</v>
      </c>
      <c r="AU245" s="244" t="s">
        <v>79</v>
      </c>
      <c r="AV245" s="13" t="s">
        <v>79</v>
      </c>
      <c r="AW245" s="13" t="s">
        <v>32</v>
      </c>
      <c r="AX245" s="13" t="s">
        <v>70</v>
      </c>
      <c r="AY245" s="244" t="s">
        <v>165</v>
      </c>
    </row>
    <row r="246" s="14" customFormat="1">
      <c r="A246" s="14"/>
      <c r="B246" s="245"/>
      <c r="C246" s="246"/>
      <c r="D246" s="235" t="s">
        <v>176</v>
      </c>
      <c r="E246" s="247" t="s">
        <v>19</v>
      </c>
      <c r="F246" s="248" t="s">
        <v>178</v>
      </c>
      <c r="G246" s="246"/>
      <c r="H246" s="249">
        <v>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176</v>
      </c>
      <c r="AU246" s="255" t="s">
        <v>79</v>
      </c>
      <c r="AV246" s="14" t="s">
        <v>172</v>
      </c>
      <c r="AW246" s="14" t="s">
        <v>32</v>
      </c>
      <c r="AX246" s="14" t="s">
        <v>77</v>
      </c>
      <c r="AY246" s="255" t="s">
        <v>165</v>
      </c>
    </row>
    <row r="247" s="12" customFormat="1" ht="22.8" customHeight="1">
      <c r="A247" s="12"/>
      <c r="B247" s="199"/>
      <c r="C247" s="200"/>
      <c r="D247" s="201" t="s">
        <v>69</v>
      </c>
      <c r="E247" s="213" t="s">
        <v>693</v>
      </c>
      <c r="F247" s="213" t="s">
        <v>694</v>
      </c>
      <c r="G247" s="200"/>
      <c r="H247" s="200"/>
      <c r="I247" s="203"/>
      <c r="J247" s="214">
        <f>BK247</f>
        <v>0</v>
      </c>
      <c r="K247" s="200"/>
      <c r="L247" s="205"/>
      <c r="M247" s="206"/>
      <c r="N247" s="207"/>
      <c r="O247" s="207"/>
      <c r="P247" s="208">
        <f>SUM(P248:P249)</f>
        <v>0</v>
      </c>
      <c r="Q247" s="207"/>
      <c r="R247" s="208">
        <f>SUM(R248:R249)</f>
        <v>0</v>
      </c>
      <c r="S247" s="207"/>
      <c r="T247" s="209">
        <f>SUM(T248:T249)</f>
        <v>0</v>
      </c>
      <c r="U247" s="12"/>
      <c r="V247" s="12"/>
      <c r="W247" s="12"/>
      <c r="X247" s="12"/>
      <c r="Y247" s="12"/>
      <c r="Z247" s="12"/>
      <c r="AA247" s="12"/>
      <c r="AB247" s="12"/>
      <c r="AC247" s="12"/>
      <c r="AD247" s="12"/>
      <c r="AE247" s="12"/>
      <c r="AR247" s="210" t="s">
        <v>77</v>
      </c>
      <c r="AT247" s="211" t="s">
        <v>69</v>
      </c>
      <c r="AU247" s="211" t="s">
        <v>77</v>
      </c>
      <c r="AY247" s="210" t="s">
        <v>165</v>
      </c>
      <c r="BK247" s="212">
        <f>SUM(BK248:BK249)</f>
        <v>0</v>
      </c>
    </row>
    <row r="248" s="2" customFormat="1" ht="24.15" customHeight="1">
      <c r="A248" s="41"/>
      <c r="B248" s="42"/>
      <c r="C248" s="215" t="s">
        <v>451</v>
      </c>
      <c r="D248" s="215" t="s">
        <v>167</v>
      </c>
      <c r="E248" s="216" t="s">
        <v>2034</v>
      </c>
      <c r="F248" s="217" t="s">
        <v>2035</v>
      </c>
      <c r="G248" s="218" t="s">
        <v>221</v>
      </c>
      <c r="H248" s="219">
        <v>27.297000000000001</v>
      </c>
      <c r="I248" s="220"/>
      <c r="J248" s="221">
        <f>ROUND(I248*H248,2)</f>
        <v>0</v>
      </c>
      <c r="K248" s="217" t="s">
        <v>171</v>
      </c>
      <c r="L248" s="47"/>
      <c r="M248" s="222" t="s">
        <v>19</v>
      </c>
      <c r="N248" s="223" t="s">
        <v>41</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172</v>
      </c>
      <c r="AT248" s="226" t="s">
        <v>167</v>
      </c>
      <c r="AU248" s="226" t="s">
        <v>79</v>
      </c>
      <c r="AY248" s="20" t="s">
        <v>165</v>
      </c>
      <c r="BE248" s="227">
        <f>IF(N248="základní",J248,0)</f>
        <v>0</v>
      </c>
      <c r="BF248" s="227">
        <f>IF(N248="snížená",J248,0)</f>
        <v>0</v>
      </c>
      <c r="BG248" s="227">
        <f>IF(N248="zákl. přenesená",J248,0)</f>
        <v>0</v>
      </c>
      <c r="BH248" s="227">
        <f>IF(N248="sníž. přenesená",J248,0)</f>
        <v>0</v>
      </c>
      <c r="BI248" s="227">
        <f>IF(N248="nulová",J248,0)</f>
        <v>0</v>
      </c>
      <c r="BJ248" s="20" t="s">
        <v>77</v>
      </c>
      <c r="BK248" s="227">
        <f>ROUND(I248*H248,2)</f>
        <v>0</v>
      </c>
      <c r="BL248" s="20" t="s">
        <v>172</v>
      </c>
      <c r="BM248" s="226" t="s">
        <v>2036</v>
      </c>
    </row>
    <row r="249" s="2" customFormat="1">
      <c r="A249" s="41"/>
      <c r="B249" s="42"/>
      <c r="C249" s="43"/>
      <c r="D249" s="228" t="s">
        <v>174</v>
      </c>
      <c r="E249" s="43"/>
      <c r="F249" s="229" t="s">
        <v>2037</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174</v>
      </c>
      <c r="AU249" s="20" t="s">
        <v>79</v>
      </c>
    </row>
    <row r="250" s="12" customFormat="1" ht="25.92" customHeight="1">
      <c r="A250" s="12"/>
      <c r="B250" s="199"/>
      <c r="C250" s="200"/>
      <c r="D250" s="201" t="s">
        <v>69</v>
      </c>
      <c r="E250" s="202" t="s">
        <v>700</v>
      </c>
      <c r="F250" s="202" t="s">
        <v>701</v>
      </c>
      <c r="G250" s="200"/>
      <c r="H250" s="200"/>
      <c r="I250" s="203"/>
      <c r="J250" s="204">
        <f>BK250</f>
        <v>0</v>
      </c>
      <c r="K250" s="200"/>
      <c r="L250" s="205"/>
      <c r="M250" s="206"/>
      <c r="N250" s="207"/>
      <c r="O250" s="207"/>
      <c r="P250" s="208">
        <f>P251+P258</f>
        <v>0</v>
      </c>
      <c r="Q250" s="207"/>
      <c r="R250" s="208">
        <f>R251+R258</f>
        <v>0.002385</v>
      </c>
      <c r="S250" s="207"/>
      <c r="T250" s="209">
        <f>T251+T258</f>
        <v>0</v>
      </c>
      <c r="U250" s="12"/>
      <c r="V250" s="12"/>
      <c r="W250" s="12"/>
      <c r="X250" s="12"/>
      <c r="Y250" s="12"/>
      <c r="Z250" s="12"/>
      <c r="AA250" s="12"/>
      <c r="AB250" s="12"/>
      <c r="AC250" s="12"/>
      <c r="AD250" s="12"/>
      <c r="AE250" s="12"/>
      <c r="AR250" s="210" t="s">
        <v>79</v>
      </c>
      <c r="AT250" s="211" t="s">
        <v>69</v>
      </c>
      <c r="AU250" s="211" t="s">
        <v>70</v>
      </c>
      <c r="AY250" s="210" t="s">
        <v>165</v>
      </c>
      <c r="BK250" s="212">
        <f>BK251+BK258</f>
        <v>0</v>
      </c>
    </row>
    <row r="251" s="12" customFormat="1" ht="22.8" customHeight="1">
      <c r="A251" s="12"/>
      <c r="B251" s="199"/>
      <c r="C251" s="200"/>
      <c r="D251" s="201" t="s">
        <v>69</v>
      </c>
      <c r="E251" s="213" t="s">
        <v>702</v>
      </c>
      <c r="F251" s="213" t="s">
        <v>703</v>
      </c>
      <c r="G251" s="200"/>
      <c r="H251" s="200"/>
      <c r="I251" s="203"/>
      <c r="J251" s="214">
        <f>BK251</f>
        <v>0</v>
      </c>
      <c r="K251" s="200"/>
      <c r="L251" s="205"/>
      <c r="M251" s="206"/>
      <c r="N251" s="207"/>
      <c r="O251" s="207"/>
      <c r="P251" s="208">
        <f>SUM(P252:P257)</f>
        <v>0</v>
      </c>
      <c r="Q251" s="207"/>
      <c r="R251" s="208">
        <f>SUM(R252:R257)</f>
        <v>0.0011850000000000001</v>
      </c>
      <c r="S251" s="207"/>
      <c r="T251" s="209">
        <f>SUM(T252:T257)</f>
        <v>0</v>
      </c>
      <c r="U251" s="12"/>
      <c r="V251" s="12"/>
      <c r="W251" s="12"/>
      <c r="X251" s="12"/>
      <c r="Y251" s="12"/>
      <c r="Z251" s="12"/>
      <c r="AA251" s="12"/>
      <c r="AB251" s="12"/>
      <c r="AC251" s="12"/>
      <c r="AD251" s="12"/>
      <c r="AE251" s="12"/>
      <c r="AR251" s="210" t="s">
        <v>79</v>
      </c>
      <c r="AT251" s="211" t="s">
        <v>69</v>
      </c>
      <c r="AU251" s="211" t="s">
        <v>77</v>
      </c>
      <c r="AY251" s="210" t="s">
        <v>165</v>
      </c>
      <c r="BK251" s="212">
        <f>SUM(BK252:BK257)</f>
        <v>0</v>
      </c>
    </row>
    <row r="252" s="2" customFormat="1" ht="24.15" customHeight="1">
      <c r="A252" s="41"/>
      <c r="B252" s="42"/>
      <c r="C252" s="215" t="s">
        <v>456</v>
      </c>
      <c r="D252" s="215" t="s">
        <v>167</v>
      </c>
      <c r="E252" s="216" t="s">
        <v>732</v>
      </c>
      <c r="F252" s="217" t="s">
        <v>733</v>
      </c>
      <c r="G252" s="218" t="s">
        <v>188</v>
      </c>
      <c r="H252" s="219">
        <v>3</v>
      </c>
      <c r="I252" s="220"/>
      <c r="J252" s="221">
        <f>ROUND(I252*H252,2)</f>
        <v>0</v>
      </c>
      <c r="K252" s="217" t="s">
        <v>171</v>
      </c>
      <c r="L252" s="47"/>
      <c r="M252" s="222" t="s">
        <v>19</v>
      </c>
      <c r="N252" s="223" t="s">
        <v>41</v>
      </c>
      <c r="O252" s="87"/>
      <c r="P252" s="224">
        <f>O252*H252</f>
        <v>0</v>
      </c>
      <c r="Q252" s="224">
        <v>0.00039500000000000001</v>
      </c>
      <c r="R252" s="224">
        <f>Q252*H252</f>
        <v>0.0011850000000000001</v>
      </c>
      <c r="S252" s="224">
        <v>0</v>
      </c>
      <c r="T252" s="225">
        <f>S252*H252</f>
        <v>0</v>
      </c>
      <c r="U252" s="41"/>
      <c r="V252" s="41"/>
      <c r="W252" s="41"/>
      <c r="X252" s="41"/>
      <c r="Y252" s="41"/>
      <c r="Z252" s="41"/>
      <c r="AA252" s="41"/>
      <c r="AB252" s="41"/>
      <c r="AC252" s="41"/>
      <c r="AD252" s="41"/>
      <c r="AE252" s="41"/>
      <c r="AR252" s="226" t="s">
        <v>269</v>
      </c>
      <c r="AT252" s="226" t="s">
        <v>167</v>
      </c>
      <c r="AU252" s="226" t="s">
        <v>79</v>
      </c>
      <c r="AY252" s="20" t="s">
        <v>165</v>
      </c>
      <c r="BE252" s="227">
        <f>IF(N252="základní",J252,0)</f>
        <v>0</v>
      </c>
      <c r="BF252" s="227">
        <f>IF(N252="snížená",J252,0)</f>
        <v>0</v>
      </c>
      <c r="BG252" s="227">
        <f>IF(N252="zákl. přenesená",J252,0)</f>
        <v>0</v>
      </c>
      <c r="BH252" s="227">
        <f>IF(N252="sníž. přenesená",J252,0)</f>
        <v>0</v>
      </c>
      <c r="BI252" s="227">
        <f>IF(N252="nulová",J252,0)</f>
        <v>0</v>
      </c>
      <c r="BJ252" s="20" t="s">
        <v>77</v>
      </c>
      <c r="BK252" s="227">
        <f>ROUND(I252*H252,2)</f>
        <v>0</v>
      </c>
      <c r="BL252" s="20" t="s">
        <v>269</v>
      </c>
      <c r="BM252" s="226" t="s">
        <v>2038</v>
      </c>
    </row>
    <row r="253" s="2" customFormat="1">
      <c r="A253" s="41"/>
      <c r="B253" s="42"/>
      <c r="C253" s="43"/>
      <c r="D253" s="228" t="s">
        <v>174</v>
      </c>
      <c r="E253" s="43"/>
      <c r="F253" s="229" t="s">
        <v>735</v>
      </c>
      <c r="G253" s="43"/>
      <c r="H253" s="43"/>
      <c r="I253" s="230"/>
      <c r="J253" s="43"/>
      <c r="K253" s="43"/>
      <c r="L253" s="47"/>
      <c r="M253" s="231"/>
      <c r="N253" s="232"/>
      <c r="O253" s="87"/>
      <c r="P253" s="87"/>
      <c r="Q253" s="87"/>
      <c r="R253" s="87"/>
      <c r="S253" s="87"/>
      <c r="T253" s="88"/>
      <c r="U253" s="41"/>
      <c r="V253" s="41"/>
      <c r="W253" s="41"/>
      <c r="X253" s="41"/>
      <c r="Y253" s="41"/>
      <c r="Z253" s="41"/>
      <c r="AA253" s="41"/>
      <c r="AB253" s="41"/>
      <c r="AC253" s="41"/>
      <c r="AD253" s="41"/>
      <c r="AE253" s="41"/>
      <c r="AT253" s="20" t="s">
        <v>174</v>
      </c>
      <c r="AU253" s="20" t="s">
        <v>79</v>
      </c>
    </row>
    <row r="254" s="13" customFormat="1">
      <c r="A254" s="13"/>
      <c r="B254" s="233"/>
      <c r="C254" s="234"/>
      <c r="D254" s="235" t="s">
        <v>176</v>
      </c>
      <c r="E254" s="236" t="s">
        <v>19</v>
      </c>
      <c r="F254" s="237" t="s">
        <v>2039</v>
      </c>
      <c r="G254" s="234"/>
      <c r="H254" s="238">
        <v>3</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176</v>
      </c>
      <c r="AU254" s="244" t="s">
        <v>79</v>
      </c>
      <c r="AV254" s="13" t="s">
        <v>79</v>
      </c>
      <c r="AW254" s="13" t="s">
        <v>32</v>
      </c>
      <c r="AX254" s="13" t="s">
        <v>70</v>
      </c>
      <c r="AY254" s="244" t="s">
        <v>165</v>
      </c>
    </row>
    <row r="255" s="14" customFormat="1">
      <c r="A255" s="14"/>
      <c r="B255" s="245"/>
      <c r="C255" s="246"/>
      <c r="D255" s="235" t="s">
        <v>176</v>
      </c>
      <c r="E255" s="247" t="s">
        <v>19</v>
      </c>
      <c r="F255" s="248" t="s">
        <v>178</v>
      </c>
      <c r="G255" s="246"/>
      <c r="H255" s="249">
        <v>3</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176</v>
      </c>
      <c r="AU255" s="255" t="s">
        <v>79</v>
      </c>
      <c r="AV255" s="14" t="s">
        <v>172</v>
      </c>
      <c r="AW255" s="14" t="s">
        <v>32</v>
      </c>
      <c r="AX255" s="14" t="s">
        <v>77</v>
      </c>
      <c r="AY255" s="255" t="s">
        <v>165</v>
      </c>
    </row>
    <row r="256" s="2" customFormat="1" ht="24.15" customHeight="1">
      <c r="A256" s="41"/>
      <c r="B256" s="42"/>
      <c r="C256" s="215" t="s">
        <v>461</v>
      </c>
      <c r="D256" s="215" t="s">
        <v>167</v>
      </c>
      <c r="E256" s="216" t="s">
        <v>804</v>
      </c>
      <c r="F256" s="217" t="s">
        <v>805</v>
      </c>
      <c r="G256" s="218" t="s">
        <v>221</v>
      </c>
      <c r="H256" s="219">
        <v>0.001</v>
      </c>
      <c r="I256" s="220"/>
      <c r="J256" s="221">
        <f>ROUND(I256*H256,2)</f>
        <v>0</v>
      </c>
      <c r="K256" s="217" t="s">
        <v>171</v>
      </c>
      <c r="L256" s="47"/>
      <c r="M256" s="222" t="s">
        <v>19</v>
      </c>
      <c r="N256" s="223" t="s">
        <v>41</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269</v>
      </c>
      <c r="AT256" s="226" t="s">
        <v>167</v>
      </c>
      <c r="AU256" s="226" t="s">
        <v>79</v>
      </c>
      <c r="AY256" s="20" t="s">
        <v>165</v>
      </c>
      <c r="BE256" s="227">
        <f>IF(N256="základní",J256,0)</f>
        <v>0</v>
      </c>
      <c r="BF256" s="227">
        <f>IF(N256="snížená",J256,0)</f>
        <v>0</v>
      </c>
      <c r="BG256" s="227">
        <f>IF(N256="zákl. přenesená",J256,0)</f>
        <v>0</v>
      </c>
      <c r="BH256" s="227">
        <f>IF(N256="sníž. přenesená",J256,0)</f>
        <v>0</v>
      </c>
      <c r="BI256" s="227">
        <f>IF(N256="nulová",J256,0)</f>
        <v>0</v>
      </c>
      <c r="BJ256" s="20" t="s">
        <v>77</v>
      </c>
      <c r="BK256" s="227">
        <f>ROUND(I256*H256,2)</f>
        <v>0</v>
      </c>
      <c r="BL256" s="20" t="s">
        <v>269</v>
      </c>
      <c r="BM256" s="226" t="s">
        <v>2040</v>
      </c>
    </row>
    <row r="257" s="2" customFormat="1">
      <c r="A257" s="41"/>
      <c r="B257" s="42"/>
      <c r="C257" s="43"/>
      <c r="D257" s="228" t="s">
        <v>174</v>
      </c>
      <c r="E257" s="43"/>
      <c r="F257" s="229" t="s">
        <v>807</v>
      </c>
      <c r="G257" s="43"/>
      <c r="H257" s="43"/>
      <c r="I257" s="230"/>
      <c r="J257" s="43"/>
      <c r="K257" s="43"/>
      <c r="L257" s="47"/>
      <c r="M257" s="231"/>
      <c r="N257" s="232"/>
      <c r="O257" s="87"/>
      <c r="P257" s="87"/>
      <c r="Q257" s="87"/>
      <c r="R257" s="87"/>
      <c r="S257" s="87"/>
      <c r="T257" s="88"/>
      <c r="U257" s="41"/>
      <c r="V257" s="41"/>
      <c r="W257" s="41"/>
      <c r="X257" s="41"/>
      <c r="Y257" s="41"/>
      <c r="Z257" s="41"/>
      <c r="AA257" s="41"/>
      <c r="AB257" s="41"/>
      <c r="AC257" s="41"/>
      <c r="AD257" s="41"/>
      <c r="AE257" s="41"/>
      <c r="AT257" s="20" t="s">
        <v>174</v>
      </c>
      <c r="AU257" s="20" t="s">
        <v>79</v>
      </c>
    </row>
    <row r="258" s="12" customFormat="1" ht="22.8" customHeight="1">
      <c r="A258" s="12"/>
      <c r="B258" s="199"/>
      <c r="C258" s="200"/>
      <c r="D258" s="201" t="s">
        <v>69</v>
      </c>
      <c r="E258" s="213" t="s">
        <v>808</v>
      </c>
      <c r="F258" s="213" t="s">
        <v>809</v>
      </c>
      <c r="G258" s="200"/>
      <c r="H258" s="200"/>
      <c r="I258" s="203"/>
      <c r="J258" s="214">
        <f>BK258</f>
        <v>0</v>
      </c>
      <c r="K258" s="200"/>
      <c r="L258" s="205"/>
      <c r="M258" s="206"/>
      <c r="N258" s="207"/>
      <c r="O258" s="207"/>
      <c r="P258" s="208">
        <f>SUM(P259:P265)</f>
        <v>0</v>
      </c>
      <c r="Q258" s="207"/>
      <c r="R258" s="208">
        <f>SUM(R259:R265)</f>
        <v>0.0011999999999999999</v>
      </c>
      <c r="S258" s="207"/>
      <c r="T258" s="209">
        <f>SUM(T259:T265)</f>
        <v>0</v>
      </c>
      <c r="U258" s="12"/>
      <c r="V258" s="12"/>
      <c r="W258" s="12"/>
      <c r="X258" s="12"/>
      <c r="Y258" s="12"/>
      <c r="Z258" s="12"/>
      <c r="AA258" s="12"/>
      <c r="AB258" s="12"/>
      <c r="AC258" s="12"/>
      <c r="AD258" s="12"/>
      <c r="AE258" s="12"/>
      <c r="AR258" s="210" t="s">
        <v>79</v>
      </c>
      <c r="AT258" s="211" t="s">
        <v>69</v>
      </c>
      <c r="AU258" s="211" t="s">
        <v>77</v>
      </c>
      <c r="AY258" s="210" t="s">
        <v>165</v>
      </c>
      <c r="BK258" s="212">
        <f>SUM(BK259:BK265)</f>
        <v>0</v>
      </c>
    </row>
    <row r="259" s="2" customFormat="1" ht="24.15" customHeight="1">
      <c r="A259" s="41"/>
      <c r="B259" s="42"/>
      <c r="C259" s="215" t="s">
        <v>466</v>
      </c>
      <c r="D259" s="215" t="s">
        <v>167</v>
      </c>
      <c r="E259" s="216" t="s">
        <v>2041</v>
      </c>
      <c r="F259" s="217" t="s">
        <v>2042</v>
      </c>
      <c r="G259" s="218" t="s">
        <v>188</v>
      </c>
      <c r="H259" s="219">
        <v>2</v>
      </c>
      <c r="I259" s="220"/>
      <c r="J259" s="221">
        <f>ROUND(I259*H259,2)</f>
        <v>0</v>
      </c>
      <c r="K259" s="217" t="s">
        <v>171</v>
      </c>
      <c r="L259" s="47"/>
      <c r="M259" s="222" t="s">
        <v>19</v>
      </c>
      <c r="N259" s="223" t="s">
        <v>41</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269</v>
      </c>
      <c r="AT259" s="226" t="s">
        <v>167</v>
      </c>
      <c r="AU259" s="226" t="s">
        <v>79</v>
      </c>
      <c r="AY259" s="20" t="s">
        <v>165</v>
      </c>
      <c r="BE259" s="227">
        <f>IF(N259="základní",J259,0)</f>
        <v>0</v>
      </c>
      <c r="BF259" s="227">
        <f>IF(N259="snížená",J259,0)</f>
        <v>0</v>
      </c>
      <c r="BG259" s="227">
        <f>IF(N259="zákl. přenesená",J259,0)</f>
        <v>0</v>
      </c>
      <c r="BH259" s="227">
        <f>IF(N259="sníž. přenesená",J259,0)</f>
        <v>0</v>
      </c>
      <c r="BI259" s="227">
        <f>IF(N259="nulová",J259,0)</f>
        <v>0</v>
      </c>
      <c r="BJ259" s="20" t="s">
        <v>77</v>
      </c>
      <c r="BK259" s="227">
        <f>ROUND(I259*H259,2)</f>
        <v>0</v>
      </c>
      <c r="BL259" s="20" t="s">
        <v>269</v>
      </c>
      <c r="BM259" s="226" t="s">
        <v>2043</v>
      </c>
    </row>
    <row r="260" s="2" customFormat="1">
      <c r="A260" s="41"/>
      <c r="B260" s="42"/>
      <c r="C260" s="43"/>
      <c r="D260" s="228" t="s">
        <v>174</v>
      </c>
      <c r="E260" s="43"/>
      <c r="F260" s="229" t="s">
        <v>2044</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174</v>
      </c>
      <c r="AU260" s="20" t="s">
        <v>79</v>
      </c>
    </row>
    <row r="261" s="13" customFormat="1">
      <c r="A261" s="13"/>
      <c r="B261" s="233"/>
      <c r="C261" s="234"/>
      <c r="D261" s="235" t="s">
        <v>176</v>
      </c>
      <c r="E261" s="236" t="s">
        <v>19</v>
      </c>
      <c r="F261" s="237" t="s">
        <v>2045</v>
      </c>
      <c r="G261" s="234"/>
      <c r="H261" s="238">
        <v>2</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176</v>
      </c>
      <c r="AU261" s="244" t="s">
        <v>79</v>
      </c>
      <c r="AV261" s="13" t="s">
        <v>79</v>
      </c>
      <c r="AW261" s="13" t="s">
        <v>32</v>
      </c>
      <c r="AX261" s="13" t="s">
        <v>70</v>
      </c>
      <c r="AY261" s="244" t="s">
        <v>165</v>
      </c>
    </row>
    <row r="262" s="14" customFormat="1">
      <c r="A262" s="14"/>
      <c r="B262" s="245"/>
      <c r="C262" s="246"/>
      <c r="D262" s="235" t="s">
        <v>176</v>
      </c>
      <c r="E262" s="247" t="s">
        <v>19</v>
      </c>
      <c r="F262" s="248" t="s">
        <v>178</v>
      </c>
      <c r="G262" s="246"/>
      <c r="H262" s="249">
        <v>2</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176</v>
      </c>
      <c r="AU262" s="255" t="s">
        <v>79</v>
      </c>
      <c r="AV262" s="14" t="s">
        <v>172</v>
      </c>
      <c r="AW262" s="14" t="s">
        <v>32</v>
      </c>
      <c r="AX262" s="14" t="s">
        <v>77</v>
      </c>
      <c r="AY262" s="255" t="s">
        <v>165</v>
      </c>
    </row>
    <row r="263" s="2" customFormat="1" ht="16.5" customHeight="1">
      <c r="A263" s="41"/>
      <c r="B263" s="42"/>
      <c r="C263" s="256" t="s">
        <v>471</v>
      </c>
      <c r="D263" s="256" t="s">
        <v>218</v>
      </c>
      <c r="E263" s="257" t="s">
        <v>2046</v>
      </c>
      <c r="F263" s="258" t="s">
        <v>2047</v>
      </c>
      <c r="G263" s="259" t="s">
        <v>188</v>
      </c>
      <c r="H263" s="260">
        <v>2</v>
      </c>
      <c r="I263" s="261"/>
      <c r="J263" s="262">
        <f>ROUND(I263*H263,2)</f>
        <v>0</v>
      </c>
      <c r="K263" s="258" t="s">
        <v>171</v>
      </c>
      <c r="L263" s="263"/>
      <c r="M263" s="264" t="s">
        <v>19</v>
      </c>
      <c r="N263" s="265" t="s">
        <v>41</v>
      </c>
      <c r="O263" s="87"/>
      <c r="P263" s="224">
        <f>O263*H263</f>
        <v>0</v>
      </c>
      <c r="Q263" s="224">
        <v>0.00059999999999999995</v>
      </c>
      <c r="R263" s="224">
        <f>Q263*H263</f>
        <v>0.0011999999999999999</v>
      </c>
      <c r="S263" s="224">
        <v>0</v>
      </c>
      <c r="T263" s="225">
        <f>S263*H263</f>
        <v>0</v>
      </c>
      <c r="U263" s="41"/>
      <c r="V263" s="41"/>
      <c r="W263" s="41"/>
      <c r="X263" s="41"/>
      <c r="Y263" s="41"/>
      <c r="Z263" s="41"/>
      <c r="AA263" s="41"/>
      <c r="AB263" s="41"/>
      <c r="AC263" s="41"/>
      <c r="AD263" s="41"/>
      <c r="AE263" s="41"/>
      <c r="AR263" s="226" t="s">
        <v>365</v>
      </c>
      <c r="AT263" s="226" t="s">
        <v>218</v>
      </c>
      <c r="AU263" s="226" t="s">
        <v>79</v>
      </c>
      <c r="AY263" s="20" t="s">
        <v>165</v>
      </c>
      <c r="BE263" s="227">
        <f>IF(N263="základní",J263,0)</f>
        <v>0</v>
      </c>
      <c r="BF263" s="227">
        <f>IF(N263="snížená",J263,0)</f>
        <v>0</v>
      </c>
      <c r="BG263" s="227">
        <f>IF(N263="zákl. přenesená",J263,0)</f>
        <v>0</v>
      </c>
      <c r="BH263" s="227">
        <f>IF(N263="sníž. přenesená",J263,0)</f>
        <v>0</v>
      </c>
      <c r="BI263" s="227">
        <f>IF(N263="nulová",J263,0)</f>
        <v>0</v>
      </c>
      <c r="BJ263" s="20" t="s">
        <v>77</v>
      </c>
      <c r="BK263" s="227">
        <f>ROUND(I263*H263,2)</f>
        <v>0</v>
      </c>
      <c r="BL263" s="20" t="s">
        <v>269</v>
      </c>
      <c r="BM263" s="226" t="s">
        <v>2048</v>
      </c>
    </row>
    <row r="264" s="2" customFormat="1" ht="24.15" customHeight="1">
      <c r="A264" s="41"/>
      <c r="B264" s="42"/>
      <c r="C264" s="215" t="s">
        <v>476</v>
      </c>
      <c r="D264" s="215" t="s">
        <v>167</v>
      </c>
      <c r="E264" s="216" t="s">
        <v>852</v>
      </c>
      <c r="F264" s="217" t="s">
        <v>853</v>
      </c>
      <c r="G264" s="218" t="s">
        <v>221</v>
      </c>
      <c r="H264" s="219">
        <v>0.001</v>
      </c>
      <c r="I264" s="220"/>
      <c r="J264" s="221">
        <f>ROUND(I264*H264,2)</f>
        <v>0</v>
      </c>
      <c r="K264" s="217" t="s">
        <v>171</v>
      </c>
      <c r="L264" s="47"/>
      <c r="M264" s="222" t="s">
        <v>19</v>
      </c>
      <c r="N264" s="223" t="s">
        <v>41</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269</v>
      </c>
      <c r="AT264" s="226" t="s">
        <v>167</v>
      </c>
      <c r="AU264" s="226" t="s">
        <v>79</v>
      </c>
      <c r="AY264" s="20" t="s">
        <v>165</v>
      </c>
      <c r="BE264" s="227">
        <f>IF(N264="základní",J264,0)</f>
        <v>0</v>
      </c>
      <c r="BF264" s="227">
        <f>IF(N264="snížená",J264,0)</f>
        <v>0</v>
      </c>
      <c r="BG264" s="227">
        <f>IF(N264="zákl. přenesená",J264,0)</f>
        <v>0</v>
      </c>
      <c r="BH264" s="227">
        <f>IF(N264="sníž. přenesená",J264,0)</f>
        <v>0</v>
      </c>
      <c r="BI264" s="227">
        <f>IF(N264="nulová",J264,0)</f>
        <v>0</v>
      </c>
      <c r="BJ264" s="20" t="s">
        <v>77</v>
      </c>
      <c r="BK264" s="227">
        <f>ROUND(I264*H264,2)</f>
        <v>0</v>
      </c>
      <c r="BL264" s="20" t="s">
        <v>269</v>
      </c>
      <c r="BM264" s="226" t="s">
        <v>2049</v>
      </c>
    </row>
    <row r="265" s="2" customFormat="1">
      <c r="A265" s="41"/>
      <c r="B265" s="42"/>
      <c r="C265" s="43"/>
      <c r="D265" s="228" t="s">
        <v>174</v>
      </c>
      <c r="E265" s="43"/>
      <c r="F265" s="229" t="s">
        <v>855</v>
      </c>
      <c r="G265" s="43"/>
      <c r="H265" s="43"/>
      <c r="I265" s="230"/>
      <c r="J265" s="43"/>
      <c r="K265" s="43"/>
      <c r="L265" s="47"/>
      <c r="M265" s="296"/>
      <c r="N265" s="297"/>
      <c r="O265" s="293"/>
      <c r="P265" s="293"/>
      <c r="Q265" s="293"/>
      <c r="R265" s="293"/>
      <c r="S265" s="293"/>
      <c r="T265" s="298"/>
      <c r="U265" s="41"/>
      <c r="V265" s="41"/>
      <c r="W265" s="41"/>
      <c r="X265" s="41"/>
      <c r="Y265" s="41"/>
      <c r="Z265" s="41"/>
      <c r="AA265" s="41"/>
      <c r="AB265" s="41"/>
      <c r="AC265" s="41"/>
      <c r="AD265" s="41"/>
      <c r="AE265" s="41"/>
      <c r="AT265" s="20" t="s">
        <v>174</v>
      </c>
      <c r="AU265" s="20" t="s">
        <v>79</v>
      </c>
    </row>
    <row r="266" s="2" customFormat="1" ht="6.96" customHeight="1">
      <c r="A266" s="41"/>
      <c r="B266" s="62"/>
      <c r="C266" s="63"/>
      <c r="D266" s="63"/>
      <c r="E266" s="63"/>
      <c r="F266" s="63"/>
      <c r="G266" s="63"/>
      <c r="H266" s="63"/>
      <c r="I266" s="63"/>
      <c r="J266" s="63"/>
      <c r="K266" s="63"/>
      <c r="L266" s="47"/>
      <c r="M266" s="41"/>
      <c r="O266" s="41"/>
      <c r="P266" s="41"/>
      <c r="Q266" s="41"/>
      <c r="R266" s="41"/>
      <c r="S266" s="41"/>
      <c r="T266" s="41"/>
      <c r="U266" s="41"/>
      <c r="V266" s="41"/>
      <c r="W266" s="41"/>
      <c r="X266" s="41"/>
      <c r="Y266" s="41"/>
      <c r="Z266" s="41"/>
      <c r="AA266" s="41"/>
      <c r="AB266" s="41"/>
      <c r="AC266" s="41"/>
      <c r="AD266" s="41"/>
      <c r="AE266" s="41"/>
    </row>
  </sheetData>
  <sheetProtection sheet="1" autoFilter="0" formatColumns="0" formatRows="0" objects="1" scenarios="1" spinCount="100000" saltValue="IUob0+OgRXCDA1cTZSwXfNn78LL/xY6BJ/24uuMSdod38thYL2ninmomoc29beujrzANYoLr/YnBFiBAcEYkKQ==" hashValue="9yf8EDae4DwUuHv24/9Nj8Zc7b1z+N9JgjxzevOyILEFUwE3fUBaO1IxvFBndJVKLoTpjm8LI8m/S1vjk3h78A==" algorithmName="SHA-512" password="CC51"/>
  <autoFilter ref="C90:K265"/>
  <mergeCells count="9">
    <mergeCell ref="E7:H7"/>
    <mergeCell ref="E9:H9"/>
    <mergeCell ref="E18:H18"/>
    <mergeCell ref="E27:H27"/>
    <mergeCell ref="E48:H48"/>
    <mergeCell ref="E50:H50"/>
    <mergeCell ref="E81:H81"/>
    <mergeCell ref="E83:H83"/>
    <mergeCell ref="L2:V2"/>
  </mergeCells>
  <hyperlinks>
    <hyperlink ref="F95" r:id="rId1" display="https://podminky.urs.cz/item/CS_URS_2025_01/162251102"/>
    <hyperlink ref="F97" r:id="rId2" display="https://podminky.urs.cz/item/CS_URS_2025_01/167151101"/>
    <hyperlink ref="F102" r:id="rId3" display="https://podminky.urs.cz/item/CS_URS_2025_01/174111101"/>
    <hyperlink ref="F106" r:id="rId4" display="https://podminky.urs.cz/item/CS_URS_2025_01/181351103"/>
    <hyperlink ref="F110" r:id="rId5" display="https://podminky.urs.cz/item/CS_URS_2025_01/181411121"/>
    <hyperlink ref="F116" r:id="rId6" display="https://podminky.urs.cz/item/CS_URS_2025_01/181951112"/>
    <hyperlink ref="F120" r:id="rId7" display="https://podminky.urs.cz/item/CS_URS_2025_01/182111111"/>
    <hyperlink ref="F126" r:id="rId8" display="https://podminky.urs.cz/item/CS_URS_2025_01/184211122"/>
    <hyperlink ref="F134" r:id="rId9" display="https://podminky.urs.cz/item/CS_URS_2025_01/271572211"/>
    <hyperlink ref="F139" r:id="rId10" display="https://podminky.urs.cz/item/CS_URS_2025_01/339921113"/>
    <hyperlink ref="F145" r:id="rId11" display="https://podminky.urs.cz/item/CS_URS_2025_01/430321616"/>
    <hyperlink ref="F149" r:id="rId12" display="https://podminky.urs.cz/item/CS_URS_2025_01/430361821"/>
    <hyperlink ref="F153" r:id="rId13" display="https://podminky.urs.cz/item/CS_URS_2025_01/430362021"/>
    <hyperlink ref="F157" r:id="rId14" display="https://podminky.urs.cz/item/CS_URS_2025_01/431351121"/>
    <hyperlink ref="F161" r:id="rId15" display="https://podminky.urs.cz/item/CS_URS_2025_01/431351122"/>
    <hyperlink ref="F164" r:id="rId16" display="https://podminky.urs.cz/item/CS_URS_2025_01/564851011"/>
    <hyperlink ref="F168" r:id="rId17" display="https://podminky.urs.cz/item/CS_URS_2025_01/567132115"/>
    <hyperlink ref="F172" r:id="rId18" display="https://podminky.urs.cz/item/CS_URS_2025_01/573111112"/>
    <hyperlink ref="F176" r:id="rId19" display="https://podminky.urs.cz/item/CS_URS_2025_01/573211108"/>
    <hyperlink ref="F180" r:id="rId20" display="https://podminky.urs.cz/item/CS_URS_2025_01/573211109"/>
    <hyperlink ref="F184" r:id="rId21" display="https://podminky.urs.cz/item/CS_URS_2025_01/577144111"/>
    <hyperlink ref="F188" r:id="rId22" display="https://podminky.urs.cz/item/CS_URS_2025_01/577165112"/>
    <hyperlink ref="F192" r:id="rId23" display="https://podminky.urs.cz/item/CS_URS_2025_01/577175112"/>
    <hyperlink ref="F194" r:id="rId24" display="https://podminky.urs.cz/item/CS_URS_2025_01/596811120"/>
    <hyperlink ref="F201" r:id="rId25" display="https://podminky.urs.cz/item/CS_URS_2025_01/633111111"/>
    <hyperlink ref="F205" r:id="rId26" display="https://podminky.urs.cz/item/CS_URS_2025_01/637211134"/>
    <hyperlink ref="F210" r:id="rId27" display="https://podminky.urs.cz/item/CS_URS_2025_01/916131113"/>
    <hyperlink ref="F216" r:id="rId28" display="https://podminky.urs.cz/item/CS_URS_2025_01/916131213"/>
    <hyperlink ref="F222" r:id="rId29" display="https://podminky.urs.cz/item/CS_URS_2025_01/916231213"/>
    <hyperlink ref="F230" r:id="rId30" display="https://podminky.urs.cz/item/CS_URS_2025_01/919112114"/>
    <hyperlink ref="F234" r:id="rId31" display="https://podminky.urs.cz/item/CS_URS_2025_01/919121132"/>
    <hyperlink ref="F236" r:id="rId32" display="https://podminky.urs.cz/item/CS_URS_2025_01/935922211"/>
    <hyperlink ref="F240" r:id="rId33" display="https://podminky.urs.cz/item/CS_URS_2025_01/935922212"/>
    <hyperlink ref="F244" r:id="rId34" display="https://podminky.urs.cz/item/CS_URS_2025_01/935922218"/>
    <hyperlink ref="F249" r:id="rId35" display="https://podminky.urs.cz/item/CS_URS_2025_01/998225111"/>
    <hyperlink ref="F253" r:id="rId36" display="https://podminky.urs.cz/item/CS_URS_2025_01/711161212"/>
    <hyperlink ref="F257" r:id="rId37" display="https://podminky.urs.cz/item/CS_URS_2025_01/998711101"/>
    <hyperlink ref="F260" r:id="rId38" display="https://podminky.urs.cz/item/CS_URS_2025_01/713131151"/>
    <hyperlink ref="F265" r:id="rId39" display="https://podminky.urs.cz/item/CS_URS_2025_01/998713101"/>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2050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ROUND((SUM(BE85:BE164)),  2)</f>
        <v>0</v>
      </c>
      <c r="G33" s="41"/>
      <c r="H33" s="41"/>
      <c r="I33" s="160">
        <v>0.20999999999999999</v>
      </c>
      <c r="J33" s="159">
        <f>ROUND(((SUM(BE85:BE164))*I33),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ROUND((SUM(BF85:BF164)),  2)</f>
        <v>0</v>
      </c>
      <c r="G34" s="41"/>
      <c r="H34" s="41"/>
      <c r="I34" s="160">
        <v>0.14999999999999999</v>
      </c>
      <c r="J34" s="159">
        <f>ROUND(((SUM(BF85:BF164))*I34),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ROUND((SUM(BG85:BG164)),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ROUND((SUM(BH85:BH164)),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ROUND((SUM(BI85:BI164)),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SO06 - Oplocení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127</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128</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129</v>
      </c>
      <c r="E62" s="185"/>
      <c r="F62" s="185"/>
      <c r="G62" s="185"/>
      <c r="H62" s="185"/>
      <c r="I62" s="185"/>
      <c r="J62" s="186">
        <f>J101</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130</v>
      </c>
      <c r="E63" s="185"/>
      <c r="F63" s="185"/>
      <c r="G63" s="185"/>
      <c r="H63" s="185"/>
      <c r="I63" s="185"/>
      <c r="J63" s="186">
        <f>J112</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1438</v>
      </c>
      <c r="E64" s="185"/>
      <c r="F64" s="185"/>
      <c r="G64" s="185"/>
      <c r="H64" s="185"/>
      <c r="I64" s="185"/>
      <c r="J64" s="186">
        <f>J157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135</v>
      </c>
      <c r="E65" s="185"/>
      <c r="F65" s="185"/>
      <c r="G65" s="185"/>
      <c r="H65" s="185"/>
      <c r="I65" s="185"/>
      <c r="J65" s="186">
        <f>J162</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150</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BRNO, BYSTRC - REKONSTRUKCE ČS CHOCHOLA (CÚ I/2025)</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119</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SO06 - Oplocení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Brno</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 xml:space="preserve"> </v>
      </c>
      <c r="G81" s="43"/>
      <c r="H81" s="43"/>
      <c r="I81" s="35" t="s">
        <v>31</v>
      </c>
      <c r="J81" s="39" t="str">
        <f>E21</f>
        <v xml:space="preserve"> </v>
      </c>
      <c r="K81" s="43"/>
      <c r="L81" s="14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33</v>
      </c>
      <c r="J82" s="39" t="str">
        <f>E24</f>
        <v xml:space="preserve"> </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151</v>
      </c>
      <c r="D84" s="191" t="s">
        <v>55</v>
      </c>
      <c r="E84" s="191" t="s">
        <v>51</v>
      </c>
      <c r="F84" s="191" t="s">
        <v>52</v>
      </c>
      <c r="G84" s="191" t="s">
        <v>152</v>
      </c>
      <c r="H84" s="191" t="s">
        <v>153</v>
      </c>
      <c r="I84" s="191" t="s">
        <v>154</v>
      </c>
      <c r="J84" s="191" t="s">
        <v>125</v>
      </c>
      <c r="K84" s="192" t="s">
        <v>155</v>
      </c>
      <c r="L84" s="193"/>
      <c r="M84" s="95" t="s">
        <v>19</v>
      </c>
      <c r="N84" s="96" t="s">
        <v>40</v>
      </c>
      <c r="O84" s="96" t="s">
        <v>156</v>
      </c>
      <c r="P84" s="96" t="s">
        <v>157</v>
      </c>
      <c r="Q84" s="96" t="s">
        <v>158</v>
      </c>
      <c r="R84" s="96" t="s">
        <v>159</v>
      </c>
      <c r="S84" s="96" t="s">
        <v>160</v>
      </c>
      <c r="T84" s="97" t="s">
        <v>161</v>
      </c>
      <c r="U84" s="188"/>
      <c r="V84" s="188"/>
      <c r="W84" s="188"/>
      <c r="X84" s="188"/>
      <c r="Y84" s="188"/>
      <c r="Z84" s="188"/>
      <c r="AA84" s="188"/>
      <c r="AB84" s="188"/>
      <c r="AC84" s="188"/>
      <c r="AD84" s="188"/>
      <c r="AE84" s="188"/>
    </row>
    <row r="85" s="2" customFormat="1" ht="22.8" customHeight="1">
      <c r="A85" s="41"/>
      <c r="B85" s="42"/>
      <c r="C85" s="102" t="s">
        <v>162</v>
      </c>
      <c r="D85" s="43"/>
      <c r="E85" s="43"/>
      <c r="F85" s="43"/>
      <c r="G85" s="43"/>
      <c r="H85" s="43"/>
      <c r="I85" s="43"/>
      <c r="J85" s="194">
        <f>BK85</f>
        <v>0</v>
      </c>
      <c r="K85" s="43"/>
      <c r="L85" s="47"/>
      <c r="M85" s="98"/>
      <c r="N85" s="195"/>
      <c r="O85" s="99"/>
      <c r="P85" s="196">
        <f>P86</f>
        <v>0</v>
      </c>
      <c r="Q85" s="99"/>
      <c r="R85" s="196">
        <f>R86</f>
        <v>30.380711865279999</v>
      </c>
      <c r="S85" s="99"/>
      <c r="T85" s="197">
        <f>T86</f>
        <v>0</v>
      </c>
      <c r="U85" s="41"/>
      <c r="V85" s="41"/>
      <c r="W85" s="41"/>
      <c r="X85" s="41"/>
      <c r="Y85" s="41"/>
      <c r="Z85" s="41"/>
      <c r="AA85" s="41"/>
      <c r="AB85" s="41"/>
      <c r="AC85" s="41"/>
      <c r="AD85" s="41"/>
      <c r="AE85" s="41"/>
      <c r="AT85" s="20" t="s">
        <v>69</v>
      </c>
      <c r="AU85" s="20" t="s">
        <v>126</v>
      </c>
      <c r="BK85" s="198">
        <f>BK86</f>
        <v>0</v>
      </c>
    </row>
    <row r="86" s="12" customFormat="1" ht="25.92" customHeight="1">
      <c r="A86" s="12"/>
      <c r="B86" s="199"/>
      <c r="C86" s="200"/>
      <c r="D86" s="201" t="s">
        <v>69</v>
      </c>
      <c r="E86" s="202" t="s">
        <v>163</v>
      </c>
      <c r="F86" s="202" t="s">
        <v>164</v>
      </c>
      <c r="G86" s="200"/>
      <c r="H86" s="200"/>
      <c r="I86" s="203"/>
      <c r="J86" s="204">
        <f>BK86</f>
        <v>0</v>
      </c>
      <c r="K86" s="200"/>
      <c r="L86" s="205"/>
      <c r="M86" s="206"/>
      <c r="N86" s="207"/>
      <c r="O86" s="207"/>
      <c r="P86" s="208">
        <f>P87+P101+P112+P157+P162</f>
        <v>0</v>
      </c>
      <c r="Q86" s="207"/>
      <c r="R86" s="208">
        <f>R87+R101+R112+R157+R162</f>
        <v>30.380711865279999</v>
      </c>
      <c r="S86" s="207"/>
      <c r="T86" s="209">
        <f>T87+T101+T112+T157+T162</f>
        <v>0</v>
      </c>
      <c r="U86" s="12"/>
      <c r="V86" s="12"/>
      <c r="W86" s="12"/>
      <c r="X86" s="12"/>
      <c r="Y86" s="12"/>
      <c r="Z86" s="12"/>
      <c r="AA86" s="12"/>
      <c r="AB86" s="12"/>
      <c r="AC86" s="12"/>
      <c r="AD86" s="12"/>
      <c r="AE86" s="12"/>
      <c r="AR86" s="210" t="s">
        <v>77</v>
      </c>
      <c r="AT86" s="211" t="s">
        <v>69</v>
      </c>
      <c r="AU86" s="211" t="s">
        <v>70</v>
      </c>
      <c r="AY86" s="210" t="s">
        <v>165</v>
      </c>
      <c r="BK86" s="212">
        <f>BK87+BK101+BK112+BK157+BK162</f>
        <v>0</v>
      </c>
    </row>
    <row r="87" s="12" customFormat="1" ht="22.8" customHeight="1">
      <c r="A87" s="12"/>
      <c r="B87" s="199"/>
      <c r="C87" s="200"/>
      <c r="D87" s="201" t="s">
        <v>69</v>
      </c>
      <c r="E87" s="213" t="s">
        <v>77</v>
      </c>
      <c r="F87" s="213" t="s">
        <v>166</v>
      </c>
      <c r="G87" s="200"/>
      <c r="H87" s="200"/>
      <c r="I87" s="203"/>
      <c r="J87" s="214">
        <f>BK87</f>
        <v>0</v>
      </c>
      <c r="K87" s="200"/>
      <c r="L87" s="205"/>
      <c r="M87" s="206"/>
      <c r="N87" s="207"/>
      <c r="O87" s="207"/>
      <c r="P87" s="208">
        <f>SUM(P88:P100)</f>
        <v>0</v>
      </c>
      <c r="Q87" s="207"/>
      <c r="R87" s="208">
        <f>SUM(R88:R100)</f>
        <v>0</v>
      </c>
      <c r="S87" s="207"/>
      <c r="T87" s="209">
        <f>SUM(T88:T100)</f>
        <v>0</v>
      </c>
      <c r="U87" s="12"/>
      <c r="V87" s="12"/>
      <c r="W87" s="12"/>
      <c r="X87" s="12"/>
      <c r="Y87" s="12"/>
      <c r="Z87" s="12"/>
      <c r="AA87" s="12"/>
      <c r="AB87" s="12"/>
      <c r="AC87" s="12"/>
      <c r="AD87" s="12"/>
      <c r="AE87" s="12"/>
      <c r="AR87" s="210" t="s">
        <v>77</v>
      </c>
      <c r="AT87" s="211" t="s">
        <v>69</v>
      </c>
      <c r="AU87" s="211" t="s">
        <v>77</v>
      </c>
      <c r="AY87" s="210" t="s">
        <v>165</v>
      </c>
      <c r="BK87" s="212">
        <f>SUM(BK88:BK100)</f>
        <v>0</v>
      </c>
    </row>
    <row r="88" s="2" customFormat="1" ht="24.15" customHeight="1">
      <c r="A88" s="41"/>
      <c r="B88" s="42"/>
      <c r="C88" s="215" t="s">
        <v>77</v>
      </c>
      <c r="D88" s="215" t="s">
        <v>167</v>
      </c>
      <c r="E88" s="216" t="s">
        <v>2051</v>
      </c>
      <c r="F88" s="217" t="s">
        <v>2052</v>
      </c>
      <c r="G88" s="218" t="s">
        <v>194</v>
      </c>
      <c r="H88" s="219">
        <v>6.3200000000000003</v>
      </c>
      <c r="I88" s="220"/>
      <c r="J88" s="221">
        <f>ROUND(I88*H88,2)</f>
        <v>0</v>
      </c>
      <c r="K88" s="217" t="s">
        <v>171</v>
      </c>
      <c r="L88" s="47"/>
      <c r="M88" s="222" t="s">
        <v>19</v>
      </c>
      <c r="N88" s="223" t="s">
        <v>41</v>
      </c>
      <c r="O88" s="87"/>
      <c r="P88" s="224">
        <f>O88*H88</f>
        <v>0</v>
      </c>
      <c r="Q88" s="224">
        <v>0</v>
      </c>
      <c r="R88" s="224">
        <f>Q88*H88</f>
        <v>0</v>
      </c>
      <c r="S88" s="224">
        <v>0</v>
      </c>
      <c r="T88" s="225">
        <f>S88*H88</f>
        <v>0</v>
      </c>
      <c r="U88" s="41"/>
      <c r="V88" s="41"/>
      <c r="W88" s="41"/>
      <c r="X88" s="41"/>
      <c r="Y88" s="41"/>
      <c r="Z88" s="41"/>
      <c r="AA88" s="41"/>
      <c r="AB88" s="41"/>
      <c r="AC88" s="41"/>
      <c r="AD88" s="41"/>
      <c r="AE88" s="41"/>
      <c r="AR88" s="226" t="s">
        <v>172</v>
      </c>
      <c r="AT88" s="226" t="s">
        <v>167</v>
      </c>
      <c r="AU88" s="226" t="s">
        <v>79</v>
      </c>
      <c r="AY88" s="20" t="s">
        <v>165</v>
      </c>
      <c r="BE88" s="227">
        <f>IF(N88="základní",J88,0)</f>
        <v>0</v>
      </c>
      <c r="BF88" s="227">
        <f>IF(N88="snížená",J88,0)</f>
        <v>0</v>
      </c>
      <c r="BG88" s="227">
        <f>IF(N88="zákl. přenesená",J88,0)</f>
        <v>0</v>
      </c>
      <c r="BH88" s="227">
        <f>IF(N88="sníž. přenesená",J88,0)</f>
        <v>0</v>
      </c>
      <c r="BI88" s="227">
        <f>IF(N88="nulová",J88,0)</f>
        <v>0</v>
      </c>
      <c r="BJ88" s="20" t="s">
        <v>77</v>
      </c>
      <c r="BK88" s="227">
        <f>ROUND(I88*H88,2)</f>
        <v>0</v>
      </c>
      <c r="BL88" s="20" t="s">
        <v>172</v>
      </c>
      <c r="BM88" s="226" t="s">
        <v>2053</v>
      </c>
    </row>
    <row r="89" s="2" customFormat="1">
      <c r="A89" s="41"/>
      <c r="B89" s="42"/>
      <c r="C89" s="43"/>
      <c r="D89" s="228" t="s">
        <v>174</v>
      </c>
      <c r="E89" s="43"/>
      <c r="F89" s="229" t="s">
        <v>2054</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174</v>
      </c>
      <c r="AU89" s="20" t="s">
        <v>79</v>
      </c>
    </row>
    <row r="90" s="13" customFormat="1">
      <c r="A90" s="13"/>
      <c r="B90" s="233"/>
      <c r="C90" s="234"/>
      <c r="D90" s="235" t="s">
        <v>176</v>
      </c>
      <c r="E90" s="236" t="s">
        <v>19</v>
      </c>
      <c r="F90" s="237" t="s">
        <v>2055</v>
      </c>
      <c r="G90" s="234"/>
      <c r="H90" s="238">
        <v>6.3200000000000003</v>
      </c>
      <c r="I90" s="239"/>
      <c r="J90" s="234"/>
      <c r="K90" s="234"/>
      <c r="L90" s="240"/>
      <c r="M90" s="241"/>
      <c r="N90" s="242"/>
      <c r="O90" s="242"/>
      <c r="P90" s="242"/>
      <c r="Q90" s="242"/>
      <c r="R90" s="242"/>
      <c r="S90" s="242"/>
      <c r="T90" s="243"/>
      <c r="U90" s="13"/>
      <c r="V90" s="13"/>
      <c r="W90" s="13"/>
      <c r="X90" s="13"/>
      <c r="Y90" s="13"/>
      <c r="Z90" s="13"/>
      <c r="AA90" s="13"/>
      <c r="AB90" s="13"/>
      <c r="AC90" s="13"/>
      <c r="AD90" s="13"/>
      <c r="AE90" s="13"/>
      <c r="AT90" s="244" t="s">
        <v>176</v>
      </c>
      <c r="AU90" s="244" t="s">
        <v>79</v>
      </c>
      <c r="AV90" s="13" t="s">
        <v>79</v>
      </c>
      <c r="AW90" s="13" t="s">
        <v>32</v>
      </c>
      <c r="AX90" s="13" t="s">
        <v>70</v>
      </c>
      <c r="AY90" s="244" t="s">
        <v>165</v>
      </c>
    </row>
    <row r="91" s="14" customFormat="1">
      <c r="A91" s="14"/>
      <c r="B91" s="245"/>
      <c r="C91" s="246"/>
      <c r="D91" s="235" t="s">
        <v>176</v>
      </c>
      <c r="E91" s="247" t="s">
        <v>19</v>
      </c>
      <c r="F91" s="248" t="s">
        <v>178</v>
      </c>
      <c r="G91" s="246"/>
      <c r="H91" s="249">
        <v>6.3200000000000003</v>
      </c>
      <c r="I91" s="250"/>
      <c r="J91" s="246"/>
      <c r="K91" s="246"/>
      <c r="L91" s="251"/>
      <c r="M91" s="252"/>
      <c r="N91" s="253"/>
      <c r="O91" s="253"/>
      <c r="P91" s="253"/>
      <c r="Q91" s="253"/>
      <c r="R91" s="253"/>
      <c r="S91" s="253"/>
      <c r="T91" s="254"/>
      <c r="U91" s="14"/>
      <c r="V91" s="14"/>
      <c r="W91" s="14"/>
      <c r="X91" s="14"/>
      <c r="Y91" s="14"/>
      <c r="Z91" s="14"/>
      <c r="AA91" s="14"/>
      <c r="AB91" s="14"/>
      <c r="AC91" s="14"/>
      <c r="AD91" s="14"/>
      <c r="AE91" s="14"/>
      <c r="AT91" s="255" t="s">
        <v>176</v>
      </c>
      <c r="AU91" s="255" t="s">
        <v>79</v>
      </c>
      <c r="AV91" s="14" t="s">
        <v>172</v>
      </c>
      <c r="AW91" s="14" t="s">
        <v>32</v>
      </c>
      <c r="AX91" s="14" t="s">
        <v>77</v>
      </c>
      <c r="AY91" s="255" t="s">
        <v>165</v>
      </c>
    </row>
    <row r="92" s="2" customFormat="1" ht="33" customHeight="1">
      <c r="A92" s="41"/>
      <c r="B92" s="42"/>
      <c r="C92" s="215" t="s">
        <v>79</v>
      </c>
      <c r="D92" s="215" t="s">
        <v>167</v>
      </c>
      <c r="E92" s="216" t="s">
        <v>2056</v>
      </c>
      <c r="F92" s="217" t="s">
        <v>2057</v>
      </c>
      <c r="G92" s="218" t="s">
        <v>194</v>
      </c>
      <c r="H92" s="219">
        <v>6.3200000000000003</v>
      </c>
      <c r="I92" s="220"/>
      <c r="J92" s="221">
        <f>ROUND(I92*H92,2)</f>
        <v>0</v>
      </c>
      <c r="K92" s="217" t="s">
        <v>171</v>
      </c>
      <c r="L92" s="47"/>
      <c r="M92" s="222" t="s">
        <v>19</v>
      </c>
      <c r="N92" s="223" t="s">
        <v>41</v>
      </c>
      <c r="O92" s="87"/>
      <c r="P92" s="224">
        <f>O92*H92</f>
        <v>0</v>
      </c>
      <c r="Q92" s="224">
        <v>0</v>
      </c>
      <c r="R92" s="224">
        <f>Q92*H92</f>
        <v>0</v>
      </c>
      <c r="S92" s="224">
        <v>0</v>
      </c>
      <c r="T92" s="225">
        <f>S92*H92</f>
        <v>0</v>
      </c>
      <c r="U92" s="41"/>
      <c r="V92" s="41"/>
      <c r="W92" s="41"/>
      <c r="X92" s="41"/>
      <c r="Y92" s="41"/>
      <c r="Z92" s="41"/>
      <c r="AA92" s="41"/>
      <c r="AB92" s="41"/>
      <c r="AC92" s="41"/>
      <c r="AD92" s="41"/>
      <c r="AE92" s="41"/>
      <c r="AR92" s="226" t="s">
        <v>172</v>
      </c>
      <c r="AT92" s="226" t="s">
        <v>167</v>
      </c>
      <c r="AU92" s="226" t="s">
        <v>79</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2058</v>
      </c>
    </row>
    <row r="93" s="2" customFormat="1">
      <c r="A93" s="41"/>
      <c r="B93" s="42"/>
      <c r="C93" s="43"/>
      <c r="D93" s="228" t="s">
        <v>174</v>
      </c>
      <c r="E93" s="43"/>
      <c r="F93" s="229" t="s">
        <v>2059</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174</v>
      </c>
      <c r="AU93" s="20" t="s">
        <v>79</v>
      </c>
    </row>
    <row r="94" s="13" customFormat="1">
      <c r="A94" s="13"/>
      <c r="B94" s="233"/>
      <c r="C94" s="234"/>
      <c r="D94" s="235" t="s">
        <v>176</v>
      </c>
      <c r="E94" s="236" t="s">
        <v>19</v>
      </c>
      <c r="F94" s="237" t="s">
        <v>2055</v>
      </c>
      <c r="G94" s="234"/>
      <c r="H94" s="238">
        <v>6.3200000000000003</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176</v>
      </c>
      <c r="AU94" s="244" t="s">
        <v>79</v>
      </c>
      <c r="AV94" s="13" t="s">
        <v>79</v>
      </c>
      <c r="AW94" s="13" t="s">
        <v>32</v>
      </c>
      <c r="AX94" s="13" t="s">
        <v>70</v>
      </c>
      <c r="AY94" s="244" t="s">
        <v>165</v>
      </c>
    </row>
    <row r="95" s="14" customFormat="1">
      <c r="A95" s="14"/>
      <c r="B95" s="245"/>
      <c r="C95" s="246"/>
      <c r="D95" s="235" t="s">
        <v>176</v>
      </c>
      <c r="E95" s="247" t="s">
        <v>19</v>
      </c>
      <c r="F95" s="248" t="s">
        <v>178</v>
      </c>
      <c r="G95" s="246"/>
      <c r="H95" s="249">
        <v>6.3200000000000003</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176</v>
      </c>
      <c r="AU95" s="255" t="s">
        <v>79</v>
      </c>
      <c r="AV95" s="14" t="s">
        <v>172</v>
      </c>
      <c r="AW95" s="14" t="s">
        <v>32</v>
      </c>
      <c r="AX95" s="14" t="s">
        <v>77</v>
      </c>
      <c r="AY95" s="255" t="s">
        <v>165</v>
      </c>
    </row>
    <row r="96" s="2" customFormat="1" ht="24.15" customHeight="1">
      <c r="A96" s="41"/>
      <c r="B96" s="42"/>
      <c r="C96" s="215" t="s">
        <v>185</v>
      </c>
      <c r="D96" s="215" t="s">
        <v>167</v>
      </c>
      <c r="E96" s="216" t="s">
        <v>1847</v>
      </c>
      <c r="F96" s="217" t="s">
        <v>1848</v>
      </c>
      <c r="G96" s="218" t="s">
        <v>194</v>
      </c>
      <c r="H96" s="219">
        <v>6.3200000000000003</v>
      </c>
      <c r="I96" s="220"/>
      <c r="J96" s="221">
        <f>ROUND(I96*H96,2)</f>
        <v>0</v>
      </c>
      <c r="K96" s="217" t="s">
        <v>171</v>
      </c>
      <c r="L96" s="47"/>
      <c r="M96" s="222" t="s">
        <v>19</v>
      </c>
      <c r="N96" s="223" t="s">
        <v>41</v>
      </c>
      <c r="O96" s="87"/>
      <c r="P96" s="224">
        <f>O96*H96</f>
        <v>0</v>
      </c>
      <c r="Q96" s="224">
        <v>0</v>
      </c>
      <c r="R96" s="224">
        <f>Q96*H96</f>
        <v>0</v>
      </c>
      <c r="S96" s="224">
        <v>0</v>
      </c>
      <c r="T96" s="225">
        <f>S96*H96</f>
        <v>0</v>
      </c>
      <c r="U96" s="41"/>
      <c r="V96" s="41"/>
      <c r="W96" s="41"/>
      <c r="X96" s="41"/>
      <c r="Y96" s="41"/>
      <c r="Z96" s="41"/>
      <c r="AA96" s="41"/>
      <c r="AB96" s="41"/>
      <c r="AC96" s="41"/>
      <c r="AD96" s="41"/>
      <c r="AE96" s="41"/>
      <c r="AR96" s="226" t="s">
        <v>172</v>
      </c>
      <c r="AT96" s="226" t="s">
        <v>167</v>
      </c>
      <c r="AU96" s="226" t="s">
        <v>79</v>
      </c>
      <c r="AY96" s="20" t="s">
        <v>165</v>
      </c>
      <c r="BE96" s="227">
        <f>IF(N96="základní",J96,0)</f>
        <v>0</v>
      </c>
      <c r="BF96" s="227">
        <f>IF(N96="snížená",J96,0)</f>
        <v>0</v>
      </c>
      <c r="BG96" s="227">
        <f>IF(N96="zákl. přenesená",J96,0)</f>
        <v>0</v>
      </c>
      <c r="BH96" s="227">
        <f>IF(N96="sníž. přenesená",J96,0)</f>
        <v>0</v>
      </c>
      <c r="BI96" s="227">
        <f>IF(N96="nulová",J96,0)</f>
        <v>0</v>
      </c>
      <c r="BJ96" s="20" t="s">
        <v>77</v>
      </c>
      <c r="BK96" s="227">
        <f>ROUND(I96*H96,2)</f>
        <v>0</v>
      </c>
      <c r="BL96" s="20" t="s">
        <v>172</v>
      </c>
      <c r="BM96" s="226" t="s">
        <v>2060</v>
      </c>
    </row>
    <row r="97" s="2" customFormat="1">
      <c r="A97" s="41"/>
      <c r="B97" s="42"/>
      <c r="C97" s="43"/>
      <c r="D97" s="228" t="s">
        <v>174</v>
      </c>
      <c r="E97" s="43"/>
      <c r="F97" s="229" t="s">
        <v>1850</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174</v>
      </c>
      <c r="AU97" s="20" t="s">
        <v>79</v>
      </c>
    </row>
    <row r="98" s="15" customFormat="1">
      <c r="A98" s="15"/>
      <c r="B98" s="266"/>
      <c r="C98" s="267"/>
      <c r="D98" s="235" t="s">
        <v>176</v>
      </c>
      <c r="E98" s="268" t="s">
        <v>19</v>
      </c>
      <c r="F98" s="269" t="s">
        <v>2061</v>
      </c>
      <c r="G98" s="267"/>
      <c r="H98" s="268" t="s">
        <v>19</v>
      </c>
      <c r="I98" s="270"/>
      <c r="J98" s="267"/>
      <c r="K98" s="267"/>
      <c r="L98" s="271"/>
      <c r="M98" s="272"/>
      <c r="N98" s="273"/>
      <c r="O98" s="273"/>
      <c r="P98" s="273"/>
      <c r="Q98" s="273"/>
      <c r="R98" s="273"/>
      <c r="S98" s="273"/>
      <c r="T98" s="274"/>
      <c r="U98" s="15"/>
      <c r="V98" s="15"/>
      <c r="W98" s="15"/>
      <c r="X98" s="15"/>
      <c r="Y98" s="15"/>
      <c r="Z98" s="15"/>
      <c r="AA98" s="15"/>
      <c r="AB98" s="15"/>
      <c r="AC98" s="15"/>
      <c r="AD98" s="15"/>
      <c r="AE98" s="15"/>
      <c r="AT98" s="275" t="s">
        <v>176</v>
      </c>
      <c r="AU98" s="275" t="s">
        <v>79</v>
      </c>
      <c r="AV98" s="15" t="s">
        <v>77</v>
      </c>
      <c r="AW98" s="15" t="s">
        <v>32</v>
      </c>
      <c r="AX98" s="15" t="s">
        <v>70</v>
      </c>
      <c r="AY98" s="275" t="s">
        <v>165</v>
      </c>
    </row>
    <row r="99" s="13" customFormat="1">
      <c r="A99" s="13"/>
      <c r="B99" s="233"/>
      <c r="C99" s="234"/>
      <c r="D99" s="235" t="s">
        <v>176</v>
      </c>
      <c r="E99" s="236" t="s">
        <v>19</v>
      </c>
      <c r="F99" s="237" t="s">
        <v>2055</v>
      </c>
      <c r="G99" s="234"/>
      <c r="H99" s="238">
        <v>6.3200000000000003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176</v>
      </c>
      <c r="AU99" s="244" t="s">
        <v>79</v>
      </c>
      <c r="AV99" s="13" t="s">
        <v>79</v>
      </c>
      <c r="AW99" s="13" t="s">
        <v>32</v>
      </c>
      <c r="AX99" s="13" t="s">
        <v>70</v>
      </c>
      <c r="AY99" s="244" t="s">
        <v>165</v>
      </c>
    </row>
    <row r="100" s="14" customFormat="1">
      <c r="A100" s="14"/>
      <c r="B100" s="245"/>
      <c r="C100" s="246"/>
      <c r="D100" s="235" t="s">
        <v>176</v>
      </c>
      <c r="E100" s="247" t="s">
        <v>19</v>
      </c>
      <c r="F100" s="248" t="s">
        <v>178</v>
      </c>
      <c r="G100" s="246"/>
      <c r="H100" s="249">
        <v>6.3200000000000003</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176</v>
      </c>
      <c r="AU100" s="255" t="s">
        <v>79</v>
      </c>
      <c r="AV100" s="14" t="s">
        <v>172</v>
      </c>
      <c r="AW100" s="14" t="s">
        <v>32</v>
      </c>
      <c r="AX100" s="14" t="s">
        <v>77</v>
      </c>
      <c r="AY100" s="255" t="s">
        <v>165</v>
      </c>
    </row>
    <row r="101" s="12" customFormat="1" ht="22.8" customHeight="1">
      <c r="A101" s="12"/>
      <c r="B101" s="199"/>
      <c r="C101" s="200"/>
      <c r="D101" s="201" t="s">
        <v>69</v>
      </c>
      <c r="E101" s="213" t="s">
        <v>79</v>
      </c>
      <c r="F101" s="213" t="s">
        <v>324</v>
      </c>
      <c r="G101" s="200"/>
      <c r="H101" s="200"/>
      <c r="I101" s="203"/>
      <c r="J101" s="214">
        <f>BK101</f>
        <v>0</v>
      </c>
      <c r="K101" s="200"/>
      <c r="L101" s="205"/>
      <c r="M101" s="206"/>
      <c r="N101" s="207"/>
      <c r="O101" s="207"/>
      <c r="P101" s="208">
        <f>SUM(P102:P111)</f>
        <v>0</v>
      </c>
      <c r="Q101" s="207"/>
      <c r="R101" s="208">
        <f>SUM(R102:R111)</f>
        <v>15.837243865280001</v>
      </c>
      <c r="S101" s="207"/>
      <c r="T101" s="209">
        <f>SUM(T102:T111)</f>
        <v>0</v>
      </c>
      <c r="U101" s="12"/>
      <c r="V101" s="12"/>
      <c r="W101" s="12"/>
      <c r="X101" s="12"/>
      <c r="Y101" s="12"/>
      <c r="Z101" s="12"/>
      <c r="AA101" s="12"/>
      <c r="AB101" s="12"/>
      <c r="AC101" s="12"/>
      <c r="AD101" s="12"/>
      <c r="AE101" s="12"/>
      <c r="AR101" s="210" t="s">
        <v>77</v>
      </c>
      <c r="AT101" s="211" t="s">
        <v>69</v>
      </c>
      <c r="AU101" s="211" t="s">
        <v>77</v>
      </c>
      <c r="AY101" s="210" t="s">
        <v>165</v>
      </c>
      <c r="BK101" s="212">
        <f>SUM(BK102:BK111)</f>
        <v>0</v>
      </c>
    </row>
    <row r="102" s="2" customFormat="1" ht="16.5" customHeight="1">
      <c r="A102" s="41"/>
      <c r="B102" s="42"/>
      <c r="C102" s="215" t="s">
        <v>172</v>
      </c>
      <c r="D102" s="215" t="s">
        <v>167</v>
      </c>
      <c r="E102" s="216" t="s">
        <v>2062</v>
      </c>
      <c r="F102" s="217" t="s">
        <v>2063</v>
      </c>
      <c r="G102" s="218" t="s">
        <v>194</v>
      </c>
      <c r="H102" s="219">
        <v>6.3200000000000003</v>
      </c>
      <c r="I102" s="220"/>
      <c r="J102" s="221">
        <f>ROUND(I102*H102,2)</f>
        <v>0</v>
      </c>
      <c r="K102" s="217" t="s">
        <v>171</v>
      </c>
      <c r="L102" s="47"/>
      <c r="M102" s="222" t="s">
        <v>19</v>
      </c>
      <c r="N102" s="223" t="s">
        <v>41</v>
      </c>
      <c r="O102" s="87"/>
      <c r="P102" s="224">
        <f>O102*H102</f>
        <v>0</v>
      </c>
      <c r="Q102" s="224">
        <v>2.5018722040000001</v>
      </c>
      <c r="R102" s="224">
        <f>Q102*H102</f>
        <v>15.811832329280001</v>
      </c>
      <c r="S102" s="224">
        <v>0</v>
      </c>
      <c r="T102" s="225">
        <f>S102*H102</f>
        <v>0</v>
      </c>
      <c r="U102" s="41"/>
      <c r="V102" s="41"/>
      <c r="W102" s="41"/>
      <c r="X102" s="41"/>
      <c r="Y102" s="41"/>
      <c r="Z102" s="41"/>
      <c r="AA102" s="41"/>
      <c r="AB102" s="41"/>
      <c r="AC102" s="41"/>
      <c r="AD102" s="41"/>
      <c r="AE102" s="41"/>
      <c r="AR102" s="226" t="s">
        <v>172</v>
      </c>
      <c r="AT102" s="226" t="s">
        <v>167</v>
      </c>
      <c r="AU102" s="226" t="s">
        <v>79</v>
      </c>
      <c r="AY102" s="20" t="s">
        <v>165</v>
      </c>
      <c r="BE102" s="227">
        <f>IF(N102="základní",J102,0)</f>
        <v>0</v>
      </c>
      <c r="BF102" s="227">
        <f>IF(N102="snížená",J102,0)</f>
        <v>0</v>
      </c>
      <c r="BG102" s="227">
        <f>IF(N102="zákl. přenesená",J102,0)</f>
        <v>0</v>
      </c>
      <c r="BH102" s="227">
        <f>IF(N102="sníž. přenesená",J102,0)</f>
        <v>0</v>
      </c>
      <c r="BI102" s="227">
        <f>IF(N102="nulová",J102,0)</f>
        <v>0</v>
      </c>
      <c r="BJ102" s="20" t="s">
        <v>77</v>
      </c>
      <c r="BK102" s="227">
        <f>ROUND(I102*H102,2)</f>
        <v>0</v>
      </c>
      <c r="BL102" s="20" t="s">
        <v>172</v>
      </c>
      <c r="BM102" s="226" t="s">
        <v>2064</v>
      </c>
    </row>
    <row r="103" s="2" customFormat="1">
      <c r="A103" s="41"/>
      <c r="B103" s="42"/>
      <c r="C103" s="43"/>
      <c r="D103" s="228" t="s">
        <v>174</v>
      </c>
      <c r="E103" s="43"/>
      <c r="F103" s="229" t="s">
        <v>2065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174</v>
      </c>
      <c r="AU103" s="20" t="s">
        <v>79</v>
      </c>
    </row>
    <row r="104" s="13" customFormat="1">
      <c r="A104" s="13"/>
      <c r="B104" s="233"/>
      <c r="C104" s="234"/>
      <c r="D104" s="235" t="s">
        <v>176</v>
      </c>
      <c r="E104" s="236" t="s">
        <v>19</v>
      </c>
      <c r="F104" s="237" t="s">
        <v>2055</v>
      </c>
      <c r="G104" s="234"/>
      <c r="H104" s="238">
        <v>6.3200000000000003</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176</v>
      </c>
      <c r="AU104" s="244" t="s">
        <v>79</v>
      </c>
      <c r="AV104" s="13" t="s">
        <v>79</v>
      </c>
      <c r="AW104" s="13" t="s">
        <v>32</v>
      </c>
      <c r="AX104" s="13" t="s">
        <v>70</v>
      </c>
      <c r="AY104" s="244" t="s">
        <v>165</v>
      </c>
    </row>
    <row r="105" s="14" customFormat="1">
      <c r="A105" s="14"/>
      <c r="B105" s="245"/>
      <c r="C105" s="246"/>
      <c r="D105" s="235" t="s">
        <v>176</v>
      </c>
      <c r="E105" s="247" t="s">
        <v>19</v>
      </c>
      <c r="F105" s="248" t="s">
        <v>178</v>
      </c>
      <c r="G105" s="246"/>
      <c r="H105" s="249">
        <v>6.3200000000000003</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176</v>
      </c>
      <c r="AU105" s="255" t="s">
        <v>79</v>
      </c>
      <c r="AV105" s="14" t="s">
        <v>172</v>
      </c>
      <c r="AW105" s="14" t="s">
        <v>32</v>
      </c>
      <c r="AX105" s="14" t="s">
        <v>77</v>
      </c>
      <c r="AY105" s="255" t="s">
        <v>165</v>
      </c>
    </row>
    <row r="106" s="2" customFormat="1" ht="16.5" customHeight="1">
      <c r="A106" s="41"/>
      <c r="B106" s="42"/>
      <c r="C106" s="215" t="s">
        <v>198</v>
      </c>
      <c r="D106" s="215" t="s">
        <v>167</v>
      </c>
      <c r="E106" s="216" t="s">
        <v>2066</v>
      </c>
      <c r="F106" s="217" t="s">
        <v>2067</v>
      </c>
      <c r="G106" s="218" t="s">
        <v>188</v>
      </c>
      <c r="H106" s="219">
        <v>9.4399999999999995</v>
      </c>
      <c r="I106" s="220"/>
      <c r="J106" s="221">
        <f>ROUND(I106*H106,2)</f>
        <v>0</v>
      </c>
      <c r="K106" s="217" t="s">
        <v>171</v>
      </c>
      <c r="L106" s="47"/>
      <c r="M106" s="222" t="s">
        <v>19</v>
      </c>
      <c r="N106" s="223" t="s">
        <v>41</v>
      </c>
      <c r="O106" s="87"/>
      <c r="P106" s="224">
        <f>O106*H106</f>
        <v>0</v>
      </c>
      <c r="Q106" s="224">
        <v>0.0026919000000000001</v>
      </c>
      <c r="R106" s="224">
        <f>Q106*H106</f>
        <v>0.025411535999999998</v>
      </c>
      <c r="S106" s="224">
        <v>0</v>
      </c>
      <c r="T106" s="225">
        <f>S106*H106</f>
        <v>0</v>
      </c>
      <c r="U106" s="41"/>
      <c r="V106" s="41"/>
      <c r="W106" s="41"/>
      <c r="X106" s="41"/>
      <c r="Y106" s="41"/>
      <c r="Z106" s="41"/>
      <c r="AA106" s="41"/>
      <c r="AB106" s="41"/>
      <c r="AC106" s="41"/>
      <c r="AD106" s="41"/>
      <c r="AE106" s="41"/>
      <c r="AR106" s="226" t="s">
        <v>172</v>
      </c>
      <c r="AT106" s="226" t="s">
        <v>167</v>
      </c>
      <c r="AU106" s="226" t="s">
        <v>79</v>
      </c>
      <c r="AY106" s="20" t="s">
        <v>165</v>
      </c>
      <c r="BE106" s="227">
        <f>IF(N106="základní",J106,0)</f>
        <v>0</v>
      </c>
      <c r="BF106" s="227">
        <f>IF(N106="snížená",J106,0)</f>
        <v>0</v>
      </c>
      <c r="BG106" s="227">
        <f>IF(N106="zákl. přenesená",J106,0)</f>
        <v>0</v>
      </c>
      <c r="BH106" s="227">
        <f>IF(N106="sníž. přenesená",J106,0)</f>
        <v>0</v>
      </c>
      <c r="BI106" s="227">
        <f>IF(N106="nulová",J106,0)</f>
        <v>0</v>
      </c>
      <c r="BJ106" s="20" t="s">
        <v>77</v>
      </c>
      <c r="BK106" s="227">
        <f>ROUND(I106*H106,2)</f>
        <v>0</v>
      </c>
      <c r="BL106" s="20" t="s">
        <v>172</v>
      </c>
      <c r="BM106" s="226" t="s">
        <v>2068</v>
      </c>
    </row>
    <row r="107" s="2" customFormat="1">
      <c r="A107" s="41"/>
      <c r="B107" s="42"/>
      <c r="C107" s="43"/>
      <c r="D107" s="228" t="s">
        <v>174</v>
      </c>
      <c r="E107" s="43"/>
      <c r="F107" s="229" t="s">
        <v>2069</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174</v>
      </c>
      <c r="AU107" s="20" t="s">
        <v>79</v>
      </c>
    </row>
    <row r="108" s="13" customFormat="1">
      <c r="A108" s="13"/>
      <c r="B108" s="233"/>
      <c r="C108" s="234"/>
      <c r="D108" s="235" t="s">
        <v>176</v>
      </c>
      <c r="E108" s="236" t="s">
        <v>19</v>
      </c>
      <c r="F108" s="237" t="s">
        <v>2070</v>
      </c>
      <c r="G108" s="234"/>
      <c r="H108" s="238">
        <v>9.4399999999999995</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176</v>
      </c>
      <c r="AU108" s="244" t="s">
        <v>79</v>
      </c>
      <c r="AV108" s="13" t="s">
        <v>79</v>
      </c>
      <c r="AW108" s="13" t="s">
        <v>32</v>
      </c>
      <c r="AX108" s="13" t="s">
        <v>70</v>
      </c>
      <c r="AY108" s="244" t="s">
        <v>165</v>
      </c>
    </row>
    <row r="109" s="14" customFormat="1">
      <c r="A109" s="14"/>
      <c r="B109" s="245"/>
      <c r="C109" s="246"/>
      <c r="D109" s="235" t="s">
        <v>176</v>
      </c>
      <c r="E109" s="247" t="s">
        <v>19</v>
      </c>
      <c r="F109" s="248" t="s">
        <v>178</v>
      </c>
      <c r="G109" s="246"/>
      <c r="H109" s="249">
        <v>9.4399999999999995</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176</v>
      </c>
      <c r="AU109" s="255" t="s">
        <v>79</v>
      </c>
      <c r="AV109" s="14" t="s">
        <v>172</v>
      </c>
      <c r="AW109" s="14" t="s">
        <v>32</v>
      </c>
      <c r="AX109" s="14" t="s">
        <v>77</v>
      </c>
      <c r="AY109" s="255" t="s">
        <v>165</v>
      </c>
    </row>
    <row r="110" s="2" customFormat="1" ht="16.5" customHeight="1">
      <c r="A110" s="41"/>
      <c r="B110" s="42"/>
      <c r="C110" s="215" t="s">
        <v>204</v>
      </c>
      <c r="D110" s="215" t="s">
        <v>167</v>
      </c>
      <c r="E110" s="216" t="s">
        <v>2071</v>
      </c>
      <c r="F110" s="217" t="s">
        <v>2072</v>
      </c>
      <c r="G110" s="218" t="s">
        <v>188</v>
      </c>
      <c r="H110" s="219">
        <v>9.4399999999999995</v>
      </c>
      <c r="I110" s="220"/>
      <c r="J110" s="221">
        <f>ROUND(I110*H110,2)</f>
        <v>0</v>
      </c>
      <c r="K110" s="217" t="s">
        <v>171</v>
      </c>
      <c r="L110" s="47"/>
      <c r="M110" s="222" t="s">
        <v>19</v>
      </c>
      <c r="N110" s="223" t="s">
        <v>41</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172</v>
      </c>
      <c r="AT110" s="226" t="s">
        <v>167</v>
      </c>
      <c r="AU110" s="226" t="s">
        <v>79</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2073</v>
      </c>
    </row>
    <row r="111" s="2" customFormat="1">
      <c r="A111" s="41"/>
      <c r="B111" s="42"/>
      <c r="C111" s="43"/>
      <c r="D111" s="228" t="s">
        <v>174</v>
      </c>
      <c r="E111" s="43"/>
      <c r="F111" s="229" t="s">
        <v>2074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174</v>
      </c>
      <c r="AU111" s="20" t="s">
        <v>79</v>
      </c>
    </row>
    <row r="112" s="12" customFormat="1" ht="22.8" customHeight="1">
      <c r="A112" s="12"/>
      <c r="B112" s="199"/>
      <c r="C112" s="200"/>
      <c r="D112" s="201" t="s">
        <v>69</v>
      </c>
      <c r="E112" s="213" t="s">
        <v>185</v>
      </c>
      <c r="F112" s="213" t="s">
        <v>376</v>
      </c>
      <c r="G112" s="200"/>
      <c r="H112" s="200"/>
      <c r="I112" s="203"/>
      <c r="J112" s="214">
        <f>BK112</f>
        <v>0</v>
      </c>
      <c r="K112" s="200"/>
      <c r="L112" s="205"/>
      <c r="M112" s="206"/>
      <c r="N112" s="207"/>
      <c r="O112" s="207"/>
      <c r="P112" s="208">
        <f>SUM(P113:P156)</f>
        <v>0</v>
      </c>
      <c r="Q112" s="207"/>
      <c r="R112" s="208">
        <f>SUM(R113:R156)</f>
        <v>14.543467999999999</v>
      </c>
      <c r="S112" s="207"/>
      <c r="T112" s="209">
        <f>SUM(T113:T156)</f>
        <v>0</v>
      </c>
      <c r="U112" s="12"/>
      <c r="V112" s="12"/>
      <c r="W112" s="12"/>
      <c r="X112" s="12"/>
      <c r="Y112" s="12"/>
      <c r="Z112" s="12"/>
      <c r="AA112" s="12"/>
      <c r="AB112" s="12"/>
      <c r="AC112" s="12"/>
      <c r="AD112" s="12"/>
      <c r="AE112" s="12"/>
      <c r="AR112" s="210" t="s">
        <v>77</v>
      </c>
      <c r="AT112" s="211" t="s">
        <v>69</v>
      </c>
      <c r="AU112" s="211" t="s">
        <v>77</v>
      </c>
      <c r="AY112" s="210" t="s">
        <v>165</v>
      </c>
      <c r="BK112" s="212">
        <f>SUM(BK113:BK156)</f>
        <v>0</v>
      </c>
    </row>
    <row r="113" s="2" customFormat="1" ht="24.15" customHeight="1">
      <c r="A113" s="41"/>
      <c r="B113" s="42"/>
      <c r="C113" s="215" t="s">
        <v>210</v>
      </c>
      <c r="D113" s="215" t="s">
        <v>167</v>
      </c>
      <c r="E113" s="216" t="s">
        <v>2075</v>
      </c>
      <c r="F113" s="217" t="s">
        <v>2076</v>
      </c>
      <c r="G113" s="218" t="s">
        <v>573</v>
      </c>
      <c r="H113" s="219">
        <v>57</v>
      </c>
      <c r="I113" s="220"/>
      <c r="J113" s="221">
        <f>ROUND(I113*H113,2)</f>
        <v>0</v>
      </c>
      <c r="K113" s="217" t="s">
        <v>171</v>
      </c>
      <c r="L113" s="47"/>
      <c r="M113" s="222" t="s">
        <v>19</v>
      </c>
      <c r="N113" s="223" t="s">
        <v>41</v>
      </c>
      <c r="O113" s="87"/>
      <c r="P113" s="224">
        <f>O113*H113</f>
        <v>0</v>
      </c>
      <c r="Q113" s="224">
        <v>0.17488799999999999</v>
      </c>
      <c r="R113" s="224">
        <f>Q113*H113</f>
        <v>9.968615999999999</v>
      </c>
      <c r="S113" s="224">
        <v>0</v>
      </c>
      <c r="T113" s="225">
        <f>S113*H113</f>
        <v>0</v>
      </c>
      <c r="U113" s="41"/>
      <c r="V113" s="41"/>
      <c r="W113" s="41"/>
      <c r="X113" s="41"/>
      <c r="Y113" s="41"/>
      <c r="Z113" s="41"/>
      <c r="AA113" s="41"/>
      <c r="AB113" s="41"/>
      <c r="AC113" s="41"/>
      <c r="AD113" s="41"/>
      <c r="AE113" s="41"/>
      <c r="AR113" s="226" t="s">
        <v>172</v>
      </c>
      <c r="AT113" s="226" t="s">
        <v>167</v>
      </c>
      <c r="AU113" s="226" t="s">
        <v>79</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2077</v>
      </c>
    </row>
    <row r="114" s="2" customFormat="1">
      <c r="A114" s="41"/>
      <c r="B114" s="42"/>
      <c r="C114" s="43"/>
      <c r="D114" s="228" t="s">
        <v>174</v>
      </c>
      <c r="E114" s="43"/>
      <c r="F114" s="229" t="s">
        <v>2078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174</v>
      </c>
      <c r="AU114" s="20" t="s">
        <v>79</v>
      </c>
    </row>
    <row r="115" s="13" customFormat="1">
      <c r="A115" s="13"/>
      <c r="B115" s="233"/>
      <c r="C115" s="234"/>
      <c r="D115" s="235" t="s">
        <v>176</v>
      </c>
      <c r="E115" s="236" t="s">
        <v>19</v>
      </c>
      <c r="F115" s="237" t="s">
        <v>2079</v>
      </c>
      <c r="G115" s="234"/>
      <c r="H115" s="238">
        <v>55</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176</v>
      </c>
      <c r="AU115" s="244" t="s">
        <v>79</v>
      </c>
      <c r="AV115" s="13" t="s">
        <v>79</v>
      </c>
      <c r="AW115" s="13" t="s">
        <v>32</v>
      </c>
      <c r="AX115" s="13" t="s">
        <v>70</v>
      </c>
      <c r="AY115" s="244" t="s">
        <v>165</v>
      </c>
    </row>
    <row r="116" s="13" customFormat="1">
      <c r="A116" s="13"/>
      <c r="B116" s="233"/>
      <c r="C116" s="234"/>
      <c r="D116" s="235" t="s">
        <v>176</v>
      </c>
      <c r="E116" s="236" t="s">
        <v>19</v>
      </c>
      <c r="F116" s="237" t="s">
        <v>2080</v>
      </c>
      <c r="G116" s="234"/>
      <c r="H116" s="238">
        <v>2</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176</v>
      </c>
      <c r="AU116" s="244" t="s">
        <v>79</v>
      </c>
      <c r="AV116" s="13" t="s">
        <v>79</v>
      </c>
      <c r="AW116" s="13" t="s">
        <v>32</v>
      </c>
      <c r="AX116" s="13" t="s">
        <v>70</v>
      </c>
      <c r="AY116" s="244" t="s">
        <v>165</v>
      </c>
    </row>
    <row r="117" s="14" customFormat="1">
      <c r="A117" s="14"/>
      <c r="B117" s="245"/>
      <c r="C117" s="246"/>
      <c r="D117" s="235" t="s">
        <v>176</v>
      </c>
      <c r="E117" s="247" t="s">
        <v>19</v>
      </c>
      <c r="F117" s="248" t="s">
        <v>178</v>
      </c>
      <c r="G117" s="246"/>
      <c r="H117" s="249">
        <v>57</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176</v>
      </c>
      <c r="AU117" s="255" t="s">
        <v>79</v>
      </c>
      <c r="AV117" s="14" t="s">
        <v>172</v>
      </c>
      <c r="AW117" s="14" t="s">
        <v>32</v>
      </c>
      <c r="AX117" s="14" t="s">
        <v>77</v>
      </c>
      <c r="AY117" s="255" t="s">
        <v>165</v>
      </c>
    </row>
    <row r="118" s="2" customFormat="1" ht="16.5" customHeight="1">
      <c r="A118" s="41"/>
      <c r="B118" s="42"/>
      <c r="C118" s="256" t="s">
        <v>217</v>
      </c>
      <c r="D118" s="256" t="s">
        <v>218</v>
      </c>
      <c r="E118" s="257" t="s">
        <v>2081</v>
      </c>
      <c r="F118" s="258" t="s">
        <v>2082</v>
      </c>
      <c r="G118" s="259" t="s">
        <v>573</v>
      </c>
      <c r="H118" s="260">
        <v>37</v>
      </c>
      <c r="I118" s="261"/>
      <c r="J118" s="262">
        <f>ROUND(I118*H118,2)</f>
        <v>0</v>
      </c>
      <c r="K118" s="258" t="s">
        <v>171</v>
      </c>
      <c r="L118" s="263"/>
      <c r="M118" s="264" t="s">
        <v>19</v>
      </c>
      <c r="N118" s="265" t="s">
        <v>41</v>
      </c>
      <c r="O118" s="87"/>
      <c r="P118" s="224">
        <f>O118*H118</f>
        <v>0</v>
      </c>
      <c r="Q118" s="224">
        <v>0.0043</v>
      </c>
      <c r="R118" s="224">
        <f>Q118*H118</f>
        <v>0.15909999999999999</v>
      </c>
      <c r="S118" s="224">
        <v>0</v>
      </c>
      <c r="T118" s="225">
        <f>S118*H118</f>
        <v>0</v>
      </c>
      <c r="U118" s="41"/>
      <c r="V118" s="41"/>
      <c r="W118" s="41"/>
      <c r="X118" s="41"/>
      <c r="Y118" s="41"/>
      <c r="Z118" s="41"/>
      <c r="AA118" s="41"/>
      <c r="AB118" s="41"/>
      <c r="AC118" s="41"/>
      <c r="AD118" s="41"/>
      <c r="AE118" s="41"/>
      <c r="AR118" s="226" t="s">
        <v>217</v>
      </c>
      <c r="AT118" s="226" t="s">
        <v>218</v>
      </c>
      <c r="AU118" s="226" t="s">
        <v>79</v>
      </c>
      <c r="AY118" s="20" t="s">
        <v>165</v>
      </c>
      <c r="BE118" s="227">
        <f>IF(N118="základní",J118,0)</f>
        <v>0</v>
      </c>
      <c r="BF118" s="227">
        <f>IF(N118="snížená",J118,0)</f>
        <v>0</v>
      </c>
      <c r="BG118" s="227">
        <f>IF(N118="zákl. přenesená",J118,0)</f>
        <v>0</v>
      </c>
      <c r="BH118" s="227">
        <f>IF(N118="sníž. přenesená",J118,0)</f>
        <v>0</v>
      </c>
      <c r="BI118" s="227">
        <f>IF(N118="nulová",J118,0)</f>
        <v>0</v>
      </c>
      <c r="BJ118" s="20" t="s">
        <v>77</v>
      </c>
      <c r="BK118" s="227">
        <f>ROUND(I118*H118,2)</f>
        <v>0</v>
      </c>
      <c r="BL118" s="20" t="s">
        <v>172</v>
      </c>
      <c r="BM118" s="226" t="s">
        <v>2083</v>
      </c>
    </row>
    <row r="119" s="2" customFormat="1" ht="24.15" customHeight="1">
      <c r="A119" s="41"/>
      <c r="B119" s="42"/>
      <c r="C119" s="256" t="s">
        <v>226</v>
      </c>
      <c r="D119" s="256" t="s">
        <v>218</v>
      </c>
      <c r="E119" s="257" t="s">
        <v>2084</v>
      </c>
      <c r="F119" s="258" t="s">
        <v>2085</v>
      </c>
      <c r="G119" s="259" t="s">
        <v>573</v>
      </c>
      <c r="H119" s="260">
        <v>18</v>
      </c>
      <c r="I119" s="261"/>
      <c r="J119" s="262">
        <f>ROUND(I119*H119,2)</f>
        <v>0</v>
      </c>
      <c r="K119" s="258" t="s">
        <v>171</v>
      </c>
      <c r="L119" s="263"/>
      <c r="M119" s="264" t="s">
        <v>19</v>
      </c>
      <c r="N119" s="265" t="s">
        <v>41</v>
      </c>
      <c r="O119" s="87"/>
      <c r="P119" s="224">
        <f>O119*H119</f>
        <v>0</v>
      </c>
      <c r="Q119" s="224">
        <v>0.0027000000000000001</v>
      </c>
      <c r="R119" s="224">
        <f>Q119*H119</f>
        <v>0.048600000000000004</v>
      </c>
      <c r="S119" s="224">
        <v>0</v>
      </c>
      <c r="T119" s="225">
        <f>S119*H119</f>
        <v>0</v>
      </c>
      <c r="U119" s="41"/>
      <c r="V119" s="41"/>
      <c r="W119" s="41"/>
      <c r="X119" s="41"/>
      <c r="Y119" s="41"/>
      <c r="Z119" s="41"/>
      <c r="AA119" s="41"/>
      <c r="AB119" s="41"/>
      <c r="AC119" s="41"/>
      <c r="AD119" s="41"/>
      <c r="AE119" s="41"/>
      <c r="AR119" s="226" t="s">
        <v>217</v>
      </c>
      <c r="AT119" s="226" t="s">
        <v>218</v>
      </c>
      <c r="AU119" s="226" t="s">
        <v>79</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2086</v>
      </c>
    </row>
    <row r="120" s="2" customFormat="1" ht="16.5" customHeight="1">
      <c r="A120" s="41"/>
      <c r="B120" s="42"/>
      <c r="C120" s="256" t="s">
        <v>231</v>
      </c>
      <c r="D120" s="256" t="s">
        <v>218</v>
      </c>
      <c r="E120" s="257" t="s">
        <v>2087</v>
      </c>
      <c r="F120" s="258" t="s">
        <v>2088</v>
      </c>
      <c r="G120" s="259" t="s">
        <v>573</v>
      </c>
      <c r="H120" s="260">
        <v>18</v>
      </c>
      <c r="I120" s="261"/>
      <c r="J120" s="262">
        <f>ROUND(I120*H120,2)</f>
        <v>0</v>
      </c>
      <c r="K120" s="258" t="s">
        <v>171</v>
      </c>
      <c r="L120" s="263"/>
      <c r="M120" s="264" t="s">
        <v>19</v>
      </c>
      <c r="N120" s="265" t="s">
        <v>41</v>
      </c>
      <c r="O120" s="87"/>
      <c r="P120" s="224">
        <f>O120*H120</f>
        <v>0</v>
      </c>
      <c r="Q120" s="224">
        <v>0.00020000000000000001</v>
      </c>
      <c r="R120" s="224">
        <f>Q120*H120</f>
        <v>0.0036000000000000003</v>
      </c>
      <c r="S120" s="224">
        <v>0</v>
      </c>
      <c r="T120" s="225">
        <f>S120*H120</f>
        <v>0</v>
      </c>
      <c r="U120" s="41"/>
      <c r="V120" s="41"/>
      <c r="W120" s="41"/>
      <c r="X120" s="41"/>
      <c r="Y120" s="41"/>
      <c r="Z120" s="41"/>
      <c r="AA120" s="41"/>
      <c r="AB120" s="41"/>
      <c r="AC120" s="41"/>
      <c r="AD120" s="41"/>
      <c r="AE120" s="41"/>
      <c r="AR120" s="226" t="s">
        <v>217</v>
      </c>
      <c r="AT120" s="226" t="s">
        <v>218</v>
      </c>
      <c r="AU120" s="226" t="s">
        <v>79</v>
      </c>
      <c r="AY120" s="20" t="s">
        <v>165</v>
      </c>
      <c r="BE120" s="227">
        <f>IF(N120="základní",J120,0)</f>
        <v>0</v>
      </c>
      <c r="BF120" s="227">
        <f>IF(N120="snížená",J120,0)</f>
        <v>0</v>
      </c>
      <c r="BG120" s="227">
        <f>IF(N120="zákl. přenesená",J120,0)</f>
        <v>0</v>
      </c>
      <c r="BH120" s="227">
        <f>IF(N120="sníž. přenesená",J120,0)</f>
        <v>0</v>
      </c>
      <c r="BI120" s="227">
        <f>IF(N120="nulová",J120,0)</f>
        <v>0</v>
      </c>
      <c r="BJ120" s="20" t="s">
        <v>77</v>
      </c>
      <c r="BK120" s="227">
        <f>ROUND(I120*H120,2)</f>
        <v>0</v>
      </c>
      <c r="BL120" s="20" t="s">
        <v>172</v>
      </c>
      <c r="BM120" s="226" t="s">
        <v>2089</v>
      </c>
    </row>
    <row r="121" s="2" customFormat="1" ht="16.5" customHeight="1">
      <c r="A121" s="41"/>
      <c r="B121" s="42"/>
      <c r="C121" s="215" t="s">
        <v>237</v>
      </c>
      <c r="D121" s="215" t="s">
        <v>167</v>
      </c>
      <c r="E121" s="216" t="s">
        <v>2090</v>
      </c>
      <c r="F121" s="217" t="s">
        <v>2091</v>
      </c>
      <c r="G121" s="218" t="s">
        <v>573</v>
      </c>
      <c r="H121" s="219">
        <v>1</v>
      </c>
      <c r="I121" s="220"/>
      <c r="J121" s="221">
        <f>ROUND(I121*H121,2)</f>
        <v>0</v>
      </c>
      <c r="K121" s="217" t="s">
        <v>171</v>
      </c>
      <c r="L121" s="47"/>
      <c r="M121" s="222" t="s">
        <v>19</v>
      </c>
      <c r="N121" s="223" t="s">
        <v>41</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172</v>
      </c>
      <c r="AT121" s="226" t="s">
        <v>167</v>
      </c>
      <c r="AU121" s="226" t="s">
        <v>79</v>
      </c>
      <c r="AY121" s="20" t="s">
        <v>165</v>
      </c>
      <c r="BE121" s="227">
        <f>IF(N121="základní",J121,0)</f>
        <v>0</v>
      </c>
      <c r="BF121" s="227">
        <f>IF(N121="snížená",J121,0)</f>
        <v>0</v>
      </c>
      <c r="BG121" s="227">
        <f>IF(N121="zákl. přenesená",J121,0)</f>
        <v>0</v>
      </c>
      <c r="BH121" s="227">
        <f>IF(N121="sníž. přenesená",J121,0)</f>
        <v>0</v>
      </c>
      <c r="BI121" s="227">
        <f>IF(N121="nulová",J121,0)</f>
        <v>0</v>
      </c>
      <c r="BJ121" s="20" t="s">
        <v>77</v>
      </c>
      <c r="BK121" s="227">
        <f>ROUND(I121*H121,2)</f>
        <v>0</v>
      </c>
      <c r="BL121" s="20" t="s">
        <v>172</v>
      </c>
      <c r="BM121" s="226" t="s">
        <v>2092</v>
      </c>
    </row>
    <row r="122" s="2" customFormat="1">
      <c r="A122" s="41"/>
      <c r="B122" s="42"/>
      <c r="C122" s="43"/>
      <c r="D122" s="228" t="s">
        <v>174</v>
      </c>
      <c r="E122" s="43"/>
      <c r="F122" s="229" t="s">
        <v>2093</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174</v>
      </c>
      <c r="AU122" s="20" t="s">
        <v>79</v>
      </c>
    </row>
    <row r="123" s="13" customFormat="1">
      <c r="A123" s="13"/>
      <c r="B123" s="233"/>
      <c r="C123" s="234"/>
      <c r="D123" s="235" t="s">
        <v>176</v>
      </c>
      <c r="E123" s="236" t="s">
        <v>19</v>
      </c>
      <c r="F123" s="237" t="s">
        <v>2094</v>
      </c>
      <c r="G123" s="234"/>
      <c r="H123" s="238">
        <v>1</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176</v>
      </c>
      <c r="AU123" s="244" t="s">
        <v>79</v>
      </c>
      <c r="AV123" s="13" t="s">
        <v>79</v>
      </c>
      <c r="AW123" s="13" t="s">
        <v>32</v>
      </c>
      <c r="AX123" s="13" t="s">
        <v>70</v>
      </c>
      <c r="AY123" s="244" t="s">
        <v>165</v>
      </c>
    </row>
    <row r="124" s="14" customFormat="1">
      <c r="A124" s="14"/>
      <c r="B124" s="245"/>
      <c r="C124" s="246"/>
      <c r="D124" s="235" t="s">
        <v>176</v>
      </c>
      <c r="E124" s="247" t="s">
        <v>19</v>
      </c>
      <c r="F124" s="248" t="s">
        <v>178</v>
      </c>
      <c r="G124" s="246"/>
      <c r="H124" s="249">
        <v>1</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176</v>
      </c>
      <c r="AU124" s="255" t="s">
        <v>79</v>
      </c>
      <c r="AV124" s="14" t="s">
        <v>172</v>
      </c>
      <c r="AW124" s="14" t="s">
        <v>32</v>
      </c>
      <c r="AX124" s="14" t="s">
        <v>77</v>
      </c>
      <c r="AY124" s="255" t="s">
        <v>165</v>
      </c>
    </row>
    <row r="125" s="2" customFormat="1" ht="33" customHeight="1">
      <c r="A125" s="41"/>
      <c r="B125" s="42"/>
      <c r="C125" s="256" t="s">
        <v>242</v>
      </c>
      <c r="D125" s="256" t="s">
        <v>218</v>
      </c>
      <c r="E125" s="257" t="s">
        <v>2095</v>
      </c>
      <c r="F125" s="258" t="s">
        <v>2096</v>
      </c>
      <c r="G125" s="259" t="s">
        <v>573</v>
      </c>
      <c r="H125" s="260">
        <v>1</v>
      </c>
      <c r="I125" s="261"/>
      <c r="J125" s="262">
        <f>ROUND(I125*H125,2)</f>
        <v>0</v>
      </c>
      <c r="K125" s="258" t="s">
        <v>19</v>
      </c>
      <c r="L125" s="263"/>
      <c r="M125" s="264" t="s">
        <v>19</v>
      </c>
      <c r="N125" s="265" t="s">
        <v>41</v>
      </c>
      <c r="O125" s="87"/>
      <c r="P125" s="224">
        <f>O125*H125</f>
        <v>0</v>
      </c>
      <c r="Q125" s="224">
        <v>0.20000000000000001</v>
      </c>
      <c r="R125" s="224">
        <f>Q125*H125</f>
        <v>0.20000000000000001</v>
      </c>
      <c r="S125" s="224">
        <v>0</v>
      </c>
      <c r="T125" s="225">
        <f>S125*H125</f>
        <v>0</v>
      </c>
      <c r="U125" s="41"/>
      <c r="V125" s="41"/>
      <c r="W125" s="41"/>
      <c r="X125" s="41"/>
      <c r="Y125" s="41"/>
      <c r="Z125" s="41"/>
      <c r="AA125" s="41"/>
      <c r="AB125" s="41"/>
      <c r="AC125" s="41"/>
      <c r="AD125" s="41"/>
      <c r="AE125" s="41"/>
      <c r="AR125" s="226" t="s">
        <v>217</v>
      </c>
      <c r="AT125" s="226" t="s">
        <v>218</v>
      </c>
      <c r="AU125" s="226" t="s">
        <v>79</v>
      </c>
      <c r="AY125" s="20" t="s">
        <v>165</v>
      </c>
      <c r="BE125" s="227">
        <f>IF(N125="základní",J125,0)</f>
        <v>0</v>
      </c>
      <c r="BF125" s="227">
        <f>IF(N125="snížená",J125,0)</f>
        <v>0</v>
      </c>
      <c r="BG125" s="227">
        <f>IF(N125="zákl. přenesená",J125,0)</f>
        <v>0</v>
      </c>
      <c r="BH125" s="227">
        <f>IF(N125="sníž. přenesená",J125,0)</f>
        <v>0</v>
      </c>
      <c r="BI125" s="227">
        <f>IF(N125="nulová",J125,0)</f>
        <v>0</v>
      </c>
      <c r="BJ125" s="20" t="s">
        <v>77</v>
      </c>
      <c r="BK125" s="227">
        <f>ROUND(I125*H125,2)</f>
        <v>0</v>
      </c>
      <c r="BL125" s="20" t="s">
        <v>172</v>
      </c>
      <c r="BM125" s="226" t="s">
        <v>2097</v>
      </c>
    </row>
    <row r="126" s="2" customFormat="1">
      <c r="A126" s="41"/>
      <c r="B126" s="42"/>
      <c r="C126" s="43"/>
      <c r="D126" s="235" t="s">
        <v>667</v>
      </c>
      <c r="E126" s="43"/>
      <c r="F126" s="287" t="s">
        <v>2098</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667</v>
      </c>
      <c r="AU126" s="20" t="s">
        <v>79</v>
      </c>
    </row>
    <row r="127" s="13" customFormat="1">
      <c r="A127" s="13"/>
      <c r="B127" s="233"/>
      <c r="C127" s="234"/>
      <c r="D127" s="235" t="s">
        <v>176</v>
      </c>
      <c r="E127" s="236" t="s">
        <v>19</v>
      </c>
      <c r="F127" s="237" t="s">
        <v>2099</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176</v>
      </c>
      <c r="AU127" s="244" t="s">
        <v>79</v>
      </c>
      <c r="AV127" s="13" t="s">
        <v>79</v>
      </c>
      <c r="AW127" s="13" t="s">
        <v>32</v>
      </c>
      <c r="AX127" s="13" t="s">
        <v>70</v>
      </c>
      <c r="AY127" s="244" t="s">
        <v>165</v>
      </c>
    </row>
    <row r="128" s="14" customFormat="1">
      <c r="A128" s="14"/>
      <c r="B128" s="245"/>
      <c r="C128" s="246"/>
      <c r="D128" s="235" t="s">
        <v>176</v>
      </c>
      <c r="E128" s="247" t="s">
        <v>19</v>
      </c>
      <c r="F128" s="248" t="s">
        <v>178</v>
      </c>
      <c r="G128" s="246"/>
      <c r="H128" s="249">
        <v>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176</v>
      </c>
      <c r="AU128" s="255" t="s">
        <v>79</v>
      </c>
      <c r="AV128" s="14" t="s">
        <v>172</v>
      </c>
      <c r="AW128" s="14" t="s">
        <v>32</v>
      </c>
      <c r="AX128" s="14" t="s">
        <v>77</v>
      </c>
      <c r="AY128" s="255" t="s">
        <v>165</v>
      </c>
    </row>
    <row r="129" s="2" customFormat="1" ht="16.5" customHeight="1">
      <c r="A129" s="41"/>
      <c r="B129" s="42"/>
      <c r="C129" s="215" t="s">
        <v>248</v>
      </c>
      <c r="D129" s="215" t="s">
        <v>167</v>
      </c>
      <c r="E129" s="216" t="s">
        <v>2100</v>
      </c>
      <c r="F129" s="217" t="s">
        <v>2101</v>
      </c>
      <c r="G129" s="218" t="s">
        <v>573</v>
      </c>
      <c r="H129" s="219">
        <v>38.399999999999999</v>
      </c>
      <c r="I129" s="220"/>
      <c r="J129" s="221">
        <f>ROUND(I129*H129,2)</f>
        <v>0</v>
      </c>
      <c r="K129" s="217" t="s">
        <v>171</v>
      </c>
      <c r="L129" s="47"/>
      <c r="M129" s="222" t="s">
        <v>19</v>
      </c>
      <c r="N129" s="223" t="s">
        <v>41</v>
      </c>
      <c r="O129" s="87"/>
      <c r="P129" s="224">
        <f>O129*H129</f>
        <v>0</v>
      </c>
      <c r="Q129" s="224">
        <v>0.0011999999999999999</v>
      </c>
      <c r="R129" s="224">
        <f>Q129*H129</f>
        <v>0.046079999999999996</v>
      </c>
      <c r="S129" s="224">
        <v>0</v>
      </c>
      <c r="T129" s="225">
        <f>S129*H129</f>
        <v>0</v>
      </c>
      <c r="U129" s="41"/>
      <c r="V129" s="41"/>
      <c r="W129" s="41"/>
      <c r="X129" s="41"/>
      <c r="Y129" s="41"/>
      <c r="Z129" s="41"/>
      <c r="AA129" s="41"/>
      <c r="AB129" s="41"/>
      <c r="AC129" s="41"/>
      <c r="AD129" s="41"/>
      <c r="AE129" s="41"/>
      <c r="AR129" s="226" t="s">
        <v>172</v>
      </c>
      <c r="AT129" s="226" t="s">
        <v>167</v>
      </c>
      <c r="AU129" s="226" t="s">
        <v>79</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2102</v>
      </c>
    </row>
    <row r="130" s="2" customFormat="1">
      <c r="A130" s="41"/>
      <c r="B130" s="42"/>
      <c r="C130" s="43"/>
      <c r="D130" s="228" t="s">
        <v>174</v>
      </c>
      <c r="E130" s="43"/>
      <c r="F130" s="229" t="s">
        <v>2103</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174</v>
      </c>
      <c r="AU130" s="20" t="s">
        <v>79</v>
      </c>
    </row>
    <row r="131" s="13" customFormat="1">
      <c r="A131" s="13"/>
      <c r="B131" s="233"/>
      <c r="C131" s="234"/>
      <c r="D131" s="235" t="s">
        <v>176</v>
      </c>
      <c r="E131" s="236" t="s">
        <v>19</v>
      </c>
      <c r="F131" s="237" t="s">
        <v>2104</v>
      </c>
      <c r="G131" s="234"/>
      <c r="H131" s="238">
        <v>38.399999999999999</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176</v>
      </c>
      <c r="AU131" s="244" t="s">
        <v>79</v>
      </c>
      <c r="AV131" s="13" t="s">
        <v>79</v>
      </c>
      <c r="AW131" s="13" t="s">
        <v>32</v>
      </c>
      <c r="AX131" s="13" t="s">
        <v>70</v>
      </c>
      <c r="AY131" s="244" t="s">
        <v>165</v>
      </c>
    </row>
    <row r="132" s="14" customFormat="1">
      <c r="A132" s="14"/>
      <c r="B132" s="245"/>
      <c r="C132" s="246"/>
      <c r="D132" s="235" t="s">
        <v>176</v>
      </c>
      <c r="E132" s="247" t="s">
        <v>19</v>
      </c>
      <c r="F132" s="248" t="s">
        <v>178</v>
      </c>
      <c r="G132" s="246"/>
      <c r="H132" s="249">
        <v>38.399999999999999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176</v>
      </c>
      <c r="AU132" s="255" t="s">
        <v>79</v>
      </c>
      <c r="AV132" s="14" t="s">
        <v>172</v>
      </c>
      <c r="AW132" s="14" t="s">
        <v>32</v>
      </c>
      <c r="AX132" s="14" t="s">
        <v>77</v>
      </c>
      <c r="AY132" s="255" t="s">
        <v>165</v>
      </c>
    </row>
    <row r="133" s="2" customFormat="1" ht="16.5" customHeight="1">
      <c r="A133" s="41"/>
      <c r="B133" s="42"/>
      <c r="C133" s="256" t="s">
        <v>254</v>
      </c>
      <c r="D133" s="256" t="s">
        <v>218</v>
      </c>
      <c r="E133" s="257" t="s">
        <v>2105</v>
      </c>
      <c r="F133" s="258" t="s">
        <v>2106</v>
      </c>
      <c r="G133" s="259" t="s">
        <v>573</v>
      </c>
      <c r="H133" s="260">
        <v>40</v>
      </c>
      <c r="I133" s="261"/>
      <c r="J133" s="262">
        <f>ROUND(I133*H133,2)</f>
        <v>0</v>
      </c>
      <c r="K133" s="258" t="s">
        <v>171</v>
      </c>
      <c r="L133" s="263"/>
      <c r="M133" s="264" t="s">
        <v>19</v>
      </c>
      <c r="N133" s="265" t="s">
        <v>41</v>
      </c>
      <c r="O133" s="87"/>
      <c r="P133" s="224">
        <f>O133*H133</f>
        <v>0</v>
      </c>
      <c r="Q133" s="224">
        <v>0.096000000000000002</v>
      </c>
      <c r="R133" s="224">
        <f>Q133*H133</f>
        <v>3.8399999999999999</v>
      </c>
      <c r="S133" s="224">
        <v>0</v>
      </c>
      <c r="T133" s="225">
        <f>S133*H133</f>
        <v>0</v>
      </c>
      <c r="U133" s="41"/>
      <c r="V133" s="41"/>
      <c r="W133" s="41"/>
      <c r="X133" s="41"/>
      <c r="Y133" s="41"/>
      <c r="Z133" s="41"/>
      <c r="AA133" s="41"/>
      <c r="AB133" s="41"/>
      <c r="AC133" s="41"/>
      <c r="AD133" s="41"/>
      <c r="AE133" s="41"/>
      <c r="AR133" s="226" t="s">
        <v>217</v>
      </c>
      <c r="AT133" s="226" t="s">
        <v>218</v>
      </c>
      <c r="AU133" s="226" t="s">
        <v>79</v>
      </c>
      <c r="AY133" s="20" t="s">
        <v>165</v>
      </c>
      <c r="BE133" s="227">
        <f>IF(N133="základní",J133,0)</f>
        <v>0</v>
      </c>
      <c r="BF133" s="227">
        <f>IF(N133="snížená",J133,0)</f>
        <v>0</v>
      </c>
      <c r="BG133" s="227">
        <f>IF(N133="zákl. přenesená",J133,0)</f>
        <v>0</v>
      </c>
      <c r="BH133" s="227">
        <f>IF(N133="sníž. přenesená",J133,0)</f>
        <v>0</v>
      </c>
      <c r="BI133" s="227">
        <f>IF(N133="nulová",J133,0)</f>
        <v>0</v>
      </c>
      <c r="BJ133" s="20" t="s">
        <v>77</v>
      </c>
      <c r="BK133" s="227">
        <f>ROUND(I133*H133,2)</f>
        <v>0</v>
      </c>
      <c r="BL133" s="20" t="s">
        <v>172</v>
      </c>
      <c r="BM133" s="226" t="s">
        <v>2107</v>
      </c>
    </row>
    <row r="134" s="2" customFormat="1" ht="21.75" customHeight="1">
      <c r="A134" s="41"/>
      <c r="B134" s="42"/>
      <c r="C134" s="256" t="s">
        <v>8</v>
      </c>
      <c r="D134" s="256" t="s">
        <v>218</v>
      </c>
      <c r="E134" s="257" t="s">
        <v>2108</v>
      </c>
      <c r="F134" s="258" t="s">
        <v>2109</v>
      </c>
      <c r="G134" s="259" t="s">
        <v>573</v>
      </c>
      <c r="H134" s="260">
        <v>40</v>
      </c>
      <c r="I134" s="261"/>
      <c r="J134" s="262">
        <f>ROUND(I134*H134,2)</f>
        <v>0</v>
      </c>
      <c r="K134" s="258" t="s">
        <v>171</v>
      </c>
      <c r="L134" s="263"/>
      <c r="M134" s="264" t="s">
        <v>19</v>
      </c>
      <c r="N134" s="265" t="s">
        <v>41</v>
      </c>
      <c r="O134" s="87"/>
      <c r="P134" s="224">
        <f>O134*H134</f>
        <v>0</v>
      </c>
      <c r="Q134" s="224">
        <v>0.0025000000000000001</v>
      </c>
      <c r="R134" s="224">
        <f>Q134*H134</f>
        <v>0.10000000000000001</v>
      </c>
      <c r="S134" s="224">
        <v>0</v>
      </c>
      <c r="T134" s="225">
        <f>S134*H134</f>
        <v>0</v>
      </c>
      <c r="U134" s="41"/>
      <c r="V134" s="41"/>
      <c r="W134" s="41"/>
      <c r="X134" s="41"/>
      <c r="Y134" s="41"/>
      <c r="Z134" s="41"/>
      <c r="AA134" s="41"/>
      <c r="AB134" s="41"/>
      <c r="AC134" s="41"/>
      <c r="AD134" s="41"/>
      <c r="AE134" s="41"/>
      <c r="AR134" s="226" t="s">
        <v>217</v>
      </c>
      <c r="AT134" s="226" t="s">
        <v>218</v>
      </c>
      <c r="AU134" s="226" t="s">
        <v>79</v>
      </c>
      <c r="AY134" s="20" t="s">
        <v>165</v>
      </c>
      <c r="BE134" s="227">
        <f>IF(N134="základní",J134,0)</f>
        <v>0</v>
      </c>
      <c r="BF134" s="227">
        <f>IF(N134="snížená",J134,0)</f>
        <v>0</v>
      </c>
      <c r="BG134" s="227">
        <f>IF(N134="zákl. přenesená",J134,0)</f>
        <v>0</v>
      </c>
      <c r="BH134" s="227">
        <f>IF(N134="sníž. přenesená",J134,0)</f>
        <v>0</v>
      </c>
      <c r="BI134" s="227">
        <f>IF(N134="nulová",J134,0)</f>
        <v>0</v>
      </c>
      <c r="BJ134" s="20" t="s">
        <v>77</v>
      </c>
      <c r="BK134" s="227">
        <f>ROUND(I134*H134,2)</f>
        <v>0</v>
      </c>
      <c r="BL134" s="20" t="s">
        <v>172</v>
      </c>
      <c r="BM134" s="226" t="s">
        <v>2110</v>
      </c>
    </row>
    <row r="135" s="2" customFormat="1" ht="16.5" customHeight="1">
      <c r="A135" s="41"/>
      <c r="B135" s="42"/>
      <c r="C135" s="215" t="s">
        <v>269</v>
      </c>
      <c r="D135" s="215" t="s">
        <v>167</v>
      </c>
      <c r="E135" s="216" t="s">
        <v>2111</v>
      </c>
      <c r="F135" s="217" t="s">
        <v>2112</v>
      </c>
      <c r="G135" s="218" t="s">
        <v>213</v>
      </c>
      <c r="H135" s="219">
        <v>96</v>
      </c>
      <c r="I135" s="220"/>
      <c r="J135" s="221">
        <f>ROUND(I135*H135,2)</f>
        <v>0</v>
      </c>
      <c r="K135" s="217" t="s">
        <v>171</v>
      </c>
      <c r="L135" s="47"/>
      <c r="M135" s="222" t="s">
        <v>19</v>
      </c>
      <c r="N135" s="223" t="s">
        <v>41</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172</v>
      </c>
      <c r="AT135" s="226" t="s">
        <v>167</v>
      </c>
      <c r="AU135" s="226" t="s">
        <v>79</v>
      </c>
      <c r="AY135" s="20" t="s">
        <v>165</v>
      </c>
      <c r="BE135" s="227">
        <f>IF(N135="základní",J135,0)</f>
        <v>0</v>
      </c>
      <c r="BF135" s="227">
        <f>IF(N135="snížená",J135,0)</f>
        <v>0</v>
      </c>
      <c r="BG135" s="227">
        <f>IF(N135="zákl. přenesená",J135,0)</f>
        <v>0</v>
      </c>
      <c r="BH135" s="227">
        <f>IF(N135="sníž. přenesená",J135,0)</f>
        <v>0</v>
      </c>
      <c r="BI135" s="227">
        <f>IF(N135="nulová",J135,0)</f>
        <v>0</v>
      </c>
      <c r="BJ135" s="20" t="s">
        <v>77</v>
      </c>
      <c r="BK135" s="227">
        <f>ROUND(I135*H135,2)</f>
        <v>0</v>
      </c>
      <c r="BL135" s="20" t="s">
        <v>172</v>
      </c>
      <c r="BM135" s="226" t="s">
        <v>2113</v>
      </c>
    </row>
    <row r="136" s="2" customFormat="1">
      <c r="A136" s="41"/>
      <c r="B136" s="42"/>
      <c r="C136" s="43"/>
      <c r="D136" s="228" t="s">
        <v>174</v>
      </c>
      <c r="E136" s="43"/>
      <c r="F136" s="229" t="s">
        <v>2114</v>
      </c>
      <c r="G136" s="43"/>
      <c r="H136" s="43"/>
      <c r="I136" s="230"/>
      <c r="J136" s="43"/>
      <c r="K136" s="43"/>
      <c r="L136" s="47"/>
      <c r="M136" s="231"/>
      <c r="N136" s="232"/>
      <c r="O136" s="87"/>
      <c r="P136" s="87"/>
      <c r="Q136" s="87"/>
      <c r="R136" s="87"/>
      <c r="S136" s="87"/>
      <c r="T136" s="88"/>
      <c r="U136" s="41"/>
      <c r="V136" s="41"/>
      <c r="W136" s="41"/>
      <c r="X136" s="41"/>
      <c r="Y136" s="41"/>
      <c r="Z136" s="41"/>
      <c r="AA136" s="41"/>
      <c r="AB136" s="41"/>
      <c r="AC136" s="41"/>
      <c r="AD136" s="41"/>
      <c r="AE136" s="41"/>
      <c r="AT136" s="20" t="s">
        <v>174</v>
      </c>
      <c r="AU136" s="20" t="s">
        <v>79</v>
      </c>
    </row>
    <row r="137" s="13" customFormat="1">
      <c r="A137" s="13"/>
      <c r="B137" s="233"/>
      <c r="C137" s="234"/>
      <c r="D137" s="235" t="s">
        <v>176</v>
      </c>
      <c r="E137" s="236" t="s">
        <v>19</v>
      </c>
      <c r="F137" s="237" t="s">
        <v>2115</v>
      </c>
      <c r="G137" s="234"/>
      <c r="H137" s="238">
        <v>96</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176</v>
      </c>
      <c r="AU137" s="244" t="s">
        <v>79</v>
      </c>
      <c r="AV137" s="13" t="s">
        <v>79</v>
      </c>
      <c r="AW137" s="13" t="s">
        <v>32</v>
      </c>
      <c r="AX137" s="13" t="s">
        <v>70</v>
      </c>
      <c r="AY137" s="244" t="s">
        <v>165</v>
      </c>
    </row>
    <row r="138" s="14" customFormat="1">
      <c r="A138" s="14"/>
      <c r="B138" s="245"/>
      <c r="C138" s="246"/>
      <c r="D138" s="235" t="s">
        <v>176</v>
      </c>
      <c r="E138" s="247" t="s">
        <v>19</v>
      </c>
      <c r="F138" s="248" t="s">
        <v>178</v>
      </c>
      <c r="G138" s="246"/>
      <c r="H138" s="249">
        <v>96</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176</v>
      </c>
      <c r="AU138" s="255" t="s">
        <v>79</v>
      </c>
      <c r="AV138" s="14" t="s">
        <v>172</v>
      </c>
      <c r="AW138" s="14" t="s">
        <v>32</v>
      </c>
      <c r="AX138" s="14" t="s">
        <v>77</v>
      </c>
      <c r="AY138" s="255" t="s">
        <v>165</v>
      </c>
    </row>
    <row r="139" s="2" customFormat="1" ht="16.5" customHeight="1">
      <c r="A139" s="41"/>
      <c r="B139" s="42"/>
      <c r="C139" s="256" t="s">
        <v>275</v>
      </c>
      <c r="D139" s="256" t="s">
        <v>218</v>
      </c>
      <c r="E139" s="257" t="s">
        <v>2116</v>
      </c>
      <c r="F139" s="258" t="s">
        <v>2117</v>
      </c>
      <c r="G139" s="259" t="s">
        <v>213</v>
      </c>
      <c r="H139" s="260">
        <v>100.8</v>
      </c>
      <c r="I139" s="261"/>
      <c r="J139" s="262">
        <f>ROUND(I139*H139,2)</f>
        <v>0</v>
      </c>
      <c r="K139" s="258" t="s">
        <v>171</v>
      </c>
      <c r="L139" s="263"/>
      <c r="M139" s="264" t="s">
        <v>19</v>
      </c>
      <c r="N139" s="265" t="s">
        <v>41</v>
      </c>
      <c r="O139" s="87"/>
      <c r="P139" s="224">
        <f>O139*H139</f>
        <v>0</v>
      </c>
      <c r="Q139" s="224">
        <v>0.0016000000000000001</v>
      </c>
      <c r="R139" s="224">
        <f>Q139*H139</f>
        <v>0.16128000000000001</v>
      </c>
      <c r="S139" s="224">
        <v>0</v>
      </c>
      <c r="T139" s="225">
        <f>S139*H139</f>
        <v>0</v>
      </c>
      <c r="U139" s="41"/>
      <c r="V139" s="41"/>
      <c r="W139" s="41"/>
      <c r="X139" s="41"/>
      <c r="Y139" s="41"/>
      <c r="Z139" s="41"/>
      <c r="AA139" s="41"/>
      <c r="AB139" s="41"/>
      <c r="AC139" s="41"/>
      <c r="AD139" s="41"/>
      <c r="AE139" s="41"/>
      <c r="AR139" s="226" t="s">
        <v>217</v>
      </c>
      <c r="AT139" s="226" t="s">
        <v>218</v>
      </c>
      <c r="AU139" s="226" t="s">
        <v>79</v>
      </c>
      <c r="AY139" s="20" t="s">
        <v>165</v>
      </c>
      <c r="BE139" s="227">
        <f>IF(N139="základní",J139,0)</f>
        <v>0</v>
      </c>
      <c r="BF139" s="227">
        <f>IF(N139="snížená",J139,0)</f>
        <v>0</v>
      </c>
      <c r="BG139" s="227">
        <f>IF(N139="zákl. přenesená",J139,0)</f>
        <v>0</v>
      </c>
      <c r="BH139" s="227">
        <f>IF(N139="sníž. přenesená",J139,0)</f>
        <v>0</v>
      </c>
      <c r="BI139" s="227">
        <f>IF(N139="nulová",J139,0)</f>
        <v>0</v>
      </c>
      <c r="BJ139" s="20" t="s">
        <v>77</v>
      </c>
      <c r="BK139" s="227">
        <f>ROUND(I139*H139,2)</f>
        <v>0</v>
      </c>
      <c r="BL139" s="20" t="s">
        <v>172</v>
      </c>
      <c r="BM139" s="226" t="s">
        <v>2118</v>
      </c>
    </row>
    <row r="140" s="13" customFormat="1">
      <c r="A140" s="13"/>
      <c r="B140" s="233"/>
      <c r="C140" s="234"/>
      <c r="D140" s="235" t="s">
        <v>176</v>
      </c>
      <c r="E140" s="234"/>
      <c r="F140" s="237" t="s">
        <v>2119</v>
      </c>
      <c r="G140" s="234"/>
      <c r="H140" s="238">
        <v>100.8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176</v>
      </c>
      <c r="AU140" s="244" t="s">
        <v>79</v>
      </c>
      <c r="AV140" s="13" t="s">
        <v>79</v>
      </c>
      <c r="AW140" s="13" t="s">
        <v>4</v>
      </c>
      <c r="AX140" s="13" t="s">
        <v>77</v>
      </c>
      <c r="AY140" s="244" t="s">
        <v>165</v>
      </c>
    </row>
    <row r="141" s="2" customFormat="1" ht="16.5" customHeight="1">
      <c r="A141" s="41"/>
      <c r="B141" s="42"/>
      <c r="C141" s="215" t="s">
        <v>283</v>
      </c>
      <c r="D141" s="215" t="s">
        <v>167</v>
      </c>
      <c r="E141" s="216" t="s">
        <v>2120</v>
      </c>
      <c r="F141" s="217" t="s">
        <v>2121</v>
      </c>
      <c r="G141" s="218" t="s">
        <v>213</v>
      </c>
      <c r="H141" s="219">
        <v>320</v>
      </c>
      <c r="I141" s="220"/>
      <c r="J141" s="221">
        <f>ROUND(I141*H141,2)</f>
        <v>0</v>
      </c>
      <c r="K141" s="217" t="s">
        <v>171</v>
      </c>
      <c r="L141" s="47"/>
      <c r="M141" s="222" t="s">
        <v>19</v>
      </c>
      <c r="N141" s="223" t="s">
        <v>41</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172</v>
      </c>
      <c r="AT141" s="226" t="s">
        <v>167</v>
      </c>
      <c r="AU141" s="226" t="s">
        <v>79</v>
      </c>
      <c r="AY141" s="20" t="s">
        <v>165</v>
      </c>
      <c r="BE141" s="227">
        <f>IF(N141="základní",J141,0)</f>
        <v>0</v>
      </c>
      <c r="BF141" s="227">
        <f>IF(N141="snížená",J141,0)</f>
        <v>0</v>
      </c>
      <c r="BG141" s="227">
        <f>IF(N141="zákl. přenesená",J141,0)</f>
        <v>0</v>
      </c>
      <c r="BH141" s="227">
        <f>IF(N141="sníž. přenesená",J141,0)</f>
        <v>0</v>
      </c>
      <c r="BI141" s="227">
        <f>IF(N141="nulová",J141,0)</f>
        <v>0</v>
      </c>
      <c r="BJ141" s="20" t="s">
        <v>77</v>
      </c>
      <c r="BK141" s="227">
        <f>ROUND(I141*H141,2)</f>
        <v>0</v>
      </c>
      <c r="BL141" s="20" t="s">
        <v>172</v>
      </c>
      <c r="BM141" s="226" t="s">
        <v>2122</v>
      </c>
    </row>
    <row r="142" s="2" customFormat="1">
      <c r="A142" s="41"/>
      <c r="B142" s="42"/>
      <c r="C142" s="43"/>
      <c r="D142" s="228" t="s">
        <v>174</v>
      </c>
      <c r="E142" s="43"/>
      <c r="F142" s="229" t="s">
        <v>2123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174</v>
      </c>
      <c r="AU142" s="20" t="s">
        <v>79</v>
      </c>
    </row>
    <row r="143" s="13" customFormat="1">
      <c r="A143" s="13"/>
      <c r="B143" s="233"/>
      <c r="C143" s="234"/>
      <c r="D143" s="235" t="s">
        <v>176</v>
      </c>
      <c r="E143" s="236" t="s">
        <v>19</v>
      </c>
      <c r="F143" s="237" t="s">
        <v>2124</v>
      </c>
      <c r="G143" s="234"/>
      <c r="H143" s="238">
        <v>320</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176</v>
      </c>
      <c r="AU143" s="244" t="s">
        <v>79</v>
      </c>
      <c r="AV143" s="13" t="s">
        <v>79</v>
      </c>
      <c r="AW143" s="13" t="s">
        <v>32</v>
      </c>
      <c r="AX143" s="13" t="s">
        <v>70</v>
      </c>
      <c r="AY143" s="244" t="s">
        <v>165</v>
      </c>
    </row>
    <row r="144" s="14" customFormat="1">
      <c r="A144" s="14"/>
      <c r="B144" s="245"/>
      <c r="C144" s="246"/>
      <c r="D144" s="235" t="s">
        <v>176</v>
      </c>
      <c r="E144" s="247" t="s">
        <v>19</v>
      </c>
      <c r="F144" s="248" t="s">
        <v>178</v>
      </c>
      <c r="G144" s="246"/>
      <c r="H144" s="249">
        <v>320</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176</v>
      </c>
      <c r="AU144" s="255" t="s">
        <v>79</v>
      </c>
      <c r="AV144" s="14" t="s">
        <v>172</v>
      </c>
      <c r="AW144" s="14" t="s">
        <v>32</v>
      </c>
      <c r="AX144" s="14" t="s">
        <v>77</v>
      </c>
      <c r="AY144" s="255" t="s">
        <v>165</v>
      </c>
    </row>
    <row r="145" s="2" customFormat="1" ht="16.5" customHeight="1">
      <c r="A145" s="41"/>
      <c r="B145" s="42"/>
      <c r="C145" s="256" t="s">
        <v>289</v>
      </c>
      <c r="D145" s="256" t="s">
        <v>218</v>
      </c>
      <c r="E145" s="257" t="s">
        <v>2125</v>
      </c>
      <c r="F145" s="258" t="s">
        <v>2126</v>
      </c>
      <c r="G145" s="259" t="s">
        <v>213</v>
      </c>
      <c r="H145" s="260">
        <v>352</v>
      </c>
      <c r="I145" s="261"/>
      <c r="J145" s="262">
        <f>ROUND(I145*H145,2)</f>
        <v>0</v>
      </c>
      <c r="K145" s="258" t="s">
        <v>171</v>
      </c>
      <c r="L145" s="263"/>
      <c r="M145" s="264" t="s">
        <v>19</v>
      </c>
      <c r="N145" s="265" t="s">
        <v>41</v>
      </c>
      <c r="O145" s="87"/>
      <c r="P145" s="224">
        <f>O145*H145</f>
        <v>0</v>
      </c>
      <c r="Q145" s="224">
        <v>4.0000000000000003E-05</v>
      </c>
      <c r="R145" s="224">
        <f>Q145*H145</f>
        <v>0.014080000000000001</v>
      </c>
      <c r="S145" s="224">
        <v>0</v>
      </c>
      <c r="T145" s="225">
        <f>S145*H145</f>
        <v>0</v>
      </c>
      <c r="U145" s="41"/>
      <c r="V145" s="41"/>
      <c r="W145" s="41"/>
      <c r="X145" s="41"/>
      <c r="Y145" s="41"/>
      <c r="Z145" s="41"/>
      <c r="AA145" s="41"/>
      <c r="AB145" s="41"/>
      <c r="AC145" s="41"/>
      <c r="AD145" s="41"/>
      <c r="AE145" s="41"/>
      <c r="AR145" s="226" t="s">
        <v>217</v>
      </c>
      <c r="AT145" s="226" t="s">
        <v>218</v>
      </c>
      <c r="AU145" s="226" t="s">
        <v>79</v>
      </c>
      <c r="AY145" s="20" t="s">
        <v>165</v>
      </c>
      <c r="BE145" s="227">
        <f>IF(N145="základní",J145,0)</f>
        <v>0</v>
      </c>
      <c r="BF145" s="227">
        <f>IF(N145="snížená",J145,0)</f>
        <v>0</v>
      </c>
      <c r="BG145" s="227">
        <f>IF(N145="zákl. přenesená",J145,0)</f>
        <v>0</v>
      </c>
      <c r="BH145" s="227">
        <f>IF(N145="sníž. přenesená",J145,0)</f>
        <v>0</v>
      </c>
      <c r="BI145" s="227">
        <f>IF(N145="nulová",J145,0)</f>
        <v>0</v>
      </c>
      <c r="BJ145" s="20" t="s">
        <v>77</v>
      </c>
      <c r="BK145" s="227">
        <f>ROUND(I145*H145,2)</f>
        <v>0</v>
      </c>
      <c r="BL145" s="20" t="s">
        <v>172</v>
      </c>
      <c r="BM145" s="226" t="s">
        <v>2127</v>
      </c>
    </row>
    <row r="146" s="13" customFormat="1">
      <c r="A146" s="13"/>
      <c r="B146" s="233"/>
      <c r="C146" s="234"/>
      <c r="D146" s="235" t="s">
        <v>176</v>
      </c>
      <c r="E146" s="236" t="s">
        <v>19</v>
      </c>
      <c r="F146" s="237" t="s">
        <v>2124</v>
      </c>
      <c r="G146" s="234"/>
      <c r="H146" s="238">
        <v>320</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176</v>
      </c>
      <c r="AU146" s="244" t="s">
        <v>79</v>
      </c>
      <c r="AV146" s="13" t="s">
        <v>79</v>
      </c>
      <c r="AW146" s="13" t="s">
        <v>32</v>
      </c>
      <c r="AX146" s="13" t="s">
        <v>70</v>
      </c>
      <c r="AY146" s="244" t="s">
        <v>165</v>
      </c>
    </row>
    <row r="147" s="14" customFormat="1">
      <c r="A147" s="14"/>
      <c r="B147" s="245"/>
      <c r="C147" s="246"/>
      <c r="D147" s="235" t="s">
        <v>176</v>
      </c>
      <c r="E147" s="247" t="s">
        <v>19</v>
      </c>
      <c r="F147" s="248" t="s">
        <v>178</v>
      </c>
      <c r="G147" s="246"/>
      <c r="H147" s="249">
        <v>320</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176</v>
      </c>
      <c r="AU147" s="255" t="s">
        <v>79</v>
      </c>
      <c r="AV147" s="14" t="s">
        <v>172</v>
      </c>
      <c r="AW147" s="14" t="s">
        <v>32</v>
      </c>
      <c r="AX147" s="14" t="s">
        <v>77</v>
      </c>
      <c r="AY147" s="255" t="s">
        <v>165</v>
      </c>
    </row>
    <row r="148" s="13" customFormat="1">
      <c r="A148" s="13"/>
      <c r="B148" s="233"/>
      <c r="C148" s="234"/>
      <c r="D148" s="235" t="s">
        <v>176</v>
      </c>
      <c r="E148" s="234"/>
      <c r="F148" s="237" t="s">
        <v>2128</v>
      </c>
      <c r="G148" s="234"/>
      <c r="H148" s="238">
        <v>352</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176</v>
      </c>
      <c r="AU148" s="244" t="s">
        <v>79</v>
      </c>
      <c r="AV148" s="13" t="s">
        <v>79</v>
      </c>
      <c r="AW148" s="13" t="s">
        <v>4</v>
      </c>
      <c r="AX148" s="13" t="s">
        <v>77</v>
      </c>
      <c r="AY148" s="244" t="s">
        <v>165</v>
      </c>
    </row>
    <row r="149" s="2" customFormat="1" ht="24.15" customHeight="1">
      <c r="A149" s="41"/>
      <c r="B149" s="42"/>
      <c r="C149" s="215" t="s">
        <v>296</v>
      </c>
      <c r="D149" s="215" t="s">
        <v>167</v>
      </c>
      <c r="E149" s="216" t="s">
        <v>2129</v>
      </c>
      <c r="F149" s="217" t="s">
        <v>2130</v>
      </c>
      <c r="G149" s="218" t="s">
        <v>213</v>
      </c>
      <c r="H149" s="219">
        <v>96</v>
      </c>
      <c r="I149" s="220"/>
      <c r="J149" s="221">
        <f>ROUND(I149*H149,2)</f>
        <v>0</v>
      </c>
      <c r="K149" s="217" t="s">
        <v>171</v>
      </c>
      <c r="L149" s="47"/>
      <c r="M149" s="222" t="s">
        <v>19</v>
      </c>
      <c r="N149" s="223" t="s">
        <v>41</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172</v>
      </c>
      <c r="AT149" s="226" t="s">
        <v>167</v>
      </c>
      <c r="AU149" s="226" t="s">
        <v>79</v>
      </c>
      <c r="AY149" s="20" t="s">
        <v>165</v>
      </c>
      <c r="BE149" s="227">
        <f>IF(N149="základní",J149,0)</f>
        <v>0</v>
      </c>
      <c r="BF149" s="227">
        <f>IF(N149="snížená",J149,0)</f>
        <v>0</v>
      </c>
      <c r="BG149" s="227">
        <f>IF(N149="zákl. přenesená",J149,0)</f>
        <v>0</v>
      </c>
      <c r="BH149" s="227">
        <f>IF(N149="sníž. přenesená",J149,0)</f>
        <v>0</v>
      </c>
      <c r="BI149" s="227">
        <f>IF(N149="nulová",J149,0)</f>
        <v>0</v>
      </c>
      <c r="BJ149" s="20" t="s">
        <v>77</v>
      </c>
      <c r="BK149" s="227">
        <f>ROUND(I149*H149,2)</f>
        <v>0</v>
      </c>
      <c r="BL149" s="20" t="s">
        <v>172</v>
      </c>
      <c r="BM149" s="226" t="s">
        <v>2131</v>
      </c>
    </row>
    <row r="150" s="2" customFormat="1">
      <c r="A150" s="41"/>
      <c r="B150" s="42"/>
      <c r="C150" s="43"/>
      <c r="D150" s="228" t="s">
        <v>174</v>
      </c>
      <c r="E150" s="43"/>
      <c r="F150" s="229" t="s">
        <v>2132</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174</v>
      </c>
      <c r="AU150" s="20" t="s">
        <v>79</v>
      </c>
    </row>
    <row r="151" s="13" customFormat="1">
      <c r="A151" s="13"/>
      <c r="B151" s="233"/>
      <c r="C151" s="234"/>
      <c r="D151" s="235" t="s">
        <v>176</v>
      </c>
      <c r="E151" s="236" t="s">
        <v>19</v>
      </c>
      <c r="F151" s="237" t="s">
        <v>2115</v>
      </c>
      <c r="G151" s="234"/>
      <c r="H151" s="238">
        <v>96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176</v>
      </c>
      <c r="AU151" s="244" t="s">
        <v>79</v>
      </c>
      <c r="AV151" s="13" t="s">
        <v>79</v>
      </c>
      <c r="AW151" s="13" t="s">
        <v>32</v>
      </c>
      <c r="AX151" s="13" t="s">
        <v>70</v>
      </c>
      <c r="AY151" s="244" t="s">
        <v>165</v>
      </c>
    </row>
    <row r="152" s="14" customFormat="1">
      <c r="A152" s="14"/>
      <c r="B152" s="245"/>
      <c r="C152" s="246"/>
      <c r="D152" s="235" t="s">
        <v>176</v>
      </c>
      <c r="E152" s="247" t="s">
        <v>19</v>
      </c>
      <c r="F152" s="248" t="s">
        <v>178</v>
      </c>
      <c r="G152" s="246"/>
      <c r="H152" s="249">
        <v>96</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176</v>
      </c>
      <c r="AU152" s="255" t="s">
        <v>79</v>
      </c>
      <c r="AV152" s="14" t="s">
        <v>172</v>
      </c>
      <c r="AW152" s="14" t="s">
        <v>32</v>
      </c>
      <c r="AX152" s="14" t="s">
        <v>77</v>
      </c>
      <c r="AY152" s="255" t="s">
        <v>165</v>
      </c>
    </row>
    <row r="153" s="2" customFormat="1" ht="16.5" customHeight="1">
      <c r="A153" s="41"/>
      <c r="B153" s="42"/>
      <c r="C153" s="256" t="s">
        <v>7</v>
      </c>
      <c r="D153" s="256" t="s">
        <v>218</v>
      </c>
      <c r="E153" s="257" t="s">
        <v>2133</v>
      </c>
      <c r="F153" s="258" t="s">
        <v>2134</v>
      </c>
      <c r="G153" s="259" t="s">
        <v>213</v>
      </c>
      <c r="H153" s="260">
        <v>105.59999999999999</v>
      </c>
      <c r="I153" s="261"/>
      <c r="J153" s="262">
        <f>ROUND(I153*H153,2)</f>
        <v>0</v>
      </c>
      <c r="K153" s="258" t="s">
        <v>171</v>
      </c>
      <c r="L153" s="263"/>
      <c r="M153" s="264" t="s">
        <v>19</v>
      </c>
      <c r="N153" s="265" t="s">
        <v>41</v>
      </c>
      <c r="O153" s="87"/>
      <c r="P153" s="224">
        <f>O153*H153</f>
        <v>0</v>
      </c>
      <c r="Q153" s="224">
        <v>2.0000000000000002E-05</v>
      </c>
      <c r="R153" s="224">
        <f>Q153*H153</f>
        <v>0.0021120000000000002</v>
      </c>
      <c r="S153" s="224">
        <v>0</v>
      </c>
      <c r="T153" s="225">
        <f>S153*H153</f>
        <v>0</v>
      </c>
      <c r="U153" s="41"/>
      <c r="V153" s="41"/>
      <c r="W153" s="41"/>
      <c r="X153" s="41"/>
      <c r="Y153" s="41"/>
      <c r="Z153" s="41"/>
      <c r="AA153" s="41"/>
      <c r="AB153" s="41"/>
      <c r="AC153" s="41"/>
      <c r="AD153" s="41"/>
      <c r="AE153" s="41"/>
      <c r="AR153" s="226" t="s">
        <v>217</v>
      </c>
      <c r="AT153" s="226" t="s">
        <v>218</v>
      </c>
      <c r="AU153" s="226" t="s">
        <v>79</v>
      </c>
      <c r="AY153" s="20" t="s">
        <v>165</v>
      </c>
      <c r="BE153" s="227">
        <f>IF(N153="základní",J153,0)</f>
        <v>0</v>
      </c>
      <c r="BF153" s="227">
        <f>IF(N153="snížená",J153,0)</f>
        <v>0</v>
      </c>
      <c r="BG153" s="227">
        <f>IF(N153="zákl. přenesená",J153,0)</f>
        <v>0</v>
      </c>
      <c r="BH153" s="227">
        <f>IF(N153="sníž. přenesená",J153,0)</f>
        <v>0</v>
      </c>
      <c r="BI153" s="227">
        <f>IF(N153="nulová",J153,0)</f>
        <v>0</v>
      </c>
      <c r="BJ153" s="20" t="s">
        <v>77</v>
      </c>
      <c r="BK153" s="227">
        <f>ROUND(I153*H153,2)</f>
        <v>0</v>
      </c>
      <c r="BL153" s="20" t="s">
        <v>172</v>
      </c>
      <c r="BM153" s="226" t="s">
        <v>2135</v>
      </c>
    </row>
    <row r="154" s="13" customFormat="1">
      <c r="A154" s="13"/>
      <c r="B154" s="233"/>
      <c r="C154" s="234"/>
      <c r="D154" s="235" t="s">
        <v>176</v>
      </c>
      <c r="E154" s="236" t="s">
        <v>19</v>
      </c>
      <c r="F154" s="237" t="s">
        <v>2115</v>
      </c>
      <c r="G154" s="234"/>
      <c r="H154" s="238">
        <v>96</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176</v>
      </c>
      <c r="AU154" s="244" t="s">
        <v>79</v>
      </c>
      <c r="AV154" s="13" t="s">
        <v>79</v>
      </c>
      <c r="AW154" s="13" t="s">
        <v>32</v>
      </c>
      <c r="AX154" s="13" t="s">
        <v>70</v>
      </c>
      <c r="AY154" s="244" t="s">
        <v>165</v>
      </c>
    </row>
    <row r="155" s="14" customFormat="1">
      <c r="A155" s="14"/>
      <c r="B155" s="245"/>
      <c r="C155" s="246"/>
      <c r="D155" s="235" t="s">
        <v>176</v>
      </c>
      <c r="E155" s="247" t="s">
        <v>19</v>
      </c>
      <c r="F155" s="248" t="s">
        <v>178</v>
      </c>
      <c r="G155" s="246"/>
      <c r="H155" s="249">
        <v>96</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176</v>
      </c>
      <c r="AU155" s="255" t="s">
        <v>79</v>
      </c>
      <c r="AV155" s="14" t="s">
        <v>172</v>
      </c>
      <c r="AW155" s="14" t="s">
        <v>32</v>
      </c>
      <c r="AX155" s="14" t="s">
        <v>77</v>
      </c>
      <c r="AY155" s="255" t="s">
        <v>165</v>
      </c>
    </row>
    <row r="156" s="13" customFormat="1">
      <c r="A156" s="13"/>
      <c r="B156" s="233"/>
      <c r="C156" s="234"/>
      <c r="D156" s="235" t="s">
        <v>176</v>
      </c>
      <c r="E156" s="234"/>
      <c r="F156" s="237" t="s">
        <v>2136</v>
      </c>
      <c r="G156" s="234"/>
      <c r="H156" s="238">
        <v>105.59999999999999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176</v>
      </c>
      <c r="AU156" s="244" t="s">
        <v>79</v>
      </c>
      <c r="AV156" s="13" t="s">
        <v>79</v>
      </c>
      <c r="AW156" s="13" t="s">
        <v>4</v>
      </c>
      <c r="AX156" s="13" t="s">
        <v>77</v>
      </c>
      <c r="AY156" s="244" t="s">
        <v>165</v>
      </c>
    </row>
    <row r="157" s="12" customFormat="1" ht="22.8" customHeight="1">
      <c r="A157" s="12"/>
      <c r="B157" s="199"/>
      <c r="C157" s="200"/>
      <c r="D157" s="201" t="s">
        <v>69</v>
      </c>
      <c r="E157" s="213" t="s">
        <v>226</v>
      </c>
      <c r="F157" s="213" t="s">
        <v>1570</v>
      </c>
      <c r="G157" s="200"/>
      <c r="H157" s="200"/>
      <c r="I157" s="203"/>
      <c r="J157" s="214">
        <f>BK157</f>
        <v>0</v>
      </c>
      <c r="K157" s="200"/>
      <c r="L157" s="205"/>
      <c r="M157" s="206"/>
      <c r="N157" s="207"/>
      <c r="O157" s="207"/>
      <c r="P157" s="208">
        <f>SUM(P158:P161)</f>
        <v>0</v>
      </c>
      <c r="Q157" s="207"/>
      <c r="R157" s="208">
        <f>SUM(R158:R161)</f>
        <v>0</v>
      </c>
      <c r="S157" s="207"/>
      <c r="T157" s="209">
        <f>SUM(T158:T161)</f>
        <v>0</v>
      </c>
      <c r="U157" s="12"/>
      <c r="V157" s="12"/>
      <c r="W157" s="12"/>
      <c r="X157" s="12"/>
      <c r="Y157" s="12"/>
      <c r="Z157" s="12"/>
      <c r="AA157" s="12"/>
      <c r="AB157" s="12"/>
      <c r="AC157" s="12"/>
      <c r="AD157" s="12"/>
      <c r="AE157" s="12"/>
      <c r="AR157" s="210" t="s">
        <v>77</v>
      </c>
      <c r="AT157" s="211" t="s">
        <v>69</v>
      </c>
      <c r="AU157" s="211" t="s">
        <v>77</v>
      </c>
      <c r="AY157" s="210" t="s">
        <v>165</v>
      </c>
      <c r="BK157" s="212">
        <f>SUM(BK158:BK161)</f>
        <v>0</v>
      </c>
    </row>
    <row r="158" s="2" customFormat="1" ht="33" customHeight="1">
      <c r="A158" s="41"/>
      <c r="B158" s="42"/>
      <c r="C158" s="215" t="s">
        <v>307</v>
      </c>
      <c r="D158" s="215" t="s">
        <v>167</v>
      </c>
      <c r="E158" s="216" t="s">
        <v>2137</v>
      </c>
      <c r="F158" s="217" t="s">
        <v>2138</v>
      </c>
      <c r="G158" s="218" t="s">
        <v>691</v>
      </c>
      <c r="H158" s="219">
        <v>1</v>
      </c>
      <c r="I158" s="220"/>
      <c r="J158" s="221">
        <f>ROUND(I158*H158,2)</f>
        <v>0</v>
      </c>
      <c r="K158" s="217" t="s">
        <v>19</v>
      </c>
      <c r="L158" s="47"/>
      <c r="M158" s="222" t="s">
        <v>19</v>
      </c>
      <c r="N158" s="223" t="s">
        <v>41</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172</v>
      </c>
      <c r="AT158" s="226" t="s">
        <v>167</v>
      </c>
      <c r="AU158" s="226" t="s">
        <v>79</v>
      </c>
      <c r="AY158" s="20" t="s">
        <v>165</v>
      </c>
      <c r="BE158" s="227">
        <f>IF(N158="základní",J158,0)</f>
        <v>0</v>
      </c>
      <c r="BF158" s="227">
        <f>IF(N158="snížená",J158,0)</f>
        <v>0</v>
      </c>
      <c r="BG158" s="227">
        <f>IF(N158="zákl. přenesená",J158,0)</f>
        <v>0</v>
      </c>
      <c r="BH158" s="227">
        <f>IF(N158="sníž. přenesená",J158,0)</f>
        <v>0</v>
      </c>
      <c r="BI158" s="227">
        <f>IF(N158="nulová",J158,0)</f>
        <v>0</v>
      </c>
      <c r="BJ158" s="20" t="s">
        <v>77</v>
      </c>
      <c r="BK158" s="227">
        <f>ROUND(I158*H158,2)</f>
        <v>0</v>
      </c>
      <c r="BL158" s="20" t="s">
        <v>172</v>
      </c>
      <c r="BM158" s="226" t="s">
        <v>2139</v>
      </c>
    </row>
    <row r="159" s="2" customFormat="1" ht="24.15" customHeight="1">
      <c r="A159" s="41"/>
      <c r="B159" s="42"/>
      <c r="C159" s="215" t="s">
        <v>312</v>
      </c>
      <c r="D159" s="215" t="s">
        <v>167</v>
      </c>
      <c r="E159" s="216" t="s">
        <v>2140</v>
      </c>
      <c r="F159" s="217" t="s">
        <v>2141</v>
      </c>
      <c r="G159" s="218" t="s">
        <v>573</v>
      </c>
      <c r="H159" s="219">
        <v>11</v>
      </c>
      <c r="I159" s="220"/>
      <c r="J159" s="221">
        <f>ROUND(I159*H159,2)</f>
        <v>0</v>
      </c>
      <c r="K159" s="217" t="s">
        <v>19</v>
      </c>
      <c r="L159" s="47"/>
      <c r="M159" s="222" t="s">
        <v>19</v>
      </c>
      <c r="N159" s="223" t="s">
        <v>41</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172</v>
      </c>
      <c r="AT159" s="226" t="s">
        <v>167</v>
      </c>
      <c r="AU159" s="226" t="s">
        <v>79</v>
      </c>
      <c r="AY159" s="20" t="s">
        <v>165</v>
      </c>
      <c r="BE159" s="227">
        <f>IF(N159="základní",J159,0)</f>
        <v>0</v>
      </c>
      <c r="BF159" s="227">
        <f>IF(N159="snížená",J159,0)</f>
        <v>0</v>
      </c>
      <c r="BG159" s="227">
        <f>IF(N159="zákl. přenesená",J159,0)</f>
        <v>0</v>
      </c>
      <c r="BH159" s="227">
        <f>IF(N159="sníž. přenesená",J159,0)</f>
        <v>0</v>
      </c>
      <c r="BI159" s="227">
        <f>IF(N159="nulová",J159,0)</f>
        <v>0</v>
      </c>
      <c r="BJ159" s="20" t="s">
        <v>77</v>
      </c>
      <c r="BK159" s="227">
        <f>ROUND(I159*H159,2)</f>
        <v>0</v>
      </c>
      <c r="BL159" s="20" t="s">
        <v>172</v>
      </c>
      <c r="BM159" s="226" t="s">
        <v>2142</v>
      </c>
    </row>
    <row r="160" s="13" customFormat="1">
      <c r="A160" s="13"/>
      <c r="B160" s="233"/>
      <c r="C160" s="234"/>
      <c r="D160" s="235" t="s">
        <v>176</v>
      </c>
      <c r="E160" s="236" t="s">
        <v>19</v>
      </c>
      <c r="F160" s="237" t="s">
        <v>2143</v>
      </c>
      <c r="G160" s="234"/>
      <c r="H160" s="238">
        <v>11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176</v>
      </c>
      <c r="AU160" s="244" t="s">
        <v>79</v>
      </c>
      <c r="AV160" s="13" t="s">
        <v>79</v>
      </c>
      <c r="AW160" s="13" t="s">
        <v>32</v>
      </c>
      <c r="AX160" s="13" t="s">
        <v>70</v>
      </c>
      <c r="AY160" s="244" t="s">
        <v>165</v>
      </c>
    </row>
    <row r="161" s="14" customFormat="1">
      <c r="A161" s="14"/>
      <c r="B161" s="245"/>
      <c r="C161" s="246"/>
      <c r="D161" s="235" t="s">
        <v>176</v>
      </c>
      <c r="E161" s="247" t="s">
        <v>19</v>
      </c>
      <c r="F161" s="248" t="s">
        <v>178</v>
      </c>
      <c r="G161" s="246"/>
      <c r="H161" s="249">
        <v>11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176</v>
      </c>
      <c r="AU161" s="255" t="s">
        <v>79</v>
      </c>
      <c r="AV161" s="14" t="s">
        <v>172</v>
      </c>
      <c r="AW161" s="14" t="s">
        <v>32</v>
      </c>
      <c r="AX161" s="14" t="s">
        <v>77</v>
      </c>
      <c r="AY161" s="255" t="s">
        <v>165</v>
      </c>
    </row>
    <row r="162" s="12" customFormat="1" ht="22.8" customHeight="1">
      <c r="A162" s="12"/>
      <c r="B162" s="199"/>
      <c r="C162" s="200"/>
      <c r="D162" s="201" t="s">
        <v>69</v>
      </c>
      <c r="E162" s="213" t="s">
        <v>693</v>
      </c>
      <c r="F162" s="213" t="s">
        <v>694</v>
      </c>
      <c r="G162" s="200"/>
      <c r="H162" s="200"/>
      <c r="I162" s="203"/>
      <c r="J162" s="214">
        <f>BK162</f>
        <v>0</v>
      </c>
      <c r="K162" s="200"/>
      <c r="L162" s="205"/>
      <c r="M162" s="206"/>
      <c r="N162" s="207"/>
      <c r="O162" s="207"/>
      <c r="P162" s="208">
        <f>SUM(P163:P164)</f>
        <v>0</v>
      </c>
      <c r="Q162" s="207"/>
      <c r="R162" s="208">
        <f>SUM(R163:R164)</f>
        <v>0</v>
      </c>
      <c r="S162" s="207"/>
      <c r="T162" s="209">
        <f>SUM(T163:T164)</f>
        <v>0</v>
      </c>
      <c r="U162" s="12"/>
      <c r="V162" s="12"/>
      <c r="W162" s="12"/>
      <c r="X162" s="12"/>
      <c r="Y162" s="12"/>
      <c r="Z162" s="12"/>
      <c r="AA162" s="12"/>
      <c r="AB162" s="12"/>
      <c r="AC162" s="12"/>
      <c r="AD162" s="12"/>
      <c r="AE162" s="12"/>
      <c r="AR162" s="210" t="s">
        <v>77</v>
      </c>
      <c r="AT162" s="211" t="s">
        <v>69</v>
      </c>
      <c r="AU162" s="211" t="s">
        <v>77</v>
      </c>
      <c r="AY162" s="210" t="s">
        <v>165</v>
      </c>
      <c r="BK162" s="212">
        <f>SUM(BK163:BK164)</f>
        <v>0</v>
      </c>
    </row>
    <row r="163" s="2" customFormat="1" ht="24.15" customHeight="1">
      <c r="A163" s="41"/>
      <c r="B163" s="42"/>
      <c r="C163" s="215" t="s">
        <v>318</v>
      </c>
      <c r="D163" s="215" t="s">
        <v>167</v>
      </c>
      <c r="E163" s="216" t="s">
        <v>2144</v>
      </c>
      <c r="F163" s="217" t="s">
        <v>2145</v>
      </c>
      <c r="G163" s="218" t="s">
        <v>221</v>
      </c>
      <c r="H163" s="219">
        <v>30.381</v>
      </c>
      <c r="I163" s="220"/>
      <c r="J163" s="221">
        <f>ROUND(I163*H163,2)</f>
        <v>0</v>
      </c>
      <c r="K163" s="217" t="s">
        <v>171</v>
      </c>
      <c r="L163" s="47"/>
      <c r="M163" s="222" t="s">
        <v>19</v>
      </c>
      <c r="N163" s="223" t="s">
        <v>41</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172</v>
      </c>
      <c r="AT163" s="226" t="s">
        <v>167</v>
      </c>
      <c r="AU163" s="226" t="s">
        <v>79</v>
      </c>
      <c r="AY163" s="20" t="s">
        <v>165</v>
      </c>
      <c r="BE163" s="227">
        <f>IF(N163="základní",J163,0)</f>
        <v>0</v>
      </c>
      <c r="BF163" s="227">
        <f>IF(N163="snížená",J163,0)</f>
        <v>0</v>
      </c>
      <c r="BG163" s="227">
        <f>IF(N163="zákl. přenesená",J163,0)</f>
        <v>0</v>
      </c>
      <c r="BH163" s="227">
        <f>IF(N163="sníž. přenesená",J163,0)</f>
        <v>0</v>
      </c>
      <c r="BI163" s="227">
        <f>IF(N163="nulová",J163,0)</f>
        <v>0</v>
      </c>
      <c r="BJ163" s="20" t="s">
        <v>77</v>
      </c>
      <c r="BK163" s="227">
        <f>ROUND(I163*H163,2)</f>
        <v>0</v>
      </c>
      <c r="BL163" s="20" t="s">
        <v>172</v>
      </c>
      <c r="BM163" s="226" t="s">
        <v>2146</v>
      </c>
    </row>
    <row r="164" s="2" customFormat="1">
      <c r="A164" s="41"/>
      <c r="B164" s="42"/>
      <c r="C164" s="43"/>
      <c r="D164" s="228" t="s">
        <v>174</v>
      </c>
      <c r="E164" s="43"/>
      <c r="F164" s="229" t="s">
        <v>2147</v>
      </c>
      <c r="G164" s="43"/>
      <c r="H164" s="43"/>
      <c r="I164" s="230"/>
      <c r="J164" s="43"/>
      <c r="K164" s="43"/>
      <c r="L164" s="47"/>
      <c r="M164" s="296"/>
      <c r="N164" s="297"/>
      <c r="O164" s="293"/>
      <c r="P164" s="293"/>
      <c r="Q164" s="293"/>
      <c r="R164" s="293"/>
      <c r="S164" s="293"/>
      <c r="T164" s="298"/>
      <c r="U164" s="41"/>
      <c r="V164" s="41"/>
      <c r="W164" s="41"/>
      <c r="X164" s="41"/>
      <c r="Y164" s="41"/>
      <c r="Z164" s="41"/>
      <c r="AA164" s="41"/>
      <c r="AB164" s="41"/>
      <c r="AC164" s="41"/>
      <c r="AD164" s="41"/>
      <c r="AE164" s="41"/>
      <c r="AT164" s="20" t="s">
        <v>174</v>
      </c>
      <c r="AU164" s="20" t="s">
        <v>79</v>
      </c>
    </row>
    <row r="165" s="2" customFormat="1" ht="6.96" customHeight="1">
      <c r="A165" s="41"/>
      <c r="B165" s="62"/>
      <c r="C165" s="63"/>
      <c r="D165" s="63"/>
      <c r="E165" s="63"/>
      <c r="F165" s="63"/>
      <c r="G165" s="63"/>
      <c r="H165" s="63"/>
      <c r="I165" s="63"/>
      <c r="J165" s="63"/>
      <c r="K165" s="63"/>
      <c r="L165" s="47"/>
      <c r="M165" s="41"/>
      <c r="O165" s="41"/>
      <c r="P165" s="41"/>
      <c r="Q165" s="41"/>
      <c r="R165" s="41"/>
      <c r="S165" s="41"/>
      <c r="T165" s="41"/>
      <c r="U165" s="41"/>
      <c r="V165" s="41"/>
      <c r="W165" s="41"/>
      <c r="X165" s="41"/>
      <c r="Y165" s="41"/>
      <c r="Z165" s="41"/>
      <c r="AA165" s="41"/>
      <c r="AB165" s="41"/>
      <c r="AC165" s="41"/>
      <c r="AD165" s="41"/>
      <c r="AE165" s="41"/>
    </row>
  </sheetData>
  <sheetProtection sheet="1" autoFilter="0" formatColumns="0" formatRows="0" objects="1" scenarios="1" spinCount="100000" saltValue="tvZrpeEd+YA07cxtFB7lJBGBQd36e5TyJjYf1aZB4vIHBoXLYkRaFoN93dwmJWQutc/jG9Rc009qEoq/CpsLeg==" hashValue="ujjBHvNBsSaOdxCaxmRnWs/gCuwq99H/Cn2zwHWKuvcAfsLvdk2W9tgcikh76tFpVnsJ1Xt8K8ATrrl3PTwj1g==" algorithmName="SHA-512" password="CC51"/>
  <autoFilter ref="C84:K164"/>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1/133212811"/>
    <hyperlink ref="F93" r:id="rId2" display="https://podminky.urs.cz/item/CS_URS_2025_01/162211311"/>
    <hyperlink ref="F97" r:id="rId3" display="https://podminky.urs.cz/item/CS_URS_2025_01/174111101"/>
    <hyperlink ref="F103" r:id="rId4" display="https://podminky.urs.cz/item/CS_URS_2025_01/274313711"/>
    <hyperlink ref="F107" r:id="rId5" display="https://podminky.urs.cz/item/CS_URS_2025_01/274351121"/>
    <hyperlink ref="F111" r:id="rId6" display="https://podminky.urs.cz/item/CS_URS_2025_01/274351122"/>
    <hyperlink ref="F114" r:id="rId7" display="https://podminky.urs.cz/item/CS_URS_2025_01/338171123"/>
    <hyperlink ref="F122" r:id="rId8" display="https://podminky.urs.cz/item/CS_URS_2025_01/348101250"/>
    <hyperlink ref="F130" r:id="rId9" display="https://podminky.urs.cz/item/CS_URS_2025_01/348121221"/>
    <hyperlink ref="F136" r:id="rId10" display="https://podminky.urs.cz/item/CS_URS_2025_01/348401130"/>
    <hyperlink ref="F142" r:id="rId11" display="https://podminky.urs.cz/item/CS_URS_2025_01/348401350"/>
    <hyperlink ref="F150" r:id="rId12" display="https://podminky.urs.cz/item/CS_URS_2025_01/348401360"/>
    <hyperlink ref="F164" r:id="rId13" display="https://podminky.urs.cz/item/CS_URS_2025_01/998232110"/>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2148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ROUND((SUM(BE82:BE112)),  2)</f>
        <v>0</v>
      </c>
      <c r="G33" s="41"/>
      <c r="H33" s="41"/>
      <c r="I33" s="160">
        <v>0.20999999999999999</v>
      </c>
      <c r="J33" s="159">
        <f>ROUND(((SUM(BE82:BE112))*I33),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ROUND((SUM(BF82:BF112)),  2)</f>
        <v>0</v>
      </c>
      <c r="G34" s="41"/>
      <c r="H34" s="41"/>
      <c r="I34" s="160">
        <v>0.14999999999999999</v>
      </c>
      <c r="J34" s="159">
        <f>ROUND(((SUM(BF82:BF112))*I34),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ROUND((SUM(BG82:BG112)),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ROUND((SUM(BH82:BH112)),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ROUND((SUM(BI82:BI112)),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SO07 - Demolice stávajícího objektu ČS</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127</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1438</v>
      </c>
      <c r="E61" s="185"/>
      <c r="F61" s="185"/>
      <c r="G61" s="185"/>
      <c r="H61" s="185"/>
      <c r="I61" s="185"/>
      <c r="J61" s="186">
        <f>J84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2149</v>
      </c>
      <c r="E62" s="185"/>
      <c r="F62" s="185"/>
      <c r="G62" s="185"/>
      <c r="H62" s="185"/>
      <c r="I62" s="185"/>
      <c r="J62" s="186">
        <f>J89</f>
        <v>0</v>
      </c>
      <c r="K62" s="128"/>
      <c r="L62" s="187"/>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150</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BRNO, BYSTRC - REKONSTRUKCE ČS CHOCHOLA (CÚ I/2025)</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119</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SO07 - Demolice stávajícího objektu ČS</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Brno</v>
      </c>
      <c r="G76" s="43"/>
      <c r="H76" s="43"/>
      <c r="I76" s="35" t="s">
        <v>23</v>
      </c>
      <c r="J76" s="75" t="str">
        <f>IF(J12="","",J12)</f>
        <v>10. 5. 2023</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 xml:space="preserve"> </v>
      </c>
      <c r="G78" s="43"/>
      <c r="H78" s="43"/>
      <c r="I78" s="35" t="s">
        <v>31</v>
      </c>
      <c r="J78" s="39" t="str">
        <f>E21</f>
        <v xml:space="preserve"> </v>
      </c>
      <c r="K78" s="43"/>
      <c r="L78" s="14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33</v>
      </c>
      <c r="J79" s="39" t="str">
        <f>E24</f>
        <v xml:space="preserve"> </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151</v>
      </c>
      <c r="D81" s="191" t="s">
        <v>55</v>
      </c>
      <c r="E81" s="191" t="s">
        <v>51</v>
      </c>
      <c r="F81" s="191" t="s">
        <v>52</v>
      </c>
      <c r="G81" s="191" t="s">
        <v>152</v>
      </c>
      <c r="H81" s="191" t="s">
        <v>153</v>
      </c>
      <c r="I81" s="191" t="s">
        <v>154</v>
      </c>
      <c r="J81" s="191" t="s">
        <v>125</v>
      </c>
      <c r="K81" s="192" t="s">
        <v>155</v>
      </c>
      <c r="L81" s="193"/>
      <c r="M81" s="95" t="s">
        <v>19</v>
      </c>
      <c r="N81" s="96" t="s">
        <v>40</v>
      </c>
      <c r="O81" s="96" t="s">
        <v>156</v>
      </c>
      <c r="P81" s="96" t="s">
        <v>157</v>
      </c>
      <c r="Q81" s="96" t="s">
        <v>158</v>
      </c>
      <c r="R81" s="96" t="s">
        <v>159</v>
      </c>
      <c r="S81" s="96" t="s">
        <v>160</v>
      </c>
      <c r="T81" s="97" t="s">
        <v>161</v>
      </c>
      <c r="U81" s="188"/>
      <c r="V81" s="188"/>
      <c r="W81" s="188"/>
      <c r="X81" s="188"/>
      <c r="Y81" s="188"/>
      <c r="Z81" s="188"/>
      <c r="AA81" s="188"/>
      <c r="AB81" s="188"/>
      <c r="AC81" s="188"/>
      <c r="AD81" s="188"/>
      <c r="AE81" s="188"/>
    </row>
    <row r="82" s="2" customFormat="1" ht="22.8" customHeight="1">
      <c r="A82" s="41"/>
      <c r="B82" s="42"/>
      <c r="C82" s="102" t="s">
        <v>162</v>
      </c>
      <c r="D82" s="43"/>
      <c r="E82" s="43"/>
      <c r="F82" s="43"/>
      <c r="G82" s="43"/>
      <c r="H82" s="43"/>
      <c r="I82" s="43"/>
      <c r="J82" s="194">
        <f>BK82</f>
        <v>0</v>
      </c>
      <c r="K82" s="43"/>
      <c r="L82" s="47"/>
      <c r="M82" s="98"/>
      <c r="N82" s="195"/>
      <c r="O82" s="99"/>
      <c r="P82" s="196">
        <f>P83</f>
        <v>0</v>
      </c>
      <c r="Q82" s="99"/>
      <c r="R82" s="196">
        <f>R83</f>
        <v>0</v>
      </c>
      <c r="S82" s="99"/>
      <c r="T82" s="197">
        <f>T83</f>
        <v>71.603999999999999</v>
      </c>
      <c r="U82" s="41"/>
      <c r="V82" s="41"/>
      <c r="W82" s="41"/>
      <c r="X82" s="41"/>
      <c r="Y82" s="41"/>
      <c r="Z82" s="41"/>
      <c r="AA82" s="41"/>
      <c r="AB82" s="41"/>
      <c r="AC82" s="41"/>
      <c r="AD82" s="41"/>
      <c r="AE82" s="41"/>
      <c r="AT82" s="20" t="s">
        <v>69</v>
      </c>
      <c r="AU82" s="20" t="s">
        <v>126</v>
      </c>
      <c r="BK82" s="198">
        <f>BK83</f>
        <v>0</v>
      </c>
    </row>
    <row r="83" s="12" customFormat="1" ht="25.92" customHeight="1">
      <c r="A83" s="12"/>
      <c r="B83" s="199"/>
      <c r="C83" s="200"/>
      <c r="D83" s="201" t="s">
        <v>69</v>
      </c>
      <c r="E83" s="202" t="s">
        <v>163</v>
      </c>
      <c r="F83" s="202" t="s">
        <v>164</v>
      </c>
      <c r="G83" s="200"/>
      <c r="H83" s="200"/>
      <c r="I83" s="203"/>
      <c r="J83" s="204">
        <f>BK83</f>
        <v>0</v>
      </c>
      <c r="K83" s="200"/>
      <c r="L83" s="205"/>
      <c r="M83" s="206"/>
      <c r="N83" s="207"/>
      <c r="O83" s="207"/>
      <c r="P83" s="208">
        <f>P84+P89</f>
        <v>0</v>
      </c>
      <c r="Q83" s="207"/>
      <c r="R83" s="208">
        <f>R84+R89</f>
        <v>0</v>
      </c>
      <c r="S83" s="207"/>
      <c r="T83" s="209">
        <f>T84+T89</f>
        <v>71.603999999999999</v>
      </c>
      <c r="U83" s="12"/>
      <c r="V83" s="12"/>
      <c r="W83" s="12"/>
      <c r="X83" s="12"/>
      <c r="Y83" s="12"/>
      <c r="Z83" s="12"/>
      <c r="AA83" s="12"/>
      <c r="AB83" s="12"/>
      <c r="AC83" s="12"/>
      <c r="AD83" s="12"/>
      <c r="AE83" s="12"/>
      <c r="AR83" s="210" t="s">
        <v>77</v>
      </c>
      <c r="AT83" s="211" t="s">
        <v>69</v>
      </c>
      <c r="AU83" s="211" t="s">
        <v>70</v>
      </c>
      <c r="AY83" s="210" t="s">
        <v>165</v>
      </c>
      <c r="BK83" s="212">
        <f>BK84+BK89</f>
        <v>0</v>
      </c>
    </row>
    <row r="84" s="12" customFormat="1" ht="22.8" customHeight="1">
      <c r="A84" s="12"/>
      <c r="B84" s="199"/>
      <c r="C84" s="200"/>
      <c r="D84" s="201" t="s">
        <v>69</v>
      </c>
      <c r="E84" s="213" t="s">
        <v>226</v>
      </c>
      <c r="F84" s="213" t="s">
        <v>1570</v>
      </c>
      <c r="G84" s="200"/>
      <c r="H84" s="200"/>
      <c r="I84" s="203"/>
      <c r="J84" s="214">
        <f>BK84</f>
        <v>0</v>
      </c>
      <c r="K84" s="200"/>
      <c r="L84" s="205"/>
      <c r="M84" s="206"/>
      <c r="N84" s="207"/>
      <c r="O84" s="207"/>
      <c r="P84" s="208">
        <f>SUM(P85:P88)</f>
        <v>0</v>
      </c>
      <c r="Q84" s="207"/>
      <c r="R84" s="208">
        <f>SUM(R85:R88)</f>
        <v>0</v>
      </c>
      <c r="S84" s="207"/>
      <c r="T84" s="209">
        <f>SUM(T85:T88)</f>
        <v>71.603999999999999</v>
      </c>
      <c r="U84" s="12"/>
      <c r="V84" s="12"/>
      <c r="W84" s="12"/>
      <c r="X84" s="12"/>
      <c r="Y84" s="12"/>
      <c r="Z84" s="12"/>
      <c r="AA84" s="12"/>
      <c r="AB84" s="12"/>
      <c r="AC84" s="12"/>
      <c r="AD84" s="12"/>
      <c r="AE84" s="12"/>
      <c r="AR84" s="210" t="s">
        <v>77</v>
      </c>
      <c r="AT84" s="211" t="s">
        <v>69</v>
      </c>
      <c r="AU84" s="211" t="s">
        <v>77</v>
      </c>
      <c r="AY84" s="210" t="s">
        <v>165</v>
      </c>
      <c r="BK84" s="212">
        <f>SUM(BK85:BK88)</f>
        <v>0</v>
      </c>
    </row>
    <row r="85" s="2" customFormat="1" ht="24.15" customHeight="1">
      <c r="A85" s="41"/>
      <c r="B85" s="42"/>
      <c r="C85" s="215" t="s">
        <v>77</v>
      </c>
      <c r="D85" s="215" t="s">
        <v>167</v>
      </c>
      <c r="E85" s="216" t="s">
        <v>2150</v>
      </c>
      <c r="F85" s="217" t="s">
        <v>2151</v>
      </c>
      <c r="G85" s="218" t="s">
        <v>194</v>
      </c>
      <c r="H85" s="219">
        <v>105.3</v>
      </c>
      <c r="I85" s="220"/>
      <c r="J85" s="221">
        <f>ROUND(I85*H85,2)</f>
        <v>0</v>
      </c>
      <c r="K85" s="217" t="s">
        <v>171</v>
      </c>
      <c r="L85" s="47"/>
      <c r="M85" s="222" t="s">
        <v>19</v>
      </c>
      <c r="N85" s="223" t="s">
        <v>41</v>
      </c>
      <c r="O85" s="87"/>
      <c r="P85" s="224">
        <f>O85*H85</f>
        <v>0</v>
      </c>
      <c r="Q85" s="224">
        <v>0</v>
      </c>
      <c r="R85" s="224">
        <f>Q85*H85</f>
        <v>0</v>
      </c>
      <c r="S85" s="224">
        <v>0.68000000000000005</v>
      </c>
      <c r="T85" s="225">
        <f>S85*H85</f>
        <v>71.603999999999999</v>
      </c>
      <c r="U85" s="41"/>
      <c r="V85" s="41"/>
      <c r="W85" s="41"/>
      <c r="X85" s="41"/>
      <c r="Y85" s="41"/>
      <c r="Z85" s="41"/>
      <c r="AA85" s="41"/>
      <c r="AB85" s="41"/>
      <c r="AC85" s="41"/>
      <c r="AD85" s="41"/>
      <c r="AE85" s="41"/>
      <c r="AR85" s="226" t="s">
        <v>172</v>
      </c>
      <c r="AT85" s="226" t="s">
        <v>167</v>
      </c>
      <c r="AU85" s="226" t="s">
        <v>79</v>
      </c>
      <c r="AY85" s="20" t="s">
        <v>165</v>
      </c>
      <c r="BE85" s="227">
        <f>IF(N85="základní",J85,0)</f>
        <v>0</v>
      </c>
      <c r="BF85" s="227">
        <f>IF(N85="snížená",J85,0)</f>
        <v>0</v>
      </c>
      <c r="BG85" s="227">
        <f>IF(N85="zákl. přenesená",J85,0)</f>
        <v>0</v>
      </c>
      <c r="BH85" s="227">
        <f>IF(N85="sníž. přenesená",J85,0)</f>
        <v>0</v>
      </c>
      <c r="BI85" s="227">
        <f>IF(N85="nulová",J85,0)</f>
        <v>0</v>
      </c>
      <c r="BJ85" s="20" t="s">
        <v>77</v>
      </c>
      <c r="BK85" s="227">
        <f>ROUND(I85*H85,2)</f>
        <v>0</v>
      </c>
      <c r="BL85" s="20" t="s">
        <v>172</v>
      </c>
      <c r="BM85" s="226" t="s">
        <v>2152</v>
      </c>
    </row>
    <row r="86" s="2" customFormat="1">
      <c r="A86" s="41"/>
      <c r="B86" s="42"/>
      <c r="C86" s="43"/>
      <c r="D86" s="228" t="s">
        <v>174</v>
      </c>
      <c r="E86" s="43"/>
      <c r="F86" s="229" t="s">
        <v>2153</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174</v>
      </c>
      <c r="AU86" s="20" t="s">
        <v>79</v>
      </c>
    </row>
    <row r="87" s="13" customFormat="1">
      <c r="A87" s="13"/>
      <c r="B87" s="233"/>
      <c r="C87" s="234"/>
      <c r="D87" s="235" t="s">
        <v>176</v>
      </c>
      <c r="E87" s="236" t="s">
        <v>19</v>
      </c>
      <c r="F87" s="237" t="s">
        <v>2154</v>
      </c>
      <c r="G87" s="234"/>
      <c r="H87" s="238">
        <v>105.3</v>
      </c>
      <c r="I87" s="239"/>
      <c r="J87" s="234"/>
      <c r="K87" s="234"/>
      <c r="L87" s="240"/>
      <c r="M87" s="241"/>
      <c r="N87" s="242"/>
      <c r="O87" s="242"/>
      <c r="P87" s="242"/>
      <c r="Q87" s="242"/>
      <c r="R87" s="242"/>
      <c r="S87" s="242"/>
      <c r="T87" s="243"/>
      <c r="U87" s="13"/>
      <c r="V87" s="13"/>
      <c r="W87" s="13"/>
      <c r="X87" s="13"/>
      <c r="Y87" s="13"/>
      <c r="Z87" s="13"/>
      <c r="AA87" s="13"/>
      <c r="AB87" s="13"/>
      <c r="AC87" s="13"/>
      <c r="AD87" s="13"/>
      <c r="AE87" s="13"/>
      <c r="AT87" s="244" t="s">
        <v>176</v>
      </c>
      <c r="AU87" s="244" t="s">
        <v>79</v>
      </c>
      <c r="AV87" s="13" t="s">
        <v>79</v>
      </c>
      <c r="AW87" s="13" t="s">
        <v>32</v>
      </c>
      <c r="AX87" s="13" t="s">
        <v>70</v>
      </c>
      <c r="AY87" s="244" t="s">
        <v>165</v>
      </c>
    </row>
    <row r="88" s="14" customFormat="1">
      <c r="A88" s="14"/>
      <c r="B88" s="245"/>
      <c r="C88" s="246"/>
      <c r="D88" s="235" t="s">
        <v>176</v>
      </c>
      <c r="E88" s="247" t="s">
        <v>19</v>
      </c>
      <c r="F88" s="248" t="s">
        <v>178</v>
      </c>
      <c r="G88" s="246"/>
      <c r="H88" s="249">
        <v>105.3</v>
      </c>
      <c r="I88" s="250"/>
      <c r="J88" s="246"/>
      <c r="K88" s="246"/>
      <c r="L88" s="251"/>
      <c r="M88" s="252"/>
      <c r="N88" s="253"/>
      <c r="O88" s="253"/>
      <c r="P88" s="253"/>
      <c r="Q88" s="253"/>
      <c r="R88" s="253"/>
      <c r="S88" s="253"/>
      <c r="T88" s="254"/>
      <c r="U88" s="14"/>
      <c r="V88" s="14"/>
      <c r="W88" s="14"/>
      <c r="X88" s="14"/>
      <c r="Y88" s="14"/>
      <c r="Z88" s="14"/>
      <c r="AA88" s="14"/>
      <c r="AB88" s="14"/>
      <c r="AC88" s="14"/>
      <c r="AD88" s="14"/>
      <c r="AE88" s="14"/>
      <c r="AT88" s="255" t="s">
        <v>176</v>
      </c>
      <c r="AU88" s="255" t="s">
        <v>79</v>
      </c>
      <c r="AV88" s="14" t="s">
        <v>172</v>
      </c>
      <c r="AW88" s="14" t="s">
        <v>32</v>
      </c>
      <c r="AX88" s="14" t="s">
        <v>77</v>
      </c>
      <c r="AY88" s="255" t="s">
        <v>165</v>
      </c>
    </row>
    <row r="89" s="12" customFormat="1" ht="22.8" customHeight="1">
      <c r="A89" s="12"/>
      <c r="B89" s="199"/>
      <c r="C89" s="200"/>
      <c r="D89" s="201" t="s">
        <v>69</v>
      </c>
      <c r="E89" s="213" t="s">
        <v>2155</v>
      </c>
      <c r="F89" s="213" t="s">
        <v>2156</v>
      </c>
      <c r="G89" s="200"/>
      <c r="H89" s="200"/>
      <c r="I89" s="203"/>
      <c r="J89" s="214">
        <f>BK89</f>
        <v>0</v>
      </c>
      <c r="K89" s="200"/>
      <c r="L89" s="205"/>
      <c r="M89" s="206"/>
      <c r="N89" s="207"/>
      <c r="O89" s="207"/>
      <c r="P89" s="208">
        <f>SUM(P90:P112)</f>
        <v>0</v>
      </c>
      <c r="Q89" s="207"/>
      <c r="R89" s="208">
        <f>SUM(R90:R112)</f>
        <v>0</v>
      </c>
      <c r="S89" s="207"/>
      <c r="T89" s="209">
        <f>SUM(T90:T112)</f>
        <v>0</v>
      </c>
      <c r="U89" s="12"/>
      <c r="V89" s="12"/>
      <c r="W89" s="12"/>
      <c r="X89" s="12"/>
      <c r="Y89" s="12"/>
      <c r="Z89" s="12"/>
      <c r="AA89" s="12"/>
      <c r="AB89" s="12"/>
      <c r="AC89" s="12"/>
      <c r="AD89" s="12"/>
      <c r="AE89" s="12"/>
      <c r="AR89" s="210" t="s">
        <v>77</v>
      </c>
      <c r="AT89" s="211" t="s">
        <v>69</v>
      </c>
      <c r="AU89" s="211" t="s">
        <v>77</v>
      </c>
      <c r="AY89" s="210" t="s">
        <v>165</v>
      </c>
      <c r="BK89" s="212">
        <f>SUM(BK90:BK112)</f>
        <v>0</v>
      </c>
    </row>
    <row r="90" s="2" customFormat="1" ht="24.15" customHeight="1">
      <c r="A90" s="41"/>
      <c r="B90" s="42"/>
      <c r="C90" s="215" t="s">
        <v>79</v>
      </c>
      <c r="D90" s="215" t="s">
        <v>167</v>
      </c>
      <c r="E90" s="216" t="s">
        <v>2157</v>
      </c>
      <c r="F90" s="217" t="s">
        <v>2158</v>
      </c>
      <c r="G90" s="218" t="s">
        <v>221</v>
      </c>
      <c r="H90" s="219">
        <v>71.603999999999999</v>
      </c>
      <c r="I90" s="220"/>
      <c r="J90" s="221">
        <f>ROUND(I90*H90,2)</f>
        <v>0</v>
      </c>
      <c r="K90" s="217" t="s">
        <v>171</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79</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2159</v>
      </c>
    </row>
    <row r="91" s="2" customFormat="1">
      <c r="A91" s="41"/>
      <c r="B91" s="42"/>
      <c r="C91" s="43"/>
      <c r="D91" s="228" t="s">
        <v>174</v>
      </c>
      <c r="E91" s="43"/>
      <c r="F91" s="229" t="s">
        <v>2160</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174</v>
      </c>
      <c r="AU91" s="20" t="s">
        <v>79</v>
      </c>
    </row>
    <row r="92" s="2" customFormat="1" ht="21.75" customHeight="1">
      <c r="A92" s="41"/>
      <c r="B92" s="42"/>
      <c r="C92" s="215" t="s">
        <v>185</v>
      </c>
      <c r="D92" s="215" t="s">
        <v>167</v>
      </c>
      <c r="E92" s="216" t="s">
        <v>2161</v>
      </c>
      <c r="F92" s="217" t="s">
        <v>2162</v>
      </c>
      <c r="G92" s="218" t="s">
        <v>221</v>
      </c>
      <c r="H92" s="219">
        <v>71.603999999999999</v>
      </c>
      <c r="I92" s="220"/>
      <c r="J92" s="221">
        <f>ROUND(I92*H92,2)</f>
        <v>0</v>
      </c>
      <c r="K92" s="217" t="s">
        <v>171</v>
      </c>
      <c r="L92" s="47"/>
      <c r="M92" s="222" t="s">
        <v>19</v>
      </c>
      <c r="N92" s="223" t="s">
        <v>41</v>
      </c>
      <c r="O92" s="87"/>
      <c r="P92" s="224">
        <f>O92*H92</f>
        <v>0</v>
      </c>
      <c r="Q92" s="224">
        <v>0</v>
      </c>
      <c r="R92" s="224">
        <f>Q92*H92</f>
        <v>0</v>
      </c>
      <c r="S92" s="224">
        <v>0</v>
      </c>
      <c r="T92" s="225">
        <f>S92*H92</f>
        <v>0</v>
      </c>
      <c r="U92" s="41"/>
      <c r="V92" s="41"/>
      <c r="W92" s="41"/>
      <c r="X92" s="41"/>
      <c r="Y92" s="41"/>
      <c r="Z92" s="41"/>
      <c r="AA92" s="41"/>
      <c r="AB92" s="41"/>
      <c r="AC92" s="41"/>
      <c r="AD92" s="41"/>
      <c r="AE92" s="41"/>
      <c r="AR92" s="226" t="s">
        <v>172</v>
      </c>
      <c r="AT92" s="226" t="s">
        <v>167</v>
      </c>
      <c r="AU92" s="226" t="s">
        <v>79</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2163</v>
      </c>
    </row>
    <row r="93" s="2" customFormat="1">
      <c r="A93" s="41"/>
      <c r="B93" s="42"/>
      <c r="C93" s="43"/>
      <c r="D93" s="228" t="s">
        <v>174</v>
      </c>
      <c r="E93" s="43"/>
      <c r="F93" s="229" t="s">
        <v>2164</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174</v>
      </c>
      <c r="AU93" s="20" t="s">
        <v>79</v>
      </c>
    </row>
    <row r="94" s="2" customFormat="1" ht="24.15" customHeight="1">
      <c r="A94" s="41"/>
      <c r="B94" s="42"/>
      <c r="C94" s="215" t="s">
        <v>172</v>
      </c>
      <c r="D94" s="215" t="s">
        <v>167</v>
      </c>
      <c r="E94" s="216" t="s">
        <v>2165</v>
      </c>
      <c r="F94" s="217" t="s">
        <v>2166</v>
      </c>
      <c r="G94" s="218" t="s">
        <v>221</v>
      </c>
      <c r="H94" s="219">
        <v>1360.4760000000001</v>
      </c>
      <c r="I94" s="220"/>
      <c r="J94" s="221">
        <f>ROUND(I94*H94,2)</f>
        <v>0</v>
      </c>
      <c r="K94" s="217" t="s">
        <v>171</v>
      </c>
      <c r="L94" s="47"/>
      <c r="M94" s="222" t="s">
        <v>19</v>
      </c>
      <c r="N94" s="223"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172</v>
      </c>
      <c r="AT94" s="226" t="s">
        <v>167</v>
      </c>
      <c r="AU94" s="226" t="s">
        <v>79</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2167</v>
      </c>
    </row>
    <row r="95" s="2" customFormat="1">
      <c r="A95" s="41"/>
      <c r="B95" s="42"/>
      <c r="C95" s="43"/>
      <c r="D95" s="228" t="s">
        <v>174</v>
      </c>
      <c r="E95" s="43"/>
      <c r="F95" s="229" t="s">
        <v>2168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174</v>
      </c>
      <c r="AU95" s="20" t="s">
        <v>79</v>
      </c>
    </row>
    <row r="96" s="13" customFormat="1">
      <c r="A96" s="13"/>
      <c r="B96" s="233"/>
      <c r="C96" s="234"/>
      <c r="D96" s="235" t="s">
        <v>176</v>
      </c>
      <c r="E96" s="234"/>
      <c r="F96" s="237" t="s">
        <v>2169</v>
      </c>
      <c r="G96" s="234"/>
      <c r="H96" s="238">
        <v>1360.4760000000001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176</v>
      </c>
      <c r="AU96" s="244" t="s">
        <v>79</v>
      </c>
      <c r="AV96" s="13" t="s">
        <v>79</v>
      </c>
      <c r="AW96" s="13" t="s">
        <v>4</v>
      </c>
      <c r="AX96" s="13" t="s">
        <v>77</v>
      </c>
      <c r="AY96" s="244" t="s">
        <v>165</v>
      </c>
    </row>
    <row r="97" s="2" customFormat="1" ht="24.15" customHeight="1">
      <c r="A97" s="41"/>
      <c r="B97" s="42"/>
      <c r="C97" s="215" t="s">
        <v>198</v>
      </c>
      <c r="D97" s="215" t="s">
        <v>167</v>
      </c>
      <c r="E97" s="216" t="s">
        <v>2170</v>
      </c>
      <c r="F97" s="217" t="s">
        <v>2171</v>
      </c>
      <c r="G97" s="218" t="s">
        <v>221</v>
      </c>
      <c r="H97" s="219">
        <v>0.25</v>
      </c>
      <c r="I97" s="220"/>
      <c r="J97" s="221">
        <f>ROUND(I97*H97,2)</f>
        <v>0</v>
      </c>
      <c r="K97" s="217" t="s">
        <v>171</v>
      </c>
      <c r="L97" s="47"/>
      <c r="M97" s="222" t="s">
        <v>19</v>
      </c>
      <c r="N97" s="223" t="s">
        <v>41</v>
      </c>
      <c r="O97" s="87"/>
      <c r="P97" s="224">
        <f>O97*H97</f>
        <v>0</v>
      </c>
      <c r="Q97" s="224">
        <v>0</v>
      </c>
      <c r="R97" s="224">
        <f>Q97*H97</f>
        <v>0</v>
      </c>
      <c r="S97" s="224">
        <v>0</v>
      </c>
      <c r="T97" s="225">
        <f>S97*H97</f>
        <v>0</v>
      </c>
      <c r="U97" s="41"/>
      <c r="V97" s="41"/>
      <c r="W97" s="41"/>
      <c r="X97" s="41"/>
      <c r="Y97" s="41"/>
      <c r="Z97" s="41"/>
      <c r="AA97" s="41"/>
      <c r="AB97" s="41"/>
      <c r="AC97" s="41"/>
      <c r="AD97" s="41"/>
      <c r="AE97" s="41"/>
      <c r="AR97" s="226" t="s">
        <v>172</v>
      </c>
      <c r="AT97" s="226" t="s">
        <v>167</v>
      </c>
      <c r="AU97" s="226" t="s">
        <v>79</v>
      </c>
      <c r="AY97" s="20" t="s">
        <v>165</v>
      </c>
      <c r="BE97" s="227">
        <f>IF(N97="základní",J97,0)</f>
        <v>0</v>
      </c>
      <c r="BF97" s="227">
        <f>IF(N97="snížená",J97,0)</f>
        <v>0</v>
      </c>
      <c r="BG97" s="227">
        <f>IF(N97="zákl. přenesená",J97,0)</f>
        <v>0</v>
      </c>
      <c r="BH97" s="227">
        <f>IF(N97="sníž. přenesená",J97,0)</f>
        <v>0</v>
      </c>
      <c r="BI97" s="227">
        <f>IF(N97="nulová",J97,0)</f>
        <v>0</v>
      </c>
      <c r="BJ97" s="20" t="s">
        <v>77</v>
      </c>
      <c r="BK97" s="227">
        <f>ROUND(I97*H97,2)</f>
        <v>0</v>
      </c>
      <c r="BL97" s="20" t="s">
        <v>172</v>
      </c>
      <c r="BM97" s="226" t="s">
        <v>2172</v>
      </c>
    </row>
    <row r="98" s="2" customFormat="1">
      <c r="A98" s="41"/>
      <c r="B98" s="42"/>
      <c r="C98" s="43"/>
      <c r="D98" s="228" t="s">
        <v>174</v>
      </c>
      <c r="E98" s="43"/>
      <c r="F98" s="229" t="s">
        <v>2173</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174</v>
      </c>
      <c r="AU98" s="20" t="s">
        <v>79</v>
      </c>
    </row>
    <row r="99" s="13" customFormat="1">
      <c r="A99" s="13"/>
      <c r="B99" s="233"/>
      <c r="C99" s="234"/>
      <c r="D99" s="235" t="s">
        <v>176</v>
      </c>
      <c r="E99" s="236" t="s">
        <v>19</v>
      </c>
      <c r="F99" s="237" t="s">
        <v>2174</v>
      </c>
      <c r="G99" s="234"/>
      <c r="H99" s="238">
        <v>0.25</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176</v>
      </c>
      <c r="AU99" s="244" t="s">
        <v>79</v>
      </c>
      <c r="AV99" s="13" t="s">
        <v>79</v>
      </c>
      <c r="AW99" s="13" t="s">
        <v>32</v>
      </c>
      <c r="AX99" s="13" t="s">
        <v>70</v>
      </c>
      <c r="AY99" s="244" t="s">
        <v>165</v>
      </c>
    </row>
    <row r="100" s="14" customFormat="1">
      <c r="A100" s="14"/>
      <c r="B100" s="245"/>
      <c r="C100" s="246"/>
      <c r="D100" s="235" t="s">
        <v>176</v>
      </c>
      <c r="E100" s="247" t="s">
        <v>19</v>
      </c>
      <c r="F100" s="248" t="s">
        <v>178</v>
      </c>
      <c r="G100" s="246"/>
      <c r="H100" s="249">
        <v>0.25</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176</v>
      </c>
      <c r="AU100" s="255" t="s">
        <v>79</v>
      </c>
      <c r="AV100" s="14" t="s">
        <v>172</v>
      </c>
      <c r="AW100" s="14" t="s">
        <v>32</v>
      </c>
      <c r="AX100" s="14" t="s">
        <v>77</v>
      </c>
      <c r="AY100" s="255" t="s">
        <v>165</v>
      </c>
    </row>
    <row r="101" s="2" customFormat="1" ht="24.15" customHeight="1">
      <c r="A101" s="41"/>
      <c r="B101" s="42"/>
      <c r="C101" s="215" t="s">
        <v>204</v>
      </c>
      <c r="D101" s="215" t="s">
        <v>167</v>
      </c>
      <c r="E101" s="216" t="s">
        <v>2175</v>
      </c>
      <c r="F101" s="217" t="s">
        <v>2176</v>
      </c>
      <c r="G101" s="218" t="s">
        <v>221</v>
      </c>
      <c r="H101" s="219">
        <v>0.75</v>
      </c>
      <c r="I101" s="220"/>
      <c r="J101" s="221">
        <f>ROUND(I101*H101,2)</f>
        <v>0</v>
      </c>
      <c r="K101" s="217" t="s">
        <v>171</v>
      </c>
      <c r="L101" s="47"/>
      <c r="M101" s="222" t="s">
        <v>19</v>
      </c>
      <c r="N101" s="223"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172</v>
      </c>
      <c r="AT101" s="226" t="s">
        <v>167</v>
      </c>
      <c r="AU101" s="226" t="s">
        <v>79</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2177</v>
      </c>
    </row>
    <row r="102" s="2" customFormat="1">
      <c r="A102" s="41"/>
      <c r="B102" s="42"/>
      <c r="C102" s="43"/>
      <c r="D102" s="228" t="s">
        <v>174</v>
      </c>
      <c r="E102" s="43"/>
      <c r="F102" s="229" t="s">
        <v>2178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174</v>
      </c>
      <c r="AU102" s="20" t="s">
        <v>79</v>
      </c>
    </row>
    <row r="103" s="13" customFormat="1">
      <c r="A103" s="13"/>
      <c r="B103" s="233"/>
      <c r="C103" s="234"/>
      <c r="D103" s="235" t="s">
        <v>176</v>
      </c>
      <c r="E103" s="236" t="s">
        <v>19</v>
      </c>
      <c r="F103" s="237" t="s">
        <v>2179</v>
      </c>
      <c r="G103" s="234"/>
      <c r="H103" s="238">
        <v>0.75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176</v>
      </c>
      <c r="AU103" s="244" t="s">
        <v>79</v>
      </c>
      <c r="AV103" s="13" t="s">
        <v>79</v>
      </c>
      <c r="AW103" s="13" t="s">
        <v>32</v>
      </c>
      <c r="AX103" s="13" t="s">
        <v>70</v>
      </c>
      <c r="AY103" s="244" t="s">
        <v>165</v>
      </c>
    </row>
    <row r="104" s="14" customFormat="1">
      <c r="A104" s="14"/>
      <c r="B104" s="245"/>
      <c r="C104" s="246"/>
      <c r="D104" s="235" t="s">
        <v>176</v>
      </c>
      <c r="E104" s="247" t="s">
        <v>19</v>
      </c>
      <c r="F104" s="248" t="s">
        <v>178</v>
      </c>
      <c r="G104" s="246"/>
      <c r="H104" s="249">
        <v>0.75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176</v>
      </c>
      <c r="AU104" s="255" t="s">
        <v>79</v>
      </c>
      <c r="AV104" s="14" t="s">
        <v>172</v>
      </c>
      <c r="AW104" s="14" t="s">
        <v>32</v>
      </c>
      <c r="AX104" s="14" t="s">
        <v>77</v>
      </c>
      <c r="AY104" s="255" t="s">
        <v>165</v>
      </c>
    </row>
    <row r="105" s="2" customFormat="1" ht="24.15" customHeight="1">
      <c r="A105" s="41"/>
      <c r="B105" s="42"/>
      <c r="C105" s="215" t="s">
        <v>210</v>
      </c>
      <c r="D105" s="215" t="s">
        <v>167</v>
      </c>
      <c r="E105" s="216" t="s">
        <v>2180</v>
      </c>
      <c r="F105" s="217" t="s">
        <v>2181</v>
      </c>
      <c r="G105" s="218" t="s">
        <v>221</v>
      </c>
      <c r="H105" s="219">
        <v>55</v>
      </c>
      <c r="I105" s="220"/>
      <c r="J105" s="221">
        <f>ROUND(I105*H105,2)</f>
        <v>0</v>
      </c>
      <c r="K105" s="217" t="s">
        <v>171</v>
      </c>
      <c r="L105" s="47"/>
      <c r="M105" s="222" t="s">
        <v>19</v>
      </c>
      <c r="N105" s="223"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172</v>
      </c>
      <c r="AT105" s="226" t="s">
        <v>167</v>
      </c>
      <c r="AU105" s="226" t="s">
        <v>79</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2182</v>
      </c>
    </row>
    <row r="106" s="2" customFormat="1">
      <c r="A106" s="41"/>
      <c r="B106" s="42"/>
      <c r="C106" s="43"/>
      <c r="D106" s="228" t="s">
        <v>174</v>
      </c>
      <c r="E106" s="43"/>
      <c r="F106" s="229" t="s">
        <v>2183</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174</v>
      </c>
      <c r="AU106" s="20" t="s">
        <v>79</v>
      </c>
    </row>
    <row r="107" s="13" customFormat="1">
      <c r="A107" s="13"/>
      <c r="B107" s="233"/>
      <c r="C107" s="234"/>
      <c r="D107" s="235" t="s">
        <v>176</v>
      </c>
      <c r="E107" s="236" t="s">
        <v>19</v>
      </c>
      <c r="F107" s="237" t="s">
        <v>2184</v>
      </c>
      <c r="G107" s="234"/>
      <c r="H107" s="238">
        <v>55</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176</v>
      </c>
      <c r="AU107" s="244" t="s">
        <v>79</v>
      </c>
      <c r="AV107" s="13" t="s">
        <v>79</v>
      </c>
      <c r="AW107" s="13" t="s">
        <v>32</v>
      </c>
      <c r="AX107" s="13" t="s">
        <v>70</v>
      </c>
      <c r="AY107" s="244" t="s">
        <v>165</v>
      </c>
    </row>
    <row r="108" s="14" customFormat="1">
      <c r="A108" s="14"/>
      <c r="B108" s="245"/>
      <c r="C108" s="246"/>
      <c r="D108" s="235" t="s">
        <v>176</v>
      </c>
      <c r="E108" s="247" t="s">
        <v>19</v>
      </c>
      <c r="F108" s="248" t="s">
        <v>178</v>
      </c>
      <c r="G108" s="246"/>
      <c r="H108" s="249">
        <v>55</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176</v>
      </c>
      <c r="AU108" s="255" t="s">
        <v>79</v>
      </c>
      <c r="AV108" s="14" t="s">
        <v>172</v>
      </c>
      <c r="AW108" s="14" t="s">
        <v>32</v>
      </c>
      <c r="AX108" s="14" t="s">
        <v>77</v>
      </c>
      <c r="AY108" s="255" t="s">
        <v>165</v>
      </c>
    </row>
    <row r="109" s="2" customFormat="1" ht="24.15" customHeight="1">
      <c r="A109" s="41"/>
      <c r="B109" s="42"/>
      <c r="C109" s="215" t="s">
        <v>217</v>
      </c>
      <c r="D109" s="215" t="s">
        <v>167</v>
      </c>
      <c r="E109" s="216" t="s">
        <v>2185</v>
      </c>
      <c r="F109" s="217" t="s">
        <v>2186</v>
      </c>
      <c r="G109" s="218" t="s">
        <v>221</v>
      </c>
      <c r="H109" s="219">
        <v>15</v>
      </c>
      <c r="I109" s="220"/>
      <c r="J109" s="221">
        <f>ROUND(I109*H109,2)</f>
        <v>0</v>
      </c>
      <c r="K109" s="217" t="s">
        <v>171</v>
      </c>
      <c r="L109" s="47"/>
      <c r="M109" s="222" t="s">
        <v>19</v>
      </c>
      <c r="N109" s="223"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172</v>
      </c>
      <c r="AT109" s="226" t="s">
        <v>167</v>
      </c>
      <c r="AU109" s="226" t="s">
        <v>79</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2187</v>
      </c>
    </row>
    <row r="110" s="2" customFormat="1">
      <c r="A110" s="41"/>
      <c r="B110" s="42"/>
      <c r="C110" s="43"/>
      <c r="D110" s="228" t="s">
        <v>174</v>
      </c>
      <c r="E110" s="43"/>
      <c r="F110" s="229" t="s">
        <v>2188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174</v>
      </c>
      <c r="AU110" s="20" t="s">
        <v>79</v>
      </c>
    </row>
    <row r="111" s="13" customFormat="1">
      <c r="A111" s="13"/>
      <c r="B111" s="233"/>
      <c r="C111" s="234"/>
      <c r="D111" s="235" t="s">
        <v>176</v>
      </c>
      <c r="E111" s="236" t="s">
        <v>19</v>
      </c>
      <c r="F111" s="237" t="s">
        <v>2189</v>
      </c>
      <c r="G111" s="234"/>
      <c r="H111" s="238">
        <v>15</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176</v>
      </c>
      <c r="AU111" s="244" t="s">
        <v>79</v>
      </c>
      <c r="AV111" s="13" t="s">
        <v>79</v>
      </c>
      <c r="AW111" s="13" t="s">
        <v>32</v>
      </c>
      <c r="AX111" s="13" t="s">
        <v>70</v>
      </c>
      <c r="AY111" s="244" t="s">
        <v>165</v>
      </c>
    </row>
    <row r="112" s="14" customFormat="1">
      <c r="A112" s="14"/>
      <c r="B112" s="245"/>
      <c r="C112" s="246"/>
      <c r="D112" s="235" t="s">
        <v>176</v>
      </c>
      <c r="E112" s="247" t="s">
        <v>19</v>
      </c>
      <c r="F112" s="248" t="s">
        <v>178</v>
      </c>
      <c r="G112" s="246"/>
      <c r="H112" s="249">
        <v>15</v>
      </c>
      <c r="I112" s="250"/>
      <c r="J112" s="246"/>
      <c r="K112" s="246"/>
      <c r="L112" s="251"/>
      <c r="M112" s="288"/>
      <c r="N112" s="289"/>
      <c r="O112" s="289"/>
      <c r="P112" s="289"/>
      <c r="Q112" s="289"/>
      <c r="R112" s="289"/>
      <c r="S112" s="289"/>
      <c r="T112" s="290"/>
      <c r="U112" s="14"/>
      <c r="V112" s="14"/>
      <c r="W112" s="14"/>
      <c r="X112" s="14"/>
      <c r="Y112" s="14"/>
      <c r="Z112" s="14"/>
      <c r="AA112" s="14"/>
      <c r="AB112" s="14"/>
      <c r="AC112" s="14"/>
      <c r="AD112" s="14"/>
      <c r="AE112" s="14"/>
      <c r="AT112" s="255" t="s">
        <v>176</v>
      </c>
      <c r="AU112" s="255" t="s">
        <v>79</v>
      </c>
      <c r="AV112" s="14" t="s">
        <v>172</v>
      </c>
      <c r="AW112" s="14" t="s">
        <v>32</v>
      </c>
      <c r="AX112" s="14" t="s">
        <v>77</v>
      </c>
      <c r="AY112" s="255" t="s">
        <v>165</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G/OOjAyEjj2K/qjVrXIQput2MTVsggRp7GnsS3s+wTf5bPdnPAlqns5TpSMJiHsH34eWITXhi+AMTgh26Ut0nA==" hashValue="NwJ0o/AW/WKR7EfTCgcHKgGwm6rrKU/6VHBHcQxbhF/gO14yPitw3WRkldm0S7+ojOXDgrv2Qlt2c3tI9GO+Qw==" algorithmName="SHA-512" password="CC51"/>
  <autoFilter ref="C81:K112"/>
  <mergeCells count="9">
    <mergeCell ref="E7:H7"/>
    <mergeCell ref="E9:H9"/>
    <mergeCell ref="E18:H18"/>
    <mergeCell ref="E27:H27"/>
    <mergeCell ref="E48:H48"/>
    <mergeCell ref="E50:H50"/>
    <mergeCell ref="E72:H72"/>
    <mergeCell ref="E74:H74"/>
    <mergeCell ref="L2:V2"/>
  </mergeCells>
  <hyperlinks>
    <hyperlink ref="F86" r:id="rId1" display="https://podminky.urs.cz/item/CS_URS_2025_01/981011416"/>
    <hyperlink ref="F91" r:id="rId2" display="https://podminky.urs.cz/item/CS_URS_2025_01/997013112"/>
    <hyperlink ref="F93" r:id="rId3" display="https://podminky.urs.cz/item/CS_URS_2025_01/997013501"/>
    <hyperlink ref="F95" r:id="rId4" display="https://podminky.urs.cz/item/CS_URS_2025_01/997013509"/>
    <hyperlink ref="F98" r:id="rId5" display="https://podminky.urs.cz/item/CS_URS_2025_01/997013804"/>
    <hyperlink ref="F102" r:id="rId6" display="https://podminky.urs.cz/item/CS_URS_2025_01/997013814"/>
    <hyperlink ref="F106" r:id="rId7" display="https://podminky.urs.cz/item/CS_URS_2025_01/997013862"/>
    <hyperlink ref="F110" r:id="rId8" display="https://podminky.urs.cz/item/CS_URS_2025_01/997013863"/>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2190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ROUND((SUM(BE81:BE93)),  2)</f>
        <v>0</v>
      </c>
      <c r="G33" s="41"/>
      <c r="H33" s="41"/>
      <c r="I33" s="160">
        <v>0.20999999999999999</v>
      </c>
      <c r="J33" s="159">
        <f>ROUND(((SUM(BE81:BE93))*I33),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ROUND((SUM(BF81:BF93)),  2)</f>
        <v>0</v>
      </c>
      <c r="G34" s="41"/>
      <c r="H34" s="41"/>
      <c r="I34" s="160">
        <v>0.14999999999999999</v>
      </c>
      <c r="J34" s="159">
        <f>ROUND(((SUM(BF81:BF93))*I34),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ROUND((SUM(BG81:BG93)),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ROUND((SUM(BH81:BH93)),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ROUND((SUM(BI81:BI93)),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SO08 - Zrušení stávající studny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J81</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127</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8"/>
      <c r="D61" s="184" t="s">
        <v>2191</v>
      </c>
      <c r="E61" s="185"/>
      <c r="F61" s="185"/>
      <c r="G61" s="185"/>
      <c r="H61" s="185"/>
      <c r="I61" s="185"/>
      <c r="J61" s="186">
        <f>J83</f>
        <v>0</v>
      </c>
      <c r="K61" s="128"/>
      <c r="L61" s="187"/>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4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47"/>
      <c r="S67" s="41"/>
      <c r="T67" s="41"/>
      <c r="U67" s="41"/>
      <c r="V67" s="41"/>
      <c r="W67" s="41"/>
      <c r="X67" s="41"/>
      <c r="Y67" s="41"/>
      <c r="Z67" s="41"/>
      <c r="AA67" s="41"/>
      <c r="AB67" s="41"/>
      <c r="AC67" s="41"/>
      <c r="AD67" s="41"/>
      <c r="AE67" s="41"/>
    </row>
    <row r="68" s="2" customFormat="1" ht="24.96" customHeight="1">
      <c r="A68" s="41"/>
      <c r="B68" s="42"/>
      <c r="C68" s="26" t="s">
        <v>150</v>
      </c>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6.5" customHeight="1">
      <c r="A71" s="41"/>
      <c r="B71" s="42"/>
      <c r="C71" s="43"/>
      <c r="D71" s="43"/>
      <c r="E71" s="172" t="str">
        <f>E7</f>
        <v>BRNO, BYSTRC - REKONSTRUKCE ČS CHOCHOLA (CÚ I/2025)</v>
      </c>
      <c r="F71" s="35"/>
      <c r="G71" s="35"/>
      <c r="H71" s="35"/>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119</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72" t="str">
        <f>E9</f>
        <v>SO08 - Zrušení stávající studny</v>
      </c>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Brno</v>
      </c>
      <c r="G75" s="43"/>
      <c r="H75" s="43"/>
      <c r="I75" s="35" t="s">
        <v>23</v>
      </c>
      <c r="J75" s="75" t="str">
        <f>IF(J12="","",J12)</f>
        <v>10. 5. 2023</v>
      </c>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5.15" customHeight="1">
      <c r="A77" s="41"/>
      <c r="B77" s="42"/>
      <c r="C77" s="35" t="s">
        <v>25</v>
      </c>
      <c r="D77" s="43"/>
      <c r="E77" s="43"/>
      <c r="F77" s="30" t="str">
        <f>E15</f>
        <v xml:space="preserve"> </v>
      </c>
      <c r="G77" s="43"/>
      <c r="H77" s="43"/>
      <c r="I77" s="35" t="s">
        <v>31</v>
      </c>
      <c r="J77" s="39" t="str">
        <f>E21</f>
        <v xml:space="preserve"> </v>
      </c>
      <c r="K77" s="43"/>
      <c r="L77" s="147"/>
      <c r="S77" s="41"/>
      <c r="T77" s="41"/>
      <c r="U77" s="41"/>
      <c r="V77" s="41"/>
      <c r="W77" s="41"/>
      <c r="X77" s="41"/>
      <c r="Y77" s="41"/>
      <c r="Z77" s="41"/>
      <c r="AA77" s="41"/>
      <c r="AB77" s="41"/>
      <c r="AC77" s="41"/>
      <c r="AD77" s="41"/>
      <c r="AE77" s="41"/>
    </row>
    <row r="78" s="2" customFormat="1" ht="15.15" customHeight="1">
      <c r="A78" s="41"/>
      <c r="B78" s="42"/>
      <c r="C78" s="35" t="s">
        <v>29</v>
      </c>
      <c r="D78" s="43"/>
      <c r="E78" s="43"/>
      <c r="F78" s="30" t="str">
        <f>IF(E18="","",E18)</f>
        <v>Vyplň údaj</v>
      </c>
      <c r="G78" s="43"/>
      <c r="H78" s="43"/>
      <c r="I78" s="35" t="s">
        <v>33</v>
      </c>
      <c r="J78" s="39" t="str">
        <f>E24</f>
        <v xml:space="preserve"> </v>
      </c>
      <c r="K78" s="43"/>
      <c r="L78" s="14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11" customFormat="1" ht="29.28" customHeight="1">
      <c r="A80" s="188"/>
      <c r="B80" s="189"/>
      <c r="C80" s="190" t="s">
        <v>151</v>
      </c>
      <c r="D80" s="191" t="s">
        <v>55</v>
      </c>
      <c r="E80" s="191" t="s">
        <v>51</v>
      </c>
      <c r="F80" s="191" t="s">
        <v>52</v>
      </c>
      <c r="G80" s="191" t="s">
        <v>152</v>
      </c>
      <c r="H80" s="191" t="s">
        <v>153</v>
      </c>
      <c r="I80" s="191" t="s">
        <v>154</v>
      </c>
      <c r="J80" s="191" t="s">
        <v>125</v>
      </c>
      <c r="K80" s="192" t="s">
        <v>155</v>
      </c>
      <c r="L80" s="193"/>
      <c r="M80" s="95" t="s">
        <v>19</v>
      </c>
      <c r="N80" s="96" t="s">
        <v>40</v>
      </c>
      <c r="O80" s="96" t="s">
        <v>156</v>
      </c>
      <c r="P80" s="96" t="s">
        <v>157</v>
      </c>
      <c r="Q80" s="96" t="s">
        <v>158</v>
      </c>
      <c r="R80" s="96" t="s">
        <v>159</v>
      </c>
      <c r="S80" s="96" t="s">
        <v>160</v>
      </c>
      <c r="T80" s="97" t="s">
        <v>161</v>
      </c>
      <c r="U80" s="188"/>
      <c r="V80" s="188"/>
      <c r="W80" s="188"/>
      <c r="X80" s="188"/>
      <c r="Y80" s="188"/>
      <c r="Z80" s="188"/>
      <c r="AA80" s="188"/>
      <c r="AB80" s="188"/>
      <c r="AC80" s="188"/>
      <c r="AD80" s="188"/>
      <c r="AE80" s="188"/>
    </row>
    <row r="81" s="2" customFormat="1" ht="22.8" customHeight="1">
      <c r="A81" s="41"/>
      <c r="B81" s="42"/>
      <c r="C81" s="102" t="s">
        <v>162</v>
      </c>
      <c r="D81" s="43"/>
      <c r="E81" s="43"/>
      <c r="F81" s="43"/>
      <c r="G81" s="43"/>
      <c r="H81" s="43"/>
      <c r="I81" s="43"/>
      <c r="J81" s="194">
        <f>BK81</f>
        <v>0</v>
      </c>
      <c r="K81" s="43"/>
      <c r="L81" s="47"/>
      <c r="M81" s="98"/>
      <c r="N81" s="195"/>
      <c r="O81" s="99"/>
      <c r="P81" s="196">
        <f>P82</f>
        <v>0</v>
      </c>
      <c r="Q81" s="99"/>
      <c r="R81" s="196">
        <f>R82</f>
        <v>0</v>
      </c>
      <c r="S81" s="99"/>
      <c r="T81" s="197">
        <f>T82</f>
        <v>0</v>
      </c>
      <c r="U81" s="41"/>
      <c r="V81" s="41"/>
      <c r="W81" s="41"/>
      <c r="X81" s="41"/>
      <c r="Y81" s="41"/>
      <c r="Z81" s="41"/>
      <c r="AA81" s="41"/>
      <c r="AB81" s="41"/>
      <c r="AC81" s="41"/>
      <c r="AD81" s="41"/>
      <c r="AE81" s="41"/>
      <c r="AT81" s="20" t="s">
        <v>69</v>
      </c>
      <c r="AU81" s="20" t="s">
        <v>126</v>
      </c>
      <c r="BK81" s="198">
        <f>BK82</f>
        <v>0</v>
      </c>
    </row>
    <row r="82" s="12" customFormat="1" ht="25.92" customHeight="1">
      <c r="A82" s="12"/>
      <c r="B82" s="199"/>
      <c r="C82" s="200"/>
      <c r="D82" s="201" t="s">
        <v>69</v>
      </c>
      <c r="E82" s="202" t="s">
        <v>163</v>
      </c>
      <c r="F82" s="202" t="s">
        <v>164</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77</v>
      </c>
      <c r="AT82" s="211" t="s">
        <v>69</v>
      </c>
      <c r="AU82" s="211" t="s">
        <v>70</v>
      </c>
      <c r="AY82" s="210" t="s">
        <v>165</v>
      </c>
      <c r="BK82" s="212">
        <f>BK83</f>
        <v>0</v>
      </c>
    </row>
    <row r="83" s="12" customFormat="1" ht="22.8" customHeight="1">
      <c r="A83" s="12"/>
      <c r="B83" s="199"/>
      <c r="C83" s="200"/>
      <c r="D83" s="201" t="s">
        <v>69</v>
      </c>
      <c r="E83" s="213" t="s">
        <v>226</v>
      </c>
      <c r="F83" s="213" t="s">
        <v>2192</v>
      </c>
      <c r="G83" s="200"/>
      <c r="H83" s="200"/>
      <c r="I83" s="203"/>
      <c r="J83" s="214">
        <f>BK83</f>
        <v>0</v>
      </c>
      <c r="K83" s="200"/>
      <c r="L83" s="205"/>
      <c r="M83" s="206"/>
      <c r="N83" s="207"/>
      <c r="O83" s="207"/>
      <c r="P83" s="208">
        <f>SUM(P84:P93)</f>
        <v>0</v>
      </c>
      <c r="Q83" s="207"/>
      <c r="R83" s="208">
        <f>SUM(R84:R93)</f>
        <v>0</v>
      </c>
      <c r="S83" s="207"/>
      <c r="T83" s="209">
        <f>SUM(T84:T93)</f>
        <v>0</v>
      </c>
      <c r="U83" s="12"/>
      <c r="V83" s="12"/>
      <c r="W83" s="12"/>
      <c r="X83" s="12"/>
      <c r="Y83" s="12"/>
      <c r="Z83" s="12"/>
      <c r="AA83" s="12"/>
      <c r="AB83" s="12"/>
      <c r="AC83" s="12"/>
      <c r="AD83" s="12"/>
      <c r="AE83" s="12"/>
      <c r="AR83" s="210" t="s">
        <v>77</v>
      </c>
      <c r="AT83" s="211" t="s">
        <v>69</v>
      </c>
      <c r="AU83" s="211" t="s">
        <v>77</v>
      </c>
      <c r="AY83" s="210" t="s">
        <v>165</v>
      </c>
      <c r="BK83" s="212">
        <f>SUM(BK84:BK93)</f>
        <v>0</v>
      </c>
    </row>
    <row r="84" s="2" customFormat="1" ht="33" customHeight="1">
      <c r="A84" s="41"/>
      <c r="B84" s="42"/>
      <c r="C84" s="215" t="s">
        <v>77</v>
      </c>
      <c r="D84" s="215" t="s">
        <v>167</v>
      </c>
      <c r="E84" s="216" t="s">
        <v>77</v>
      </c>
      <c r="F84" s="217" t="s">
        <v>2193</v>
      </c>
      <c r="G84" s="218" t="s">
        <v>188</v>
      </c>
      <c r="H84" s="219">
        <v>3.5</v>
      </c>
      <c r="I84" s="220"/>
      <c r="J84" s="221">
        <f>ROUND(I84*H84,2)</f>
        <v>0</v>
      </c>
      <c r="K84" s="217" t="s">
        <v>19</v>
      </c>
      <c r="L84" s="47"/>
      <c r="M84" s="222" t="s">
        <v>19</v>
      </c>
      <c r="N84" s="223" t="s">
        <v>41</v>
      </c>
      <c r="O84" s="87"/>
      <c r="P84" s="224">
        <f>O84*H84</f>
        <v>0</v>
      </c>
      <c r="Q84" s="224">
        <v>0</v>
      </c>
      <c r="R84" s="224">
        <f>Q84*H84</f>
        <v>0</v>
      </c>
      <c r="S84" s="224">
        <v>0</v>
      </c>
      <c r="T84" s="225">
        <f>S84*H84</f>
        <v>0</v>
      </c>
      <c r="U84" s="41"/>
      <c r="V84" s="41"/>
      <c r="W84" s="41"/>
      <c r="X84" s="41"/>
      <c r="Y84" s="41"/>
      <c r="Z84" s="41"/>
      <c r="AA84" s="41"/>
      <c r="AB84" s="41"/>
      <c r="AC84" s="41"/>
      <c r="AD84" s="41"/>
      <c r="AE84" s="41"/>
      <c r="AR84" s="226" t="s">
        <v>172</v>
      </c>
      <c r="AT84" s="226" t="s">
        <v>167</v>
      </c>
      <c r="AU84" s="226" t="s">
        <v>79</v>
      </c>
      <c r="AY84" s="20" t="s">
        <v>165</v>
      </c>
      <c r="BE84" s="227">
        <f>IF(N84="základní",J84,0)</f>
        <v>0</v>
      </c>
      <c r="BF84" s="227">
        <f>IF(N84="snížená",J84,0)</f>
        <v>0</v>
      </c>
      <c r="BG84" s="227">
        <f>IF(N84="zákl. přenesená",J84,0)</f>
        <v>0</v>
      </c>
      <c r="BH84" s="227">
        <f>IF(N84="sníž. přenesená",J84,0)</f>
        <v>0</v>
      </c>
      <c r="BI84" s="227">
        <f>IF(N84="nulová",J84,0)</f>
        <v>0</v>
      </c>
      <c r="BJ84" s="20" t="s">
        <v>77</v>
      </c>
      <c r="BK84" s="227">
        <f>ROUND(I84*H84,2)</f>
        <v>0</v>
      </c>
      <c r="BL84" s="20" t="s">
        <v>172</v>
      </c>
      <c r="BM84" s="226" t="s">
        <v>2194</v>
      </c>
    </row>
    <row r="85" s="2" customFormat="1" ht="24.15" customHeight="1">
      <c r="A85" s="41"/>
      <c r="B85" s="42"/>
      <c r="C85" s="215" t="s">
        <v>79</v>
      </c>
      <c r="D85" s="215" t="s">
        <v>167</v>
      </c>
      <c r="E85" s="216" t="s">
        <v>79</v>
      </c>
      <c r="F85" s="217" t="s">
        <v>2195</v>
      </c>
      <c r="G85" s="218" t="s">
        <v>691</v>
      </c>
      <c r="H85" s="219">
        <v>1</v>
      </c>
      <c r="I85" s="220"/>
      <c r="J85" s="221">
        <f>ROUND(I85*H85,2)</f>
        <v>0</v>
      </c>
      <c r="K85" s="217" t="s">
        <v>19</v>
      </c>
      <c r="L85" s="47"/>
      <c r="M85" s="222" t="s">
        <v>19</v>
      </c>
      <c r="N85" s="223" t="s">
        <v>41</v>
      </c>
      <c r="O85" s="87"/>
      <c r="P85" s="224">
        <f>O85*H85</f>
        <v>0</v>
      </c>
      <c r="Q85" s="224">
        <v>0</v>
      </c>
      <c r="R85" s="224">
        <f>Q85*H85</f>
        <v>0</v>
      </c>
      <c r="S85" s="224">
        <v>0</v>
      </c>
      <c r="T85" s="225">
        <f>S85*H85</f>
        <v>0</v>
      </c>
      <c r="U85" s="41"/>
      <c r="V85" s="41"/>
      <c r="W85" s="41"/>
      <c r="X85" s="41"/>
      <c r="Y85" s="41"/>
      <c r="Z85" s="41"/>
      <c r="AA85" s="41"/>
      <c r="AB85" s="41"/>
      <c r="AC85" s="41"/>
      <c r="AD85" s="41"/>
      <c r="AE85" s="41"/>
      <c r="AR85" s="226" t="s">
        <v>172</v>
      </c>
      <c r="AT85" s="226" t="s">
        <v>167</v>
      </c>
      <c r="AU85" s="226" t="s">
        <v>79</v>
      </c>
      <c r="AY85" s="20" t="s">
        <v>165</v>
      </c>
      <c r="BE85" s="227">
        <f>IF(N85="základní",J85,0)</f>
        <v>0</v>
      </c>
      <c r="BF85" s="227">
        <f>IF(N85="snížená",J85,0)</f>
        <v>0</v>
      </c>
      <c r="BG85" s="227">
        <f>IF(N85="zákl. přenesená",J85,0)</f>
        <v>0</v>
      </c>
      <c r="BH85" s="227">
        <f>IF(N85="sníž. přenesená",J85,0)</f>
        <v>0</v>
      </c>
      <c r="BI85" s="227">
        <f>IF(N85="nulová",J85,0)</f>
        <v>0</v>
      </c>
      <c r="BJ85" s="20" t="s">
        <v>77</v>
      </c>
      <c r="BK85" s="227">
        <f>ROUND(I85*H85,2)</f>
        <v>0</v>
      </c>
      <c r="BL85" s="20" t="s">
        <v>172</v>
      </c>
      <c r="BM85" s="226" t="s">
        <v>2196</v>
      </c>
    </row>
    <row r="86" s="2" customFormat="1" ht="33" customHeight="1">
      <c r="A86" s="41"/>
      <c r="B86" s="42"/>
      <c r="C86" s="215" t="s">
        <v>185</v>
      </c>
      <c r="D86" s="215" t="s">
        <v>167</v>
      </c>
      <c r="E86" s="216" t="s">
        <v>185</v>
      </c>
      <c r="F86" s="217" t="s">
        <v>2197</v>
      </c>
      <c r="G86" s="218" t="s">
        <v>691</v>
      </c>
      <c r="H86" s="219">
        <v>1</v>
      </c>
      <c r="I86" s="220"/>
      <c r="J86" s="221">
        <f>ROUND(I86*H86,2)</f>
        <v>0</v>
      </c>
      <c r="K86" s="217" t="s">
        <v>19</v>
      </c>
      <c r="L86" s="47"/>
      <c r="M86" s="222" t="s">
        <v>19</v>
      </c>
      <c r="N86" s="223" t="s">
        <v>41</v>
      </c>
      <c r="O86" s="87"/>
      <c r="P86" s="224">
        <f>O86*H86</f>
        <v>0</v>
      </c>
      <c r="Q86" s="224">
        <v>0</v>
      </c>
      <c r="R86" s="224">
        <f>Q86*H86</f>
        <v>0</v>
      </c>
      <c r="S86" s="224">
        <v>0</v>
      </c>
      <c r="T86" s="225">
        <f>S86*H86</f>
        <v>0</v>
      </c>
      <c r="U86" s="41"/>
      <c r="V86" s="41"/>
      <c r="W86" s="41"/>
      <c r="X86" s="41"/>
      <c r="Y86" s="41"/>
      <c r="Z86" s="41"/>
      <c r="AA86" s="41"/>
      <c r="AB86" s="41"/>
      <c r="AC86" s="41"/>
      <c r="AD86" s="41"/>
      <c r="AE86" s="41"/>
      <c r="AR86" s="226" t="s">
        <v>172</v>
      </c>
      <c r="AT86" s="226" t="s">
        <v>167</v>
      </c>
      <c r="AU86" s="226" t="s">
        <v>79</v>
      </c>
      <c r="AY86" s="20" t="s">
        <v>165</v>
      </c>
      <c r="BE86" s="227">
        <f>IF(N86="základní",J86,0)</f>
        <v>0</v>
      </c>
      <c r="BF86" s="227">
        <f>IF(N86="snížená",J86,0)</f>
        <v>0</v>
      </c>
      <c r="BG86" s="227">
        <f>IF(N86="zákl. přenesená",J86,0)</f>
        <v>0</v>
      </c>
      <c r="BH86" s="227">
        <f>IF(N86="sníž. přenesená",J86,0)</f>
        <v>0</v>
      </c>
      <c r="BI86" s="227">
        <f>IF(N86="nulová",J86,0)</f>
        <v>0</v>
      </c>
      <c r="BJ86" s="20" t="s">
        <v>77</v>
      </c>
      <c r="BK86" s="227">
        <f>ROUND(I86*H86,2)</f>
        <v>0</v>
      </c>
      <c r="BL86" s="20" t="s">
        <v>172</v>
      </c>
      <c r="BM86" s="226" t="s">
        <v>2198</v>
      </c>
    </row>
    <row r="87" s="2" customFormat="1">
      <c r="A87" s="41"/>
      <c r="B87" s="42"/>
      <c r="C87" s="43"/>
      <c r="D87" s="235" t="s">
        <v>667</v>
      </c>
      <c r="E87" s="43"/>
      <c r="F87" s="287" t="s">
        <v>2199</v>
      </c>
      <c r="G87" s="43"/>
      <c r="H87" s="43"/>
      <c r="I87" s="230"/>
      <c r="J87" s="43"/>
      <c r="K87" s="43"/>
      <c r="L87" s="47"/>
      <c r="M87" s="231"/>
      <c r="N87" s="232"/>
      <c r="O87" s="87"/>
      <c r="P87" s="87"/>
      <c r="Q87" s="87"/>
      <c r="R87" s="87"/>
      <c r="S87" s="87"/>
      <c r="T87" s="88"/>
      <c r="U87" s="41"/>
      <c r="V87" s="41"/>
      <c r="W87" s="41"/>
      <c r="X87" s="41"/>
      <c r="Y87" s="41"/>
      <c r="Z87" s="41"/>
      <c r="AA87" s="41"/>
      <c r="AB87" s="41"/>
      <c r="AC87" s="41"/>
      <c r="AD87" s="41"/>
      <c r="AE87" s="41"/>
      <c r="AT87" s="20" t="s">
        <v>667</v>
      </c>
      <c r="AU87" s="20" t="s">
        <v>79</v>
      </c>
    </row>
    <row r="88" s="2" customFormat="1" ht="24.15" customHeight="1">
      <c r="A88" s="41"/>
      <c r="B88" s="42"/>
      <c r="C88" s="215" t="s">
        <v>172</v>
      </c>
      <c r="D88" s="215" t="s">
        <v>167</v>
      </c>
      <c r="E88" s="216" t="s">
        <v>172</v>
      </c>
      <c r="F88" s="217" t="s">
        <v>2200</v>
      </c>
      <c r="G88" s="218" t="s">
        <v>691</v>
      </c>
      <c r="H88" s="219">
        <v>1</v>
      </c>
      <c r="I88" s="220"/>
      <c r="J88" s="221">
        <f>ROUND(I88*H88,2)</f>
        <v>0</v>
      </c>
      <c r="K88" s="217" t="s">
        <v>19</v>
      </c>
      <c r="L88" s="47"/>
      <c r="M88" s="222" t="s">
        <v>19</v>
      </c>
      <c r="N88" s="223" t="s">
        <v>41</v>
      </c>
      <c r="O88" s="87"/>
      <c r="P88" s="224">
        <f>O88*H88</f>
        <v>0</v>
      </c>
      <c r="Q88" s="224">
        <v>0</v>
      </c>
      <c r="R88" s="224">
        <f>Q88*H88</f>
        <v>0</v>
      </c>
      <c r="S88" s="224">
        <v>0</v>
      </c>
      <c r="T88" s="225">
        <f>S88*H88</f>
        <v>0</v>
      </c>
      <c r="U88" s="41"/>
      <c r="V88" s="41"/>
      <c r="W88" s="41"/>
      <c r="X88" s="41"/>
      <c r="Y88" s="41"/>
      <c r="Z88" s="41"/>
      <c r="AA88" s="41"/>
      <c r="AB88" s="41"/>
      <c r="AC88" s="41"/>
      <c r="AD88" s="41"/>
      <c r="AE88" s="41"/>
      <c r="AR88" s="226" t="s">
        <v>172</v>
      </c>
      <c r="AT88" s="226" t="s">
        <v>167</v>
      </c>
      <c r="AU88" s="226" t="s">
        <v>79</v>
      </c>
      <c r="AY88" s="20" t="s">
        <v>165</v>
      </c>
      <c r="BE88" s="227">
        <f>IF(N88="základní",J88,0)</f>
        <v>0</v>
      </c>
      <c r="BF88" s="227">
        <f>IF(N88="snížená",J88,0)</f>
        <v>0</v>
      </c>
      <c r="BG88" s="227">
        <f>IF(N88="zákl. přenesená",J88,0)</f>
        <v>0</v>
      </c>
      <c r="BH88" s="227">
        <f>IF(N88="sníž. přenesená",J88,0)</f>
        <v>0</v>
      </c>
      <c r="BI88" s="227">
        <f>IF(N88="nulová",J88,0)</f>
        <v>0</v>
      </c>
      <c r="BJ88" s="20" t="s">
        <v>77</v>
      </c>
      <c r="BK88" s="227">
        <f>ROUND(I88*H88,2)</f>
        <v>0</v>
      </c>
      <c r="BL88" s="20" t="s">
        <v>172</v>
      </c>
      <c r="BM88" s="226" t="s">
        <v>2201</v>
      </c>
    </row>
    <row r="89" s="2" customFormat="1">
      <c r="A89" s="41"/>
      <c r="B89" s="42"/>
      <c r="C89" s="43"/>
      <c r="D89" s="235" t="s">
        <v>667</v>
      </c>
      <c r="E89" s="43"/>
      <c r="F89" s="287" t="s">
        <v>2202</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667</v>
      </c>
      <c r="AU89" s="20" t="s">
        <v>79</v>
      </c>
    </row>
    <row r="90" s="2" customFormat="1" ht="24.15" customHeight="1">
      <c r="A90" s="41"/>
      <c r="B90" s="42"/>
      <c r="C90" s="215" t="s">
        <v>198</v>
      </c>
      <c r="D90" s="215" t="s">
        <v>167</v>
      </c>
      <c r="E90" s="216" t="s">
        <v>198</v>
      </c>
      <c r="F90" s="217" t="s">
        <v>2203</v>
      </c>
      <c r="G90" s="218" t="s">
        <v>194</v>
      </c>
      <c r="H90" s="219">
        <v>0.10000000000000001</v>
      </c>
      <c r="I90" s="220"/>
      <c r="J90" s="221">
        <f>ROUND(I90*H90,2)</f>
        <v>0</v>
      </c>
      <c r="K90" s="217" t="s">
        <v>19</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79</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2204</v>
      </c>
    </row>
    <row r="91" s="2" customFormat="1" ht="24.15" customHeight="1">
      <c r="A91" s="41"/>
      <c r="B91" s="42"/>
      <c r="C91" s="215" t="s">
        <v>204</v>
      </c>
      <c r="D91" s="215" t="s">
        <v>167</v>
      </c>
      <c r="E91" s="216" t="s">
        <v>204</v>
      </c>
      <c r="F91" s="217" t="s">
        <v>2205</v>
      </c>
      <c r="G91" s="218" t="s">
        <v>691</v>
      </c>
      <c r="H91" s="219">
        <v>1</v>
      </c>
      <c r="I91" s="220"/>
      <c r="J91" s="221">
        <f>ROUND(I91*H91,2)</f>
        <v>0</v>
      </c>
      <c r="K91" s="217" t="s">
        <v>19</v>
      </c>
      <c r="L91" s="47"/>
      <c r="M91" s="222" t="s">
        <v>19</v>
      </c>
      <c r="N91" s="223"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172</v>
      </c>
      <c r="AT91" s="226" t="s">
        <v>167</v>
      </c>
      <c r="AU91" s="226" t="s">
        <v>79</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2206</v>
      </c>
    </row>
    <row r="92" s="2" customFormat="1">
      <c r="A92" s="41"/>
      <c r="B92" s="42"/>
      <c r="C92" s="43"/>
      <c r="D92" s="235" t="s">
        <v>667</v>
      </c>
      <c r="E92" s="43"/>
      <c r="F92" s="287" t="s">
        <v>2207</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667</v>
      </c>
      <c r="AU92" s="20" t="s">
        <v>79</v>
      </c>
    </row>
    <row r="93" s="2" customFormat="1" ht="24.15" customHeight="1">
      <c r="A93" s="41"/>
      <c r="B93" s="42"/>
      <c r="C93" s="215" t="s">
        <v>210</v>
      </c>
      <c r="D93" s="215" t="s">
        <v>167</v>
      </c>
      <c r="E93" s="216" t="s">
        <v>210</v>
      </c>
      <c r="F93" s="217" t="s">
        <v>2208</v>
      </c>
      <c r="G93" s="218" t="s">
        <v>691</v>
      </c>
      <c r="H93" s="219">
        <v>1</v>
      </c>
      <c r="I93" s="220"/>
      <c r="J93" s="221">
        <f>ROUND(I93*H93,2)</f>
        <v>0</v>
      </c>
      <c r="K93" s="217" t="s">
        <v>19</v>
      </c>
      <c r="L93" s="47"/>
      <c r="M93" s="291" t="s">
        <v>19</v>
      </c>
      <c r="N93" s="292" t="s">
        <v>41</v>
      </c>
      <c r="O93" s="293"/>
      <c r="P93" s="294">
        <f>O93*H93</f>
        <v>0</v>
      </c>
      <c r="Q93" s="294">
        <v>0</v>
      </c>
      <c r="R93" s="294">
        <f>Q93*H93</f>
        <v>0</v>
      </c>
      <c r="S93" s="294">
        <v>0</v>
      </c>
      <c r="T93" s="295">
        <f>S93*H93</f>
        <v>0</v>
      </c>
      <c r="U93" s="41"/>
      <c r="V93" s="41"/>
      <c r="W93" s="41"/>
      <c r="X93" s="41"/>
      <c r="Y93" s="41"/>
      <c r="Z93" s="41"/>
      <c r="AA93" s="41"/>
      <c r="AB93" s="41"/>
      <c r="AC93" s="41"/>
      <c r="AD93" s="41"/>
      <c r="AE93" s="41"/>
      <c r="AR93" s="226" t="s">
        <v>172</v>
      </c>
      <c r="AT93" s="226" t="s">
        <v>167</v>
      </c>
      <c r="AU93" s="226" t="s">
        <v>79</v>
      </c>
      <c r="AY93" s="20" t="s">
        <v>165</v>
      </c>
      <c r="BE93" s="227">
        <f>IF(N93="základní",J93,0)</f>
        <v>0</v>
      </c>
      <c r="BF93" s="227">
        <f>IF(N93="snížená",J93,0)</f>
        <v>0</v>
      </c>
      <c r="BG93" s="227">
        <f>IF(N93="zákl. přenesená",J93,0)</f>
        <v>0</v>
      </c>
      <c r="BH93" s="227">
        <f>IF(N93="sníž. přenesená",J93,0)</f>
        <v>0</v>
      </c>
      <c r="BI93" s="227">
        <f>IF(N93="nulová",J93,0)</f>
        <v>0</v>
      </c>
      <c r="BJ93" s="20" t="s">
        <v>77</v>
      </c>
      <c r="BK93" s="227">
        <f>ROUND(I93*H93,2)</f>
        <v>0</v>
      </c>
      <c r="BL93" s="20" t="s">
        <v>172</v>
      </c>
      <c r="BM93" s="226" t="s">
        <v>2209</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ff3hRkC61rqvis1WZOvAu6lFAnPqIPc+Wa3iRYTDi6zGfcKG97Oo6csZSrCPR3UOo7fUA10OCgTXcyDBaZDezQ==" hashValue="thRU+qATr01adzimfG8EQhYBYgZM/s17D/nJiHU+sV2cdpV+8x0Vv1Gxupdu2VxhAOzxo0zT8+BpTkpJkw5QqA==" algorithmName="SHA-512" password="CC51"/>
  <autoFilter ref="C80:K9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2210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ROUND((SUM(BE86:BE184)),  2)</f>
        <v>0</v>
      </c>
      <c r="G33" s="41"/>
      <c r="H33" s="41"/>
      <c r="I33" s="160">
        <v>0.20999999999999999</v>
      </c>
      <c r="J33" s="159">
        <f>ROUND(((SUM(BE86:BE184))*I33),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ROUND((SUM(BF86:BF184)),  2)</f>
        <v>0</v>
      </c>
      <c r="G34" s="41"/>
      <c r="H34" s="41"/>
      <c r="I34" s="160">
        <v>0.14999999999999999</v>
      </c>
      <c r="J34" s="159">
        <f>ROUND(((SUM(BF86:BF184))*I34),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ROUND((SUM(BG86:BG184)),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ROUND((SUM(BH86:BH184)),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ROUND((SUM(BI86:BI184)),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PS01 - Strojně technologická část</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2211</v>
      </c>
      <c r="E60" s="180"/>
      <c r="F60" s="180"/>
      <c r="G60" s="180"/>
      <c r="H60" s="180"/>
      <c r="I60" s="180"/>
      <c r="J60" s="181">
        <f>J87</f>
        <v>0</v>
      </c>
      <c r="K60" s="178"/>
      <c r="L60" s="182"/>
      <c r="S60" s="9"/>
      <c r="T60" s="9"/>
      <c r="U60" s="9"/>
      <c r="V60" s="9"/>
      <c r="W60" s="9"/>
      <c r="X60" s="9"/>
      <c r="Y60" s="9"/>
      <c r="Z60" s="9"/>
      <c r="AA60" s="9"/>
      <c r="AB60" s="9"/>
      <c r="AC60" s="9"/>
      <c r="AD60" s="9"/>
      <c r="AE60" s="9"/>
    </row>
    <row r="61" s="9" customFormat="1" ht="24.96" customHeight="1">
      <c r="A61" s="9"/>
      <c r="B61" s="177"/>
      <c r="C61" s="178"/>
      <c r="D61" s="179" t="s">
        <v>2212</v>
      </c>
      <c r="E61" s="180"/>
      <c r="F61" s="180"/>
      <c r="G61" s="180"/>
      <c r="H61" s="180"/>
      <c r="I61" s="180"/>
      <c r="J61" s="181">
        <f>J93</f>
        <v>0</v>
      </c>
      <c r="K61" s="178"/>
      <c r="L61" s="182"/>
      <c r="S61" s="9"/>
      <c r="T61" s="9"/>
      <c r="U61" s="9"/>
      <c r="V61" s="9"/>
      <c r="W61" s="9"/>
      <c r="X61" s="9"/>
      <c r="Y61" s="9"/>
      <c r="Z61" s="9"/>
      <c r="AA61" s="9"/>
      <c r="AB61" s="9"/>
      <c r="AC61" s="9"/>
      <c r="AD61" s="9"/>
      <c r="AE61" s="9"/>
    </row>
    <row r="62" s="9" customFormat="1" ht="24.96" customHeight="1">
      <c r="A62" s="9"/>
      <c r="B62" s="177"/>
      <c r="C62" s="178"/>
      <c r="D62" s="179" t="s">
        <v>2213</v>
      </c>
      <c r="E62" s="180"/>
      <c r="F62" s="180"/>
      <c r="G62" s="180"/>
      <c r="H62" s="180"/>
      <c r="I62" s="180"/>
      <c r="J62" s="181">
        <f>J102</f>
        <v>0</v>
      </c>
      <c r="K62" s="178"/>
      <c r="L62" s="182"/>
      <c r="S62" s="9"/>
      <c r="T62" s="9"/>
      <c r="U62" s="9"/>
      <c r="V62" s="9"/>
      <c r="W62" s="9"/>
      <c r="X62" s="9"/>
      <c r="Y62" s="9"/>
      <c r="Z62" s="9"/>
      <c r="AA62" s="9"/>
      <c r="AB62" s="9"/>
      <c r="AC62" s="9"/>
      <c r="AD62" s="9"/>
      <c r="AE62" s="9"/>
    </row>
    <row r="63" s="9" customFormat="1" ht="24.96" customHeight="1">
      <c r="A63" s="9"/>
      <c r="B63" s="177"/>
      <c r="C63" s="178"/>
      <c r="D63" s="179" t="s">
        <v>2214</v>
      </c>
      <c r="E63" s="180"/>
      <c r="F63" s="180"/>
      <c r="G63" s="180"/>
      <c r="H63" s="180"/>
      <c r="I63" s="180"/>
      <c r="J63" s="181">
        <f>J122</f>
        <v>0</v>
      </c>
      <c r="K63" s="178"/>
      <c r="L63" s="182"/>
      <c r="S63" s="9"/>
      <c r="T63" s="9"/>
      <c r="U63" s="9"/>
      <c r="V63" s="9"/>
      <c r="W63" s="9"/>
      <c r="X63" s="9"/>
      <c r="Y63" s="9"/>
      <c r="Z63" s="9"/>
      <c r="AA63" s="9"/>
      <c r="AB63" s="9"/>
      <c r="AC63" s="9"/>
      <c r="AD63" s="9"/>
      <c r="AE63" s="9"/>
    </row>
    <row r="64" s="9" customFormat="1" ht="24.96" customHeight="1">
      <c r="A64" s="9"/>
      <c r="B64" s="177"/>
      <c r="C64" s="178"/>
      <c r="D64" s="179" t="s">
        <v>2215</v>
      </c>
      <c r="E64" s="180"/>
      <c r="F64" s="180"/>
      <c r="G64" s="180"/>
      <c r="H64" s="180"/>
      <c r="I64" s="180"/>
      <c r="J64" s="181">
        <f>J146</f>
        <v>0</v>
      </c>
      <c r="K64" s="178"/>
      <c r="L64" s="182"/>
      <c r="S64" s="9"/>
      <c r="T64" s="9"/>
      <c r="U64" s="9"/>
      <c r="V64" s="9"/>
      <c r="W64" s="9"/>
      <c r="X64" s="9"/>
      <c r="Y64" s="9"/>
      <c r="Z64" s="9"/>
      <c r="AA64" s="9"/>
      <c r="AB64" s="9"/>
      <c r="AC64" s="9"/>
      <c r="AD64" s="9"/>
      <c r="AE64" s="9"/>
    </row>
    <row r="65" s="9" customFormat="1" ht="24.96" customHeight="1">
      <c r="A65" s="9"/>
      <c r="B65" s="177"/>
      <c r="C65" s="178"/>
      <c r="D65" s="179" t="s">
        <v>2216</v>
      </c>
      <c r="E65" s="180"/>
      <c r="F65" s="180"/>
      <c r="G65" s="180"/>
      <c r="H65" s="180"/>
      <c r="I65" s="180"/>
      <c r="J65" s="181">
        <f>J163</f>
        <v>0</v>
      </c>
      <c r="K65" s="178"/>
      <c r="L65" s="182"/>
      <c r="S65" s="9"/>
      <c r="T65" s="9"/>
      <c r="U65" s="9"/>
      <c r="V65" s="9"/>
      <c r="W65" s="9"/>
      <c r="X65" s="9"/>
      <c r="Y65" s="9"/>
      <c r="Z65" s="9"/>
      <c r="AA65" s="9"/>
      <c r="AB65" s="9"/>
      <c r="AC65" s="9"/>
      <c r="AD65" s="9"/>
      <c r="AE65" s="9"/>
    </row>
    <row r="66" s="9" customFormat="1" ht="24.96" customHeight="1">
      <c r="A66" s="9"/>
      <c r="B66" s="177"/>
      <c r="C66" s="178"/>
      <c r="D66" s="179" t="s">
        <v>2217</v>
      </c>
      <c r="E66" s="180"/>
      <c r="F66" s="180"/>
      <c r="G66" s="180"/>
      <c r="H66" s="180"/>
      <c r="I66" s="180"/>
      <c r="J66" s="181">
        <f>J177</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150</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BRNO, BYSTRC - REKONSTRUKCE ČS CHOCHOLA (CÚ I/2025)</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119</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PS01 - Strojně technologická část</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Brno</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 xml:space="preserve"> </v>
      </c>
      <c r="G82" s="43"/>
      <c r="H82" s="43"/>
      <c r="I82" s="35" t="s">
        <v>31</v>
      </c>
      <c r="J82" s="39" t="str">
        <f>E21</f>
        <v xml:space="preserve"> </v>
      </c>
      <c r="K82" s="43"/>
      <c r="L82" s="14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33</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151</v>
      </c>
      <c r="D85" s="191" t="s">
        <v>55</v>
      </c>
      <c r="E85" s="191" t="s">
        <v>51</v>
      </c>
      <c r="F85" s="191" t="s">
        <v>52</v>
      </c>
      <c r="G85" s="191" t="s">
        <v>152</v>
      </c>
      <c r="H85" s="191" t="s">
        <v>153</v>
      </c>
      <c r="I85" s="191" t="s">
        <v>154</v>
      </c>
      <c r="J85" s="191" t="s">
        <v>125</v>
      </c>
      <c r="K85" s="192" t="s">
        <v>155</v>
      </c>
      <c r="L85" s="193"/>
      <c r="M85" s="95" t="s">
        <v>19</v>
      </c>
      <c r="N85" s="96" t="s">
        <v>40</v>
      </c>
      <c r="O85" s="96" t="s">
        <v>156</v>
      </c>
      <c r="P85" s="96" t="s">
        <v>157</v>
      </c>
      <c r="Q85" s="96" t="s">
        <v>158</v>
      </c>
      <c r="R85" s="96" t="s">
        <v>159</v>
      </c>
      <c r="S85" s="96" t="s">
        <v>160</v>
      </c>
      <c r="T85" s="97" t="s">
        <v>161</v>
      </c>
      <c r="U85" s="188"/>
      <c r="V85" s="188"/>
      <c r="W85" s="188"/>
      <c r="X85" s="188"/>
      <c r="Y85" s="188"/>
      <c r="Z85" s="188"/>
      <c r="AA85" s="188"/>
      <c r="AB85" s="188"/>
      <c r="AC85" s="188"/>
      <c r="AD85" s="188"/>
      <c r="AE85" s="188"/>
    </row>
    <row r="86" s="2" customFormat="1" ht="22.8" customHeight="1">
      <c r="A86" s="41"/>
      <c r="B86" s="42"/>
      <c r="C86" s="102" t="s">
        <v>162</v>
      </c>
      <c r="D86" s="43"/>
      <c r="E86" s="43"/>
      <c r="F86" s="43"/>
      <c r="G86" s="43"/>
      <c r="H86" s="43"/>
      <c r="I86" s="43"/>
      <c r="J86" s="194">
        <f>BK86</f>
        <v>0</v>
      </c>
      <c r="K86" s="43"/>
      <c r="L86" s="47"/>
      <c r="M86" s="98"/>
      <c r="N86" s="195"/>
      <c r="O86" s="99"/>
      <c r="P86" s="196">
        <f>P87+P93+P102+P122+P146+P163+P177</f>
        <v>0</v>
      </c>
      <c r="Q86" s="99"/>
      <c r="R86" s="196">
        <f>R87+R93+R102+R122+R146+R163+R177</f>
        <v>0</v>
      </c>
      <c r="S86" s="99"/>
      <c r="T86" s="197">
        <f>T87+T93+T102+T122+T146+T163+T177</f>
        <v>0</v>
      </c>
      <c r="U86" s="41"/>
      <c r="V86" s="41"/>
      <c r="W86" s="41"/>
      <c r="X86" s="41"/>
      <c r="Y86" s="41"/>
      <c r="Z86" s="41"/>
      <c r="AA86" s="41"/>
      <c r="AB86" s="41"/>
      <c r="AC86" s="41"/>
      <c r="AD86" s="41"/>
      <c r="AE86" s="41"/>
      <c r="AT86" s="20" t="s">
        <v>69</v>
      </c>
      <c r="AU86" s="20" t="s">
        <v>126</v>
      </c>
      <c r="BK86" s="198">
        <f>BK87+BK93+BK102+BK122+BK146+BK163+BK177</f>
        <v>0</v>
      </c>
    </row>
    <row r="87" s="12" customFormat="1" ht="25.92" customHeight="1">
      <c r="A87" s="12"/>
      <c r="B87" s="199"/>
      <c r="C87" s="200"/>
      <c r="D87" s="201" t="s">
        <v>69</v>
      </c>
      <c r="E87" s="202" t="s">
        <v>2218</v>
      </c>
      <c r="F87" s="202" t="s">
        <v>2219</v>
      </c>
      <c r="G87" s="200"/>
      <c r="H87" s="200"/>
      <c r="I87" s="203"/>
      <c r="J87" s="204">
        <f>BK87</f>
        <v>0</v>
      </c>
      <c r="K87" s="200"/>
      <c r="L87" s="205"/>
      <c r="M87" s="206"/>
      <c r="N87" s="207"/>
      <c r="O87" s="207"/>
      <c r="P87" s="208">
        <f>SUM(P88:P92)</f>
        <v>0</v>
      </c>
      <c r="Q87" s="207"/>
      <c r="R87" s="208">
        <f>SUM(R88:R92)</f>
        <v>0</v>
      </c>
      <c r="S87" s="207"/>
      <c r="T87" s="209">
        <f>SUM(T88:T92)</f>
        <v>0</v>
      </c>
      <c r="U87" s="12"/>
      <c r="V87" s="12"/>
      <c r="W87" s="12"/>
      <c r="X87" s="12"/>
      <c r="Y87" s="12"/>
      <c r="Z87" s="12"/>
      <c r="AA87" s="12"/>
      <c r="AB87" s="12"/>
      <c r="AC87" s="12"/>
      <c r="AD87" s="12"/>
      <c r="AE87" s="12"/>
      <c r="AR87" s="210" t="s">
        <v>77</v>
      </c>
      <c r="AT87" s="211" t="s">
        <v>69</v>
      </c>
      <c r="AU87" s="211" t="s">
        <v>70</v>
      </c>
      <c r="AY87" s="210" t="s">
        <v>165</v>
      </c>
      <c r="BK87" s="212">
        <f>SUM(BK88:BK92)</f>
        <v>0</v>
      </c>
    </row>
    <row r="88" s="2" customFormat="1" ht="16.5" customHeight="1">
      <c r="A88" s="41"/>
      <c r="B88" s="42"/>
      <c r="C88" s="256" t="s">
        <v>77</v>
      </c>
      <c r="D88" s="256" t="s">
        <v>218</v>
      </c>
      <c r="E88" s="257" t="s">
        <v>2220</v>
      </c>
      <c r="F88" s="258" t="s">
        <v>2221</v>
      </c>
      <c r="G88" s="259" t="s">
        <v>213</v>
      </c>
      <c r="H88" s="260">
        <v>17.5</v>
      </c>
      <c r="I88" s="261"/>
      <c r="J88" s="262">
        <f>ROUND(I88*H88,2)</f>
        <v>0</v>
      </c>
      <c r="K88" s="258" t="s">
        <v>19</v>
      </c>
      <c r="L88" s="263"/>
      <c r="M88" s="264" t="s">
        <v>19</v>
      </c>
      <c r="N88" s="265" t="s">
        <v>41</v>
      </c>
      <c r="O88" s="87"/>
      <c r="P88" s="224">
        <f>O88*H88</f>
        <v>0</v>
      </c>
      <c r="Q88" s="224">
        <v>0</v>
      </c>
      <c r="R88" s="224">
        <f>Q88*H88</f>
        <v>0</v>
      </c>
      <c r="S88" s="224">
        <v>0</v>
      </c>
      <c r="T88" s="225">
        <f>S88*H88</f>
        <v>0</v>
      </c>
      <c r="U88" s="41"/>
      <c r="V88" s="41"/>
      <c r="W88" s="41"/>
      <c r="X88" s="41"/>
      <c r="Y88" s="41"/>
      <c r="Z88" s="41"/>
      <c r="AA88" s="41"/>
      <c r="AB88" s="41"/>
      <c r="AC88" s="41"/>
      <c r="AD88" s="41"/>
      <c r="AE88" s="41"/>
      <c r="AR88" s="226" t="s">
        <v>217</v>
      </c>
      <c r="AT88" s="226" t="s">
        <v>218</v>
      </c>
      <c r="AU88" s="226" t="s">
        <v>77</v>
      </c>
      <c r="AY88" s="20" t="s">
        <v>165</v>
      </c>
      <c r="BE88" s="227">
        <f>IF(N88="základní",J88,0)</f>
        <v>0</v>
      </c>
      <c r="BF88" s="227">
        <f>IF(N88="snížená",J88,0)</f>
        <v>0</v>
      </c>
      <c r="BG88" s="227">
        <f>IF(N88="zákl. přenesená",J88,0)</f>
        <v>0</v>
      </c>
      <c r="BH88" s="227">
        <f>IF(N88="sníž. přenesená",J88,0)</f>
        <v>0</v>
      </c>
      <c r="BI88" s="227">
        <f>IF(N88="nulová",J88,0)</f>
        <v>0</v>
      </c>
      <c r="BJ88" s="20" t="s">
        <v>77</v>
      </c>
      <c r="BK88" s="227">
        <f>ROUND(I88*H88,2)</f>
        <v>0</v>
      </c>
      <c r="BL88" s="20" t="s">
        <v>172</v>
      </c>
      <c r="BM88" s="226" t="s">
        <v>2222</v>
      </c>
    </row>
    <row r="89" s="2" customFormat="1" ht="16.5" customHeight="1">
      <c r="A89" s="41"/>
      <c r="B89" s="42"/>
      <c r="C89" s="256" t="s">
        <v>79</v>
      </c>
      <c r="D89" s="256" t="s">
        <v>218</v>
      </c>
      <c r="E89" s="257" t="s">
        <v>2223</v>
      </c>
      <c r="F89" s="258" t="s">
        <v>2224</v>
      </c>
      <c r="G89" s="259" t="s">
        <v>213</v>
      </c>
      <c r="H89" s="260">
        <v>2</v>
      </c>
      <c r="I89" s="261"/>
      <c r="J89" s="262">
        <f>ROUND(I89*H89,2)</f>
        <v>0</v>
      </c>
      <c r="K89" s="258" t="s">
        <v>19</v>
      </c>
      <c r="L89" s="263"/>
      <c r="M89" s="264" t="s">
        <v>19</v>
      </c>
      <c r="N89" s="265" t="s">
        <v>41</v>
      </c>
      <c r="O89" s="87"/>
      <c r="P89" s="224">
        <f>O89*H89</f>
        <v>0</v>
      </c>
      <c r="Q89" s="224">
        <v>0</v>
      </c>
      <c r="R89" s="224">
        <f>Q89*H89</f>
        <v>0</v>
      </c>
      <c r="S89" s="224">
        <v>0</v>
      </c>
      <c r="T89" s="225">
        <f>S89*H89</f>
        <v>0</v>
      </c>
      <c r="U89" s="41"/>
      <c r="V89" s="41"/>
      <c r="W89" s="41"/>
      <c r="X89" s="41"/>
      <c r="Y89" s="41"/>
      <c r="Z89" s="41"/>
      <c r="AA89" s="41"/>
      <c r="AB89" s="41"/>
      <c r="AC89" s="41"/>
      <c r="AD89" s="41"/>
      <c r="AE89" s="41"/>
      <c r="AR89" s="226" t="s">
        <v>217</v>
      </c>
      <c r="AT89" s="226" t="s">
        <v>218</v>
      </c>
      <c r="AU89" s="226" t="s">
        <v>77</v>
      </c>
      <c r="AY89" s="20" t="s">
        <v>165</v>
      </c>
      <c r="BE89" s="227">
        <f>IF(N89="základní",J89,0)</f>
        <v>0</v>
      </c>
      <c r="BF89" s="227">
        <f>IF(N89="snížená",J89,0)</f>
        <v>0</v>
      </c>
      <c r="BG89" s="227">
        <f>IF(N89="zákl. přenesená",J89,0)</f>
        <v>0</v>
      </c>
      <c r="BH89" s="227">
        <f>IF(N89="sníž. přenesená",J89,0)</f>
        <v>0</v>
      </c>
      <c r="BI89" s="227">
        <f>IF(N89="nulová",J89,0)</f>
        <v>0</v>
      </c>
      <c r="BJ89" s="20" t="s">
        <v>77</v>
      </c>
      <c r="BK89" s="227">
        <f>ROUND(I89*H89,2)</f>
        <v>0</v>
      </c>
      <c r="BL89" s="20" t="s">
        <v>172</v>
      </c>
      <c r="BM89" s="226" t="s">
        <v>2225</v>
      </c>
    </row>
    <row r="90" s="2" customFormat="1" ht="16.5" customHeight="1">
      <c r="A90" s="41"/>
      <c r="B90" s="42"/>
      <c r="C90" s="256" t="s">
        <v>185</v>
      </c>
      <c r="D90" s="256" t="s">
        <v>218</v>
      </c>
      <c r="E90" s="257" t="s">
        <v>2226</v>
      </c>
      <c r="F90" s="258" t="s">
        <v>2227</v>
      </c>
      <c r="G90" s="259" t="s">
        <v>213</v>
      </c>
      <c r="H90" s="260">
        <v>16.5</v>
      </c>
      <c r="I90" s="261"/>
      <c r="J90" s="262">
        <f>ROUND(I90*H90,2)</f>
        <v>0</v>
      </c>
      <c r="K90" s="258" t="s">
        <v>19</v>
      </c>
      <c r="L90" s="263"/>
      <c r="M90" s="264" t="s">
        <v>19</v>
      </c>
      <c r="N90" s="265"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217</v>
      </c>
      <c r="AT90" s="226" t="s">
        <v>218</v>
      </c>
      <c r="AU90" s="226" t="s">
        <v>77</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2228</v>
      </c>
    </row>
    <row r="91" s="2" customFormat="1" ht="16.5" customHeight="1">
      <c r="A91" s="41"/>
      <c r="B91" s="42"/>
      <c r="C91" s="256" t="s">
        <v>172</v>
      </c>
      <c r="D91" s="256" t="s">
        <v>218</v>
      </c>
      <c r="E91" s="257" t="s">
        <v>2229</v>
      </c>
      <c r="F91" s="258" t="s">
        <v>2230</v>
      </c>
      <c r="G91" s="259" t="s">
        <v>1358</v>
      </c>
      <c r="H91" s="260">
        <v>2</v>
      </c>
      <c r="I91" s="261"/>
      <c r="J91" s="262">
        <f>ROUND(I91*H91,2)</f>
        <v>0</v>
      </c>
      <c r="K91" s="258" t="s">
        <v>19</v>
      </c>
      <c r="L91" s="263"/>
      <c r="M91" s="264" t="s">
        <v>19</v>
      </c>
      <c r="N91" s="265"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217</v>
      </c>
      <c r="AT91" s="226" t="s">
        <v>218</v>
      </c>
      <c r="AU91" s="226" t="s">
        <v>77</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2231</v>
      </c>
    </row>
    <row r="92" s="2" customFormat="1" ht="16.5" customHeight="1">
      <c r="A92" s="41"/>
      <c r="B92" s="42"/>
      <c r="C92" s="256" t="s">
        <v>198</v>
      </c>
      <c r="D92" s="256" t="s">
        <v>218</v>
      </c>
      <c r="E92" s="257" t="s">
        <v>2232</v>
      </c>
      <c r="F92" s="258" t="s">
        <v>2233</v>
      </c>
      <c r="G92" s="259" t="s">
        <v>1358</v>
      </c>
      <c r="H92" s="260">
        <v>7</v>
      </c>
      <c r="I92" s="261"/>
      <c r="J92" s="262">
        <f>ROUND(I92*H92,2)</f>
        <v>0</v>
      </c>
      <c r="K92" s="258" t="s">
        <v>19</v>
      </c>
      <c r="L92" s="263"/>
      <c r="M92" s="264" t="s">
        <v>19</v>
      </c>
      <c r="N92" s="265" t="s">
        <v>41</v>
      </c>
      <c r="O92" s="87"/>
      <c r="P92" s="224">
        <f>O92*H92</f>
        <v>0</v>
      </c>
      <c r="Q92" s="224">
        <v>0</v>
      </c>
      <c r="R92" s="224">
        <f>Q92*H92</f>
        <v>0</v>
      </c>
      <c r="S92" s="224">
        <v>0</v>
      </c>
      <c r="T92" s="225">
        <f>S92*H92</f>
        <v>0</v>
      </c>
      <c r="U92" s="41"/>
      <c r="V92" s="41"/>
      <c r="W92" s="41"/>
      <c r="X92" s="41"/>
      <c r="Y92" s="41"/>
      <c r="Z92" s="41"/>
      <c r="AA92" s="41"/>
      <c r="AB92" s="41"/>
      <c r="AC92" s="41"/>
      <c r="AD92" s="41"/>
      <c r="AE92" s="41"/>
      <c r="AR92" s="226" t="s">
        <v>217</v>
      </c>
      <c r="AT92" s="226" t="s">
        <v>218</v>
      </c>
      <c r="AU92" s="226" t="s">
        <v>77</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2234</v>
      </c>
    </row>
    <row r="93" s="12" customFormat="1" ht="25.92" customHeight="1">
      <c r="A93" s="12"/>
      <c r="B93" s="199"/>
      <c r="C93" s="200"/>
      <c r="D93" s="201" t="s">
        <v>69</v>
      </c>
      <c r="E93" s="202" t="s">
        <v>2235</v>
      </c>
      <c r="F93" s="202" t="s">
        <v>2236</v>
      </c>
      <c r="G93" s="200"/>
      <c r="H93" s="200"/>
      <c r="I93" s="203"/>
      <c r="J93" s="204">
        <f>BK93</f>
        <v>0</v>
      </c>
      <c r="K93" s="200"/>
      <c r="L93" s="205"/>
      <c r="M93" s="206"/>
      <c r="N93" s="207"/>
      <c r="O93" s="207"/>
      <c r="P93" s="208">
        <f>SUM(P94:P101)</f>
        <v>0</v>
      </c>
      <c r="Q93" s="207"/>
      <c r="R93" s="208">
        <f>SUM(R94:R101)</f>
        <v>0</v>
      </c>
      <c r="S93" s="207"/>
      <c r="T93" s="209">
        <f>SUM(T94:T101)</f>
        <v>0</v>
      </c>
      <c r="U93" s="12"/>
      <c r="V93" s="12"/>
      <c r="W93" s="12"/>
      <c r="X93" s="12"/>
      <c r="Y93" s="12"/>
      <c r="Z93" s="12"/>
      <c r="AA93" s="12"/>
      <c r="AB93" s="12"/>
      <c r="AC93" s="12"/>
      <c r="AD93" s="12"/>
      <c r="AE93" s="12"/>
      <c r="AR93" s="210" t="s">
        <v>77</v>
      </c>
      <c r="AT93" s="211" t="s">
        <v>69</v>
      </c>
      <c r="AU93" s="211" t="s">
        <v>70</v>
      </c>
      <c r="AY93" s="210" t="s">
        <v>165</v>
      </c>
      <c r="BK93" s="212">
        <f>SUM(BK94:BK101)</f>
        <v>0</v>
      </c>
    </row>
    <row r="94" s="2" customFormat="1" ht="16.5" customHeight="1">
      <c r="A94" s="41"/>
      <c r="B94" s="42"/>
      <c r="C94" s="256" t="s">
        <v>204</v>
      </c>
      <c r="D94" s="256" t="s">
        <v>218</v>
      </c>
      <c r="E94" s="257" t="s">
        <v>2237</v>
      </c>
      <c r="F94" s="258" t="s">
        <v>2238</v>
      </c>
      <c r="G94" s="259" t="s">
        <v>213</v>
      </c>
      <c r="H94" s="260">
        <v>17</v>
      </c>
      <c r="I94" s="261"/>
      <c r="J94" s="262">
        <f>ROUND(I94*H94,2)</f>
        <v>0</v>
      </c>
      <c r="K94" s="258" t="s">
        <v>19</v>
      </c>
      <c r="L94" s="263"/>
      <c r="M94" s="264" t="s">
        <v>19</v>
      </c>
      <c r="N94" s="265"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217</v>
      </c>
      <c r="AT94" s="226" t="s">
        <v>218</v>
      </c>
      <c r="AU94" s="226" t="s">
        <v>77</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2239</v>
      </c>
    </row>
    <row r="95" s="2" customFormat="1" ht="16.5" customHeight="1">
      <c r="A95" s="41"/>
      <c r="B95" s="42"/>
      <c r="C95" s="256" t="s">
        <v>210</v>
      </c>
      <c r="D95" s="256" t="s">
        <v>218</v>
      </c>
      <c r="E95" s="257" t="s">
        <v>2240</v>
      </c>
      <c r="F95" s="258" t="s">
        <v>2241</v>
      </c>
      <c r="G95" s="259" t="s">
        <v>213</v>
      </c>
      <c r="H95" s="260">
        <v>0.5</v>
      </c>
      <c r="I95" s="261"/>
      <c r="J95" s="262">
        <f>ROUND(I95*H95,2)</f>
        <v>0</v>
      </c>
      <c r="K95" s="258" t="s">
        <v>19</v>
      </c>
      <c r="L95" s="263"/>
      <c r="M95" s="264" t="s">
        <v>19</v>
      </c>
      <c r="N95" s="265" t="s">
        <v>41</v>
      </c>
      <c r="O95" s="87"/>
      <c r="P95" s="224">
        <f>O95*H95</f>
        <v>0</v>
      </c>
      <c r="Q95" s="224">
        <v>0</v>
      </c>
      <c r="R95" s="224">
        <f>Q95*H95</f>
        <v>0</v>
      </c>
      <c r="S95" s="224">
        <v>0</v>
      </c>
      <c r="T95" s="225">
        <f>S95*H95</f>
        <v>0</v>
      </c>
      <c r="U95" s="41"/>
      <c r="V95" s="41"/>
      <c r="W95" s="41"/>
      <c r="X95" s="41"/>
      <c r="Y95" s="41"/>
      <c r="Z95" s="41"/>
      <c r="AA95" s="41"/>
      <c r="AB95" s="41"/>
      <c r="AC95" s="41"/>
      <c r="AD95" s="41"/>
      <c r="AE95" s="41"/>
      <c r="AR95" s="226" t="s">
        <v>217</v>
      </c>
      <c r="AT95" s="226" t="s">
        <v>218</v>
      </c>
      <c r="AU95" s="226" t="s">
        <v>77</v>
      </c>
      <c r="AY95" s="20" t="s">
        <v>165</v>
      </c>
      <c r="BE95" s="227">
        <f>IF(N95="základní",J95,0)</f>
        <v>0</v>
      </c>
      <c r="BF95" s="227">
        <f>IF(N95="snížená",J95,0)</f>
        <v>0</v>
      </c>
      <c r="BG95" s="227">
        <f>IF(N95="zákl. přenesená",J95,0)</f>
        <v>0</v>
      </c>
      <c r="BH95" s="227">
        <f>IF(N95="sníž. přenesená",J95,0)</f>
        <v>0</v>
      </c>
      <c r="BI95" s="227">
        <f>IF(N95="nulová",J95,0)</f>
        <v>0</v>
      </c>
      <c r="BJ95" s="20" t="s">
        <v>77</v>
      </c>
      <c r="BK95" s="227">
        <f>ROUND(I95*H95,2)</f>
        <v>0</v>
      </c>
      <c r="BL95" s="20" t="s">
        <v>172</v>
      </c>
      <c r="BM95" s="226" t="s">
        <v>2242</v>
      </c>
    </row>
    <row r="96" s="2" customFormat="1" ht="16.5" customHeight="1">
      <c r="A96" s="41"/>
      <c r="B96" s="42"/>
      <c r="C96" s="256" t="s">
        <v>217</v>
      </c>
      <c r="D96" s="256" t="s">
        <v>218</v>
      </c>
      <c r="E96" s="257" t="s">
        <v>2243</v>
      </c>
      <c r="F96" s="258" t="s">
        <v>2244</v>
      </c>
      <c r="G96" s="259" t="s">
        <v>213</v>
      </c>
      <c r="H96" s="260">
        <v>1</v>
      </c>
      <c r="I96" s="261"/>
      <c r="J96" s="262">
        <f>ROUND(I96*H96,2)</f>
        <v>0</v>
      </c>
      <c r="K96" s="258" t="s">
        <v>19</v>
      </c>
      <c r="L96" s="263"/>
      <c r="M96" s="264" t="s">
        <v>19</v>
      </c>
      <c r="N96" s="265" t="s">
        <v>41</v>
      </c>
      <c r="O96" s="87"/>
      <c r="P96" s="224">
        <f>O96*H96</f>
        <v>0</v>
      </c>
      <c r="Q96" s="224">
        <v>0</v>
      </c>
      <c r="R96" s="224">
        <f>Q96*H96</f>
        <v>0</v>
      </c>
      <c r="S96" s="224">
        <v>0</v>
      </c>
      <c r="T96" s="225">
        <f>S96*H96</f>
        <v>0</v>
      </c>
      <c r="U96" s="41"/>
      <c r="V96" s="41"/>
      <c r="W96" s="41"/>
      <c r="X96" s="41"/>
      <c r="Y96" s="41"/>
      <c r="Z96" s="41"/>
      <c r="AA96" s="41"/>
      <c r="AB96" s="41"/>
      <c r="AC96" s="41"/>
      <c r="AD96" s="41"/>
      <c r="AE96" s="41"/>
      <c r="AR96" s="226" t="s">
        <v>217</v>
      </c>
      <c r="AT96" s="226" t="s">
        <v>218</v>
      </c>
      <c r="AU96" s="226" t="s">
        <v>77</v>
      </c>
      <c r="AY96" s="20" t="s">
        <v>165</v>
      </c>
      <c r="BE96" s="227">
        <f>IF(N96="základní",J96,0)</f>
        <v>0</v>
      </c>
      <c r="BF96" s="227">
        <f>IF(N96="snížená",J96,0)</f>
        <v>0</v>
      </c>
      <c r="BG96" s="227">
        <f>IF(N96="zákl. přenesená",J96,0)</f>
        <v>0</v>
      </c>
      <c r="BH96" s="227">
        <f>IF(N96="sníž. přenesená",J96,0)</f>
        <v>0</v>
      </c>
      <c r="BI96" s="227">
        <f>IF(N96="nulová",J96,0)</f>
        <v>0</v>
      </c>
      <c r="BJ96" s="20" t="s">
        <v>77</v>
      </c>
      <c r="BK96" s="227">
        <f>ROUND(I96*H96,2)</f>
        <v>0</v>
      </c>
      <c r="BL96" s="20" t="s">
        <v>172</v>
      </c>
      <c r="BM96" s="226" t="s">
        <v>2245</v>
      </c>
    </row>
    <row r="97" s="2" customFormat="1" ht="16.5" customHeight="1">
      <c r="A97" s="41"/>
      <c r="B97" s="42"/>
      <c r="C97" s="256" t="s">
        <v>226</v>
      </c>
      <c r="D97" s="256" t="s">
        <v>218</v>
      </c>
      <c r="E97" s="257" t="s">
        <v>2246</v>
      </c>
      <c r="F97" s="258" t="s">
        <v>2247</v>
      </c>
      <c r="G97" s="259" t="s">
        <v>213</v>
      </c>
      <c r="H97" s="260">
        <v>2.5</v>
      </c>
      <c r="I97" s="261"/>
      <c r="J97" s="262">
        <f>ROUND(I97*H97,2)</f>
        <v>0</v>
      </c>
      <c r="K97" s="258" t="s">
        <v>19</v>
      </c>
      <c r="L97" s="263"/>
      <c r="M97" s="264" t="s">
        <v>19</v>
      </c>
      <c r="N97" s="265" t="s">
        <v>41</v>
      </c>
      <c r="O97" s="87"/>
      <c r="P97" s="224">
        <f>O97*H97</f>
        <v>0</v>
      </c>
      <c r="Q97" s="224">
        <v>0</v>
      </c>
      <c r="R97" s="224">
        <f>Q97*H97</f>
        <v>0</v>
      </c>
      <c r="S97" s="224">
        <v>0</v>
      </c>
      <c r="T97" s="225">
        <f>S97*H97</f>
        <v>0</v>
      </c>
      <c r="U97" s="41"/>
      <c r="V97" s="41"/>
      <c r="W97" s="41"/>
      <c r="X97" s="41"/>
      <c r="Y97" s="41"/>
      <c r="Z97" s="41"/>
      <c r="AA97" s="41"/>
      <c r="AB97" s="41"/>
      <c r="AC97" s="41"/>
      <c r="AD97" s="41"/>
      <c r="AE97" s="41"/>
      <c r="AR97" s="226" t="s">
        <v>217</v>
      </c>
      <c r="AT97" s="226" t="s">
        <v>218</v>
      </c>
      <c r="AU97" s="226" t="s">
        <v>77</v>
      </c>
      <c r="AY97" s="20" t="s">
        <v>165</v>
      </c>
      <c r="BE97" s="227">
        <f>IF(N97="základní",J97,0)</f>
        <v>0</v>
      </c>
      <c r="BF97" s="227">
        <f>IF(N97="snížená",J97,0)</f>
        <v>0</v>
      </c>
      <c r="BG97" s="227">
        <f>IF(N97="zákl. přenesená",J97,0)</f>
        <v>0</v>
      </c>
      <c r="BH97" s="227">
        <f>IF(N97="sníž. přenesená",J97,0)</f>
        <v>0</v>
      </c>
      <c r="BI97" s="227">
        <f>IF(N97="nulová",J97,0)</f>
        <v>0</v>
      </c>
      <c r="BJ97" s="20" t="s">
        <v>77</v>
      </c>
      <c r="BK97" s="227">
        <f>ROUND(I97*H97,2)</f>
        <v>0</v>
      </c>
      <c r="BL97" s="20" t="s">
        <v>172</v>
      </c>
      <c r="BM97" s="226" t="s">
        <v>2248</v>
      </c>
    </row>
    <row r="98" s="2" customFormat="1" ht="16.5" customHeight="1">
      <c r="A98" s="41"/>
      <c r="B98" s="42"/>
      <c r="C98" s="256" t="s">
        <v>231</v>
      </c>
      <c r="D98" s="256" t="s">
        <v>218</v>
      </c>
      <c r="E98" s="257" t="s">
        <v>2249</v>
      </c>
      <c r="F98" s="258" t="s">
        <v>2250</v>
      </c>
      <c r="G98" s="259" t="s">
        <v>213</v>
      </c>
      <c r="H98" s="260">
        <v>1.5</v>
      </c>
      <c r="I98" s="261"/>
      <c r="J98" s="262">
        <f>ROUND(I98*H98,2)</f>
        <v>0</v>
      </c>
      <c r="K98" s="258" t="s">
        <v>19</v>
      </c>
      <c r="L98" s="263"/>
      <c r="M98" s="264" t="s">
        <v>19</v>
      </c>
      <c r="N98" s="265" t="s">
        <v>41</v>
      </c>
      <c r="O98" s="87"/>
      <c r="P98" s="224">
        <f>O98*H98</f>
        <v>0</v>
      </c>
      <c r="Q98" s="224">
        <v>0</v>
      </c>
      <c r="R98" s="224">
        <f>Q98*H98</f>
        <v>0</v>
      </c>
      <c r="S98" s="224">
        <v>0</v>
      </c>
      <c r="T98" s="225">
        <f>S98*H98</f>
        <v>0</v>
      </c>
      <c r="U98" s="41"/>
      <c r="V98" s="41"/>
      <c r="W98" s="41"/>
      <c r="X98" s="41"/>
      <c r="Y98" s="41"/>
      <c r="Z98" s="41"/>
      <c r="AA98" s="41"/>
      <c r="AB98" s="41"/>
      <c r="AC98" s="41"/>
      <c r="AD98" s="41"/>
      <c r="AE98" s="41"/>
      <c r="AR98" s="226" t="s">
        <v>217</v>
      </c>
      <c r="AT98" s="226" t="s">
        <v>218</v>
      </c>
      <c r="AU98" s="226" t="s">
        <v>77</v>
      </c>
      <c r="AY98" s="20" t="s">
        <v>165</v>
      </c>
      <c r="BE98" s="227">
        <f>IF(N98="základní",J98,0)</f>
        <v>0</v>
      </c>
      <c r="BF98" s="227">
        <f>IF(N98="snížená",J98,0)</f>
        <v>0</v>
      </c>
      <c r="BG98" s="227">
        <f>IF(N98="zákl. přenesená",J98,0)</f>
        <v>0</v>
      </c>
      <c r="BH98" s="227">
        <f>IF(N98="sníž. přenesená",J98,0)</f>
        <v>0</v>
      </c>
      <c r="BI98" s="227">
        <f>IF(N98="nulová",J98,0)</f>
        <v>0</v>
      </c>
      <c r="BJ98" s="20" t="s">
        <v>77</v>
      </c>
      <c r="BK98" s="227">
        <f>ROUND(I98*H98,2)</f>
        <v>0</v>
      </c>
      <c r="BL98" s="20" t="s">
        <v>172</v>
      </c>
      <c r="BM98" s="226" t="s">
        <v>2251</v>
      </c>
    </row>
    <row r="99" s="2" customFormat="1" ht="16.5" customHeight="1">
      <c r="A99" s="41"/>
      <c r="B99" s="42"/>
      <c r="C99" s="256" t="s">
        <v>237</v>
      </c>
      <c r="D99" s="256" t="s">
        <v>218</v>
      </c>
      <c r="E99" s="257" t="s">
        <v>2252</v>
      </c>
      <c r="F99" s="258" t="s">
        <v>2253</v>
      </c>
      <c r="G99" s="259" t="s">
        <v>213</v>
      </c>
      <c r="H99" s="260">
        <v>2.5</v>
      </c>
      <c r="I99" s="261"/>
      <c r="J99" s="262">
        <f>ROUND(I99*H99,2)</f>
        <v>0</v>
      </c>
      <c r="K99" s="258" t="s">
        <v>19</v>
      </c>
      <c r="L99" s="263"/>
      <c r="M99" s="264" t="s">
        <v>19</v>
      </c>
      <c r="N99" s="265" t="s">
        <v>41</v>
      </c>
      <c r="O99" s="87"/>
      <c r="P99" s="224">
        <f>O99*H99</f>
        <v>0</v>
      </c>
      <c r="Q99" s="224">
        <v>0</v>
      </c>
      <c r="R99" s="224">
        <f>Q99*H99</f>
        <v>0</v>
      </c>
      <c r="S99" s="224">
        <v>0</v>
      </c>
      <c r="T99" s="225">
        <f>S99*H99</f>
        <v>0</v>
      </c>
      <c r="U99" s="41"/>
      <c r="V99" s="41"/>
      <c r="W99" s="41"/>
      <c r="X99" s="41"/>
      <c r="Y99" s="41"/>
      <c r="Z99" s="41"/>
      <c r="AA99" s="41"/>
      <c r="AB99" s="41"/>
      <c r="AC99" s="41"/>
      <c r="AD99" s="41"/>
      <c r="AE99" s="41"/>
      <c r="AR99" s="226" t="s">
        <v>217</v>
      </c>
      <c r="AT99" s="226" t="s">
        <v>218</v>
      </c>
      <c r="AU99" s="226" t="s">
        <v>77</v>
      </c>
      <c r="AY99" s="20" t="s">
        <v>165</v>
      </c>
      <c r="BE99" s="227">
        <f>IF(N99="základní",J99,0)</f>
        <v>0</v>
      </c>
      <c r="BF99" s="227">
        <f>IF(N99="snížená",J99,0)</f>
        <v>0</v>
      </c>
      <c r="BG99" s="227">
        <f>IF(N99="zákl. přenesená",J99,0)</f>
        <v>0</v>
      </c>
      <c r="BH99" s="227">
        <f>IF(N99="sníž. přenesená",J99,0)</f>
        <v>0</v>
      </c>
      <c r="BI99" s="227">
        <f>IF(N99="nulová",J99,0)</f>
        <v>0</v>
      </c>
      <c r="BJ99" s="20" t="s">
        <v>77</v>
      </c>
      <c r="BK99" s="227">
        <f>ROUND(I99*H99,2)</f>
        <v>0</v>
      </c>
      <c r="BL99" s="20" t="s">
        <v>172</v>
      </c>
      <c r="BM99" s="226" t="s">
        <v>2254</v>
      </c>
    </row>
    <row r="100" s="2" customFormat="1" ht="16.5" customHeight="1">
      <c r="A100" s="41"/>
      <c r="B100" s="42"/>
      <c r="C100" s="256" t="s">
        <v>242</v>
      </c>
      <c r="D100" s="256" t="s">
        <v>218</v>
      </c>
      <c r="E100" s="257" t="s">
        <v>2255</v>
      </c>
      <c r="F100" s="258" t="s">
        <v>2256</v>
      </c>
      <c r="G100" s="259" t="s">
        <v>213</v>
      </c>
      <c r="H100" s="260">
        <v>6</v>
      </c>
      <c r="I100" s="261"/>
      <c r="J100" s="262">
        <f>ROUND(I100*H100,2)</f>
        <v>0</v>
      </c>
      <c r="K100" s="258" t="s">
        <v>19</v>
      </c>
      <c r="L100" s="263"/>
      <c r="M100" s="264" t="s">
        <v>19</v>
      </c>
      <c r="N100" s="265" t="s">
        <v>41</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217</v>
      </c>
      <c r="AT100" s="226" t="s">
        <v>218</v>
      </c>
      <c r="AU100" s="226" t="s">
        <v>77</v>
      </c>
      <c r="AY100" s="20" t="s">
        <v>165</v>
      </c>
      <c r="BE100" s="227">
        <f>IF(N100="základní",J100,0)</f>
        <v>0</v>
      </c>
      <c r="BF100" s="227">
        <f>IF(N100="snížená",J100,0)</f>
        <v>0</v>
      </c>
      <c r="BG100" s="227">
        <f>IF(N100="zákl. přenesená",J100,0)</f>
        <v>0</v>
      </c>
      <c r="BH100" s="227">
        <f>IF(N100="sníž. přenesená",J100,0)</f>
        <v>0</v>
      </c>
      <c r="BI100" s="227">
        <f>IF(N100="nulová",J100,0)</f>
        <v>0</v>
      </c>
      <c r="BJ100" s="20" t="s">
        <v>77</v>
      </c>
      <c r="BK100" s="227">
        <f>ROUND(I100*H100,2)</f>
        <v>0</v>
      </c>
      <c r="BL100" s="20" t="s">
        <v>172</v>
      </c>
      <c r="BM100" s="226" t="s">
        <v>2257</v>
      </c>
    </row>
    <row r="101" s="2" customFormat="1" ht="16.5" customHeight="1">
      <c r="A101" s="41"/>
      <c r="B101" s="42"/>
      <c r="C101" s="256" t="s">
        <v>248</v>
      </c>
      <c r="D101" s="256" t="s">
        <v>218</v>
      </c>
      <c r="E101" s="257" t="s">
        <v>2258</v>
      </c>
      <c r="F101" s="258" t="s">
        <v>2259</v>
      </c>
      <c r="G101" s="259" t="s">
        <v>1358</v>
      </c>
      <c r="H101" s="260">
        <v>1</v>
      </c>
      <c r="I101" s="261"/>
      <c r="J101" s="262">
        <f>ROUND(I101*H101,2)</f>
        <v>0</v>
      </c>
      <c r="K101" s="258" t="s">
        <v>19</v>
      </c>
      <c r="L101" s="263"/>
      <c r="M101" s="264" t="s">
        <v>19</v>
      </c>
      <c r="N101" s="265"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217</v>
      </c>
      <c r="AT101" s="226" t="s">
        <v>218</v>
      </c>
      <c r="AU101" s="226" t="s">
        <v>77</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2260</v>
      </c>
    </row>
    <row r="102" s="12" customFormat="1" ht="25.92" customHeight="1">
      <c r="A102" s="12"/>
      <c r="B102" s="199"/>
      <c r="C102" s="200"/>
      <c r="D102" s="201" t="s">
        <v>69</v>
      </c>
      <c r="E102" s="202" t="s">
        <v>2261</v>
      </c>
      <c r="F102" s="202" t="s">
        <v>2262</v>
      </c>
      <c r="G102" s="200"/>
      <c r="H102" s="200"/>
      <c r="I102" s="203"/>
      <c r="J102" s="20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77</v>
      </c>
      <c r="AT102" s="211" t="s">
        <v>69</v>
      </c>
      <c r="AU102" s="211" t="s">
        <v>70</v>
      </c>
      <c r="AY102" s="210" t="s">
        <v>165</v>
      </c>
      <c r="BK102" s="212">
        <f>SUM(BK103:BK121)</f>
        <v>0</v>
      </c>
    </row>
    <row r="103" s="2" customFormat="1" ht="16.5" customHeight="1">
      <c r="A103" s="41"/>
      <c r="B103" s="42"/>
      <c r="C103" s="256" t="s">
        <v>254</v>
      </c>
      <c r="D103" s="256" t="s">
        <v>218</v>
      </c>
      <c r="E103" s="257" t="s">
        <v>2263</v>
      </c>
      <c r="F103" s="258" t="s">
        <v>2264</v>
      </c>
      <c r="G103" s="259" t="s">
        <v>1358</v>
      </c>
      <c r="H103" s="260">
        <v>1</v>
      </c>
      <c r="I103" s="261"/>
      <c r="J103" s="262">
        <f>ROUND(I103*H103,2)</f>
        <v>0</v>
      </c>
      <c r="K103" s="258" t="s">
        <v>19</v>
      </c>
      <c r="L103" s="263"/>
      <c r="M103" s="264" t="s">
        <v>19</v>
      </c>
      <c r="N103" s="265" t="s">
        <v>41</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217</v>
      </c>
      <c r="AT103" s="226" t="s">
        <v>218</v>
      </c>
      <c r="AU103" s="226" t="s">
        <v>77</v>
      </c>
      <c r="AY103" s="20" t="s">
        <v>165</v>
      </c>
      <c r="BE103" s="227">
        <f>IF(N103="základní",J103,0)</f>
        <v>0</v>
      </c>
      <c r="BF103" s="227">
        <f>IF(N103="snížená",J103,0)</f>
        <v>0</v>
      </c>
      <c r="BG103" s="227">
        <f>IF(N103="zákl. přenesená",J103,0)</f>
        <v>0</v>
      </c>
      <c r="BH103" s="227">
        <f>IF(N103="sníž. přenesená",J103,0)</f>
        <v>0</v>
      </c>
      <c r="BI103" s="227">
        <f>IF(N103="nulová",J103,0)</f>
        <v>0</v>
      </c>
      <c r="BJ103" s="20" t="s">
        <v>77</v>
      </c>
      <c r="BK103" s="227">
        <f>ROUND(I103*H103,2)</f>
        <v>0</v>
      </c>
      <c r="BL103" s="20" t="s">
        <v>172</v>
      </c>
      <c r="BM103" s="226" t="s">
        <v>2265</v>
      </c>
    </row>
    <row r="104" s="2" customFormat="1" ht="16.5" customHeight="1">
      <c r="A104" s="41"/>
      <c r="B104" s="42"/>
      <c r="C104" s="256" t="s">
        <v>8</v>
      </c>
      <c r="D104" s="256" t="s">
        <v>218</v>
      </c>
      <c r="E104" s="257" t="s">
        <v>2266</v>
      </c>
      <c r="F104" s="258" t="s">
        <v>2267</v>
      </c>
      <c r="G104" s="259" t="s">
        <v>1358</v>
      </c>
      <c r="H104" s="260">
        <v>3</v>
      </c>
      <c r="I104" s="261"/>
      <c r="J104" s="262">
        <f>ROUND(I104*H104,2)</f>
        <v>0</v>
      </c>
      <c r="K104" s="258" t="s">
        <v>19</v>
      </c>
      <c r="L104" s="263"/>
      <c r="M104" s="264" t="s">
        <v>19</v>
      </c>
      <c r="N104" s="265" t="s">
        <v>41</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217</v>
      </c>
      <c r="AT104" s="226" t="s">
        <v>218</v>
      </c>
      <c r="AU104" s="226" t="s">
        <v>77</v>
      </c>
      <c r="AY104" s="20" t="s">
        <v>165</v>
      </c>
      <c r="BE104" s="227">
        <f>IF(N104="základní",J104,0)</f>
        <v>0</v>
      </c>
      <c r="BF104" s="227">
        <f>IF(N104="snížená",J104,0)</f>
        <v>0</v>
      </c>
      <c r="BG104" s="227">
        <f>IF(N104="zákl. přenesená",J104,0)</f>
        <v>0</v>
      </c>
      <c r="BH104" s="227">
        <f>IF(N104="sníž. přenesená",J104,0)</f>
        <v>0</v>
      </c>
      <c r="BI104" s="227">
        <f>IF(N104="nulová",J104,0)</f>
        <v>0</v>
      </c>
      <c r="BJ104" s="20" t="s">
        <v>77</v>
      </c>
      <c r="BK104" s="227">
        <f>ROUND(I104*H104,2)</f>
        <v>0</v>
      </c>
      <c r="BL104" s="20" t="s">
        <v>172</v>
      </c>
      <c r="BM104" s="226" t="s">
        <v>2268</v>
      </c>
    </row>
    <row r="105" s="2" customFormat="1" ht="16.5" customHeight="1">
      <c r="A105" s="41"/>
      <c r="B105" s="42"/>
      <c r="C105" s="256" t="s">
        <v>269</v>
      </c>
      <c r="D105" s="256" t="s">
        <v>218</v>
      </c>
      <c r="E105" s="257" t="s">
        <v>2269</v>
      </c>
      <c r="F105" s="258" t="s">
        <v>2270</v>
      </c>
      <c r="G105" s="259" t="s">
        <v>1358</v>
      </c>
      <c r="H105" s="260">
        <v>10</v>
      </c>
      <c r="I105" s="261"/>
      <c r="J105" s="262">
        <f>ROUND(I105*H105,2)</f>
        <v>0</v>
      </c>
      <c r="K105" s="258" t="s">
        <v>19</v>
      </c>
      <c r="L105" s="263"/>
      <c r="M105" s="264" t="s">
        <v>19</v>
      </c>
      <c r="N105" s="265"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217</v>
      </c>
      <c r="AT105" s="226" t="s">
        <v>218</v>
      </c>
      <c r="AU105" s="226" t="s">
        <v>77</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2271</v>
      </c>
    </row>
    <row r="106" s="2" customFormat="1" ht="16.5" customHeight="1">
      <c r="A106" s="41"/>
      <c r="B106" s="42"/>
      <c r="C106" s="256" t="s">
        <v>275</v>
      </c>
      <c r="D106" s="256" t="s">
        <v>218</v>
      </c>
      <c r="E106" s="257" t="s">
        <v>2272</v>
      </c>
      <c r="F106" s="258" t="s">
        <v>2273</v>
      </c>
      <c r="G106" s="259" t="s">
        <v>1358</v>
      </c>
      <c r="H106" s="260">
        <v>3</v>
      </c>
      <c r="I106" s="261"/>
      <c r="J106" s="262">
        <f>ROUND(I106*H106,2)</f>
        <v>0</v>
      </c>
      <c r="K106" s="258" t="s">
        <v>19</v>
      </c>
      <c r="L106" s="263"/>
      <c r="M106" s="264" t="s">
        <v>19</v>
      </c>
      <c r="N106" s="265" t="s">
        <v>41</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217</v>
      </c>
      <c r="AT106" s="226" t="s">
        <v>218</v>
      </c>
      <c r="AU106" s="226" t="s">
        <v>77</v>
      </c>
      <c r="AY106" s="20" t="s">
        <v>165</v>
      </c>
      <c r="BE106" s="227">
        <f>IF(N106="základní",J106,0)</f>
        <v>0</v>
      </c>
      <c r="BF106" s="227">
        <f>IF(N106="snížená",J106,0)</f>
        <v>0</v>
      </c>
      <c r="BG106" s="227">
        <f>IF(N106="zákl. přenesená",J106,0)</f>
        <v>0</v>
      </c>
      <c r="BH106" s="227">
        <f>IF(N106="sníž. přenesená",J106,0)</f>
        <v>0</v>
      </c>
      <c r="BI106" s="227">
        <f>IF(N106="nulová",J106,0)</f>
        <v>0</v>
      </c>
      <c r="BJ106" s="20" t="s">
        <v>77</v>
      </c>
      <c r="BK106" s="227">
        <f>ROUND(I106*H106,2)</f>
        <v>0</v>
      </c>
      <c r="BL106" s="20" t="s">
        <v>172</v>
      </c>
      <c r="BM106" s="226" t="s">
        <v>2274</v>
      </c>
    </row>
    <row r="107" s="2" customFormat="1" ht="16.5" customHeight="1">
      <c r="A107" s="41"/>
      <c r="B107" s="42"/>
      <c r="C107" s="256" t="s">
        <v>283</v>
      </c>
      <c r="D107" s="256" t="s">
        <v>218</v>
      </c>
      <c r="E107" s="257" t="s">
        <v>2275</v>
      </c>
      <c r="F107" s="258" t="s">
        <v>2276</v>
      </c>
      <c r="G107" s="259" t="s">
        <v>1358</v>
      </c>
      <c r="H107" s="260">
        <v>10</v>
      </c>
      <c r="I107" s="261"/>
      <c r="J107" s="262">
        <f>ROUND(I107*H107,2)</f>
        <v>0</v>
      </c>
      <c r="K107" s="258" t="s">
        <v>19</v>
      </c>
      <c r="L107" s="263"/>
      <c r="M107" s="264" t="s">
        <v>19</v>
      </c>
      <c r="N107" s="265" t="s">
        <v>41</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217</v>
      </c>
      <c r="AT107" s="226" t="s">
        <v>218</v>
      </c>
      <c r="AU107" s="226" t="s">
        <v>77</v>
      </c>
      <c r="AY107" s="20" t="s">
        <v>165</v>
      </c>
      <c r="BE107" s="227">
        <f>IF(N107="základní",J107,0)</f>
        <v>0</v>
      </c>
      <c r="BF107" s="227">
        <f>IF(N107="snížená",J107,0)</f>
        <v>0</v>
      </c>
      <c r="BG107" s="227">
        <f>IF(N107="zákl. přenesená",J107,0)</f>
        <v>0</v>
      </c>
      <c r="BH107" s="227">
        <f>IF(N107="sníž. přenesená",J107,0)</f>
        <v>0</v>
      </c>
      <c r="BI107" s="227">
        <f>IF(N107="nulová",J107,0)</f>
        <v>0</v>
      </c>
      <c r="BJ107" s="20" t="s">
        <v>77</v>
      </c>
      <c r="BK107" s="227">
        <f>ROUND(I107*H107,2)</f>
        <v>0</v>
      </c>
      <c r="BL107" s="20" t="s">
        <v>172</v>
      </c>
      <c r="BM107" s="226" t="s">
        <v>2277</v>
      </c>
    </row>
    <row r="108" s="2" customFormat="1" ht="16.5" customHeight="1">
      <c r="A108" s="41"/>
      <c r="B108" s="42"/>
      <c r="C108" s="256" t="s">
        <v>289</v>
      </c>
      <c r="D108" s="256" t="s">
        <v>218</v>
      </c>
      <c r="E108" s="257" t="s">
        <v>2278</v>
      </c>
      <c r="F108" s="258" t="s">
        <v>2279</v>
      </c>
      <c r="G108" s="259" t="s">
        <v>1358</v>
      </c>
      <c r="H108" s="260">
        <v>1</v>
      </c>
      <c r="I108" s="261"/>
      <c r="J108" s="262">
        <f>ROUND(I108*H108,2)</f>
        <v>0</v>
      </c>
      <c r="K108" s="258" t="s">
        <v>19</v>
      </c>
      <c r="L108" s="263"/>
      <c r="M108" s="264" t="s">
        <v>19</v>
      </c>
      <c r="N108" s="265" t="s">
        <v>41</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217</v>
      </c>
      <c r="AT108" s="226" t="s">
        <v>218</v>
      </c>
      <c r="AU108" s="226" t="s">
        <v>77</v>
      </c>
      <c r="AY108" s="20" t="s">
        <v>165</v>
      </c>
      <c r="BE108" s="227">
        <f>IF(N108="základní",J108,0)</f>
        <v>0</v>
      </c>
      <c r="BF108" s="227">
        <f>IF(N108="snížená",J108,0)</f>
        <v>0</v>
      </c>
      <c r="BG108" s="227">
        <f>IF(N108="zákl. přenesená",J108,0)</f>
        <v>0</v>
      </c>
      <c r="BH108" s="227">
        <f>IF(N108="sníž. přenesená",J108,0)</f>
        <v>0</v>
      </c>
      <c r="BI108" s="227">
        <f>IF(N108="nulová",J108,0)</f>
        <v>0</v>
      </c>
      <c r="BJ108" s="20" t="s">
        <v>77</v>
      </c>
      <c r="BK108" s="227">
        <f>ROUND(I108*H108,2)</f>
        <v>0</v>
      </c>
      <c r="BL108" s="20" t="s">
        <v>172</v>
      </c>
      <c r="BM108" s="226" t="s">
        <v>2280</v>
      </c>
    </row>
    <row r="109" s="2" customFormat="1" ht="16.5" customHeight="1">
      <c r="A109" s="41"/>
      <c r="B109" s="42"/>
      <c r="C109" s="256" t="s">
        <v>296</v>
      </c>
      <c r="D109" s="256" t="s">
        <v>218</v>
      </c>
      <c r="E109" s="257" t="s">
        <v>2281</v>
      </c>
      <c r="F109" s="258" t="s">
        <v>2282</v>
      </c>
      <c r="G109" s="259" t="s">
        <v>1358</v>
      </c>
      <c r="H109" s="260">
        <v>8</v>
      </c>
      <c r="I109" s="261"/>
      <c r="J109" s="262">
        <f>ROUND(I109*H109,2)</f>
        <v>0</v>
      </c>
      <c r="K109" s="258" t="s">
        <v>19</v>
      </c>
      <c r="L109" s="263"/>
      <c r="M109" s="264" t="s">
        <v>19</v>
      </c>
      <c r="N109" s="265"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217</v>
      </c>
      <c r="AT109" s="226" t="s">
        <v>218</v>
      </c>
      <c r="AU109" s="226" t="s">
        <v>77</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2283</v>
      </c>
    </row>
    <row r="110" s="2" customFormat="1" ht="16.5" customHeight="1">
      <c r="A110" s="41"/>
      <c r="B110" s="42"/>
      <c r="C110" s="256" t="s">
        <v>7</v>
      </c>
      <c r="D110" s="256" t="s">
        <v>218</v>
      </c>
      <c r="E110" s="257" t="s">
        <v>2284</v>
      </c>
      <c r="F110" s="258" t="s">
        <v>2285</v>
      </c>
      <c r="G110" s="259" t="s">
        <v>1358</v>
      </c>
      <c r="H110" s="260">
        <v>2</v>
      </c>
      <c r="I110" s="261"/>
      <c r="J110" s="262">
        <f>ROUND(I110*H110,2)</f>
        <v>0</v>
      </c>
      <c r="K110" s="258" t="s">
        <v>19</v>
      </c>
      <c r="L110" s="263"/>
      <c r="M110" s="264" t="s">
        <v>19</v>
      </c>
      <c r="N110" s="265" t="s">
        <v>41</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217</v>
      </c>
      <c r="AT110" s="226" t="s">
        <v>218</v>
      </c>
      <c r="AU110" s="226" t="s">
        <v>77</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2286</v>
      </c>
    </row>
    <row r="111" s="2" customFormat="1" ht="16.5" customHeight="1">
      <c r="A111" s="41"/>
      <c r="B111" s="42"/>
      <c r="C111" s="256" t="s">
        <v>307</v>
      </c>
      <c r="D111" s="256" t="s">
        <v>218</v>
      </c>
      <c r="E111" s="257" t="s">
        <v>2287</v>
      </c>
      <c r="F111" s="258" t="s">
        <v>2288</v>
      </c>
      <c r="G111" s="259" t="s">
        <v>1358</v>
      </c>
      <c r="H111" s="260">
        <v>11</v>
      </c>
      <c r="I111" s="261"/>
      <c r="J111" s="262">
        <f>ROUND(I111*H111,2)</f>
        <v>0</v>
      </c>
      <c r="K111" s="258" t="s">
        <v>19</v>
      </c>
      <c r="L111" s="263"/>
      <c r="M111" s="264" t="s">
        <v>19</v>
      </c>
      <c r="N111" s="265" t="s">
        <v>41</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217</v>
      </c>
      <c r="AT111" s="226" t="s">
        <v>218</v>
      </c>
      <c r="AU111" s="226" t="s">
        <v>77</v>
      </c>
      <c r="AY111" s="20" t="s">
        <v>165</v>
      </c>
      <c r="BE111" s="227">
        <f>IF(N111="základní",J111,0)</f>
        <v>0</v>
      </c>
      <c r="BF111" s="227">
        <f>IF(N111="snížená",J111,0)</f>
        <v>0</v>
      </c>
      <c r="BG111" s="227">
        <f>IF(N111="zákl. přenesená",J111,0)</f>
        <v>0</v>
      </c>
      <c r="BH111" s="227">
        <f>IF(N111="sníž. přenesená",J111,0)</f>
        <v>0</v>
      </c>
      <c r="BI111" s="227">
        <f>IF(N111="nulová",J111,0)</f>
        <v>0</v>
      </c>
      <c r="BJ111" s="20" t="s">
        <v>77</v>
      </c>
      <c r="BK111" s="227">
        <f>ROUND(I111*H111,2)</f>
        <v>0</v>
      </c>
      <c r="BL111" s="20" t="s">
        <v>172</v>
      </c>
      <c r="BM111" s="226" t="s">
        <v>2289</v>
      </c>
    </row>
    <row r="112" s="2" customFormat="1" ht="16.5" customHeight="1">
      <c r="A112" s="41"/>
      <c r="B112" s="42"/>
      <c r="C112" s="256" t="s">
        <v>312</v>
      </c>
      <c r="D112" s="256" t="s">
        <v>218</v>
      </c>
      <c r="E112" s="257" t="s">
        <v>2290</v>
      </c>
      <c r="F112" s="258" t="s">
        <v>2291</v>
      </c>
      <c r="G112" s="259" t="s">
        <v>1358</v>
      </c>
      <c r="H112" s="260">
        <v>4</v>
      </c>
      <c r="I112" s="261"/>
      <c r="J112" s="262">
        <f>ROUND(I112*H112,2)</f>
        <v>0</v>
      </c>
      <c r="K112" s="258" t="s">
        <v>19</v>
      </c>
      <c r="L112" s="263"/>
      <c r="M112" s="264" t="s">
        <v>19</v>
      </c>
      <c r="N112" s="265" t="s">
        <v>41</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217</v>
      </c>
      <c r="AT112" s="226" t="s">
        <v>218</v>
      </c>
      <c r="AU112" s="226" t="s">
        <v>77</v>
      </c>
      <c r="AY112" s="20" t="s">
        <v>165</v>
      </c>
      <c r="BE112" s="227">
        <f>IF(N112="základní",J112,0)</f>
        <v>0</v>
      </c>
      <c r="BF112" s="227">
        <f>IF(N112="snížená",J112,0)</f>
        <v>0</v>
      </c>
      <c r="BG112" s="227">
        <f>IF(N112="zákl. přenesená",J112,0)</f>
        <v>0</v>
      </c>
      <c r="BH112" s="227">
        <f>IF(N112="sníž. přenesená",J112,0)</f>
        <v>0</v>
      </c>
      <c r="BI112" s="227">
        <f>IF(N112="nulová",J112,0)</f>
        <v>0</v>
      </c>
      <c r="BJ112" s="20" t="s">
        <v>77</v>
      </c>
      <c r="BK112" s="227">
        <f>ROUND(I112*H112,2)</f>
        <v>0</v>
      </c>
      <c r="BL112" s="20" t="s">
        <v>172</v>
      </c>
      <c r="BM112" s="226" t="s">
        <v>2292</v>
      </c>
    </row>
    <row r="113" s="2" customFormat="1" ht="16.5" customHeight="1">
      <c r="A113" s="41"/>
      <c r="B113" s="42"/>
      <c r="C113" s="256" t="s">
        <v>318</v>
      </c>
      <c r="D113" s="256" t="s">
        <v>218</v>
      </c>
      <c r="E113" s="257" t="s">
        <v>2293</v>
      </c>
      <c r="F113" s="258" t="s">
        <v>2294</v>
      </c>
      <c r="G113" s="259" t="s">
        <v>1358</v>
      </c>
      <c r="H113" s="260">
        <v>3</v>
      </c>
      <c r="I113" s="261"/>
      <c r="J113" s="262">
        <f>ROUND(I113*H113,2)</f>
        <v>0</v>
      </c>
      <c r="K113" s="258" t="s">
        <v>19</v>
      </c>
      <c r="L113" s="263"/>
      <c r="M113" s="264" t="s">
        <v>19</v>
      </c>
      <c r="N113" s="265" t="s">
        <v>41</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217</v>
      </c>
      <c r="AT113" s="226" t="s">
        <v>218</v>
      </c>
      <c r="AU113" s="226" t="s">
        <v>77</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2295</v>
      </c>
    </row>
    <row r="114" s="2" customFormat="1" ht="16.5" customHeight="1">
      <c r="A114" s="41"/>
      <c r="B114" s="42"/>
      <c r="C114" s="256" t="s">
        <v>325</v>
      </c>
      <c r="D114" s="256" t="s">
        <v>218</v>
      </c>
      <c r="E114" s="257" t="s">
        <v>2296</v>
      </c>
      <c r="F114" s="258" t="s">
        <v>2297</v>
      </c>
      <c r="G114" s="259" t="s">
        <v>1358</v>
      </c>
      <c r="H114" s="260">
        <v>1</v>
      </c>
      <c r="I114" s="261"/>
      <c r="J114" s="262">
        <f>ROUND(I114*H114,2)</f>
        <v>0</v>
      </c>
      <c r="K114" s="258" t="s">
        <v>19</v>
      </c>
      <c r="L114" s="263"/>
      <c r="M114" s="264" t="s">
        <v>19</v>
      </c>
      <c r="N114" s="265" t="s">
        <v>41</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217</v>
      </c>
      <c r="AT114" s="226" t="s">
        <v>218</v>
      </c>
      <c r="AU114" s="226" t="s">
        <v>77</v>
      </c>
      <c r="AY114" s="20" t="s">
        <v>165</v>
      </c>
      <c r="BE114" s="227">
        <f>IF(N114="základní",J114,0)</f>
        <v>0</v>
      </c>
      <c r="BF114" s="227">
        <f>IF(N114="snížená",J114,0)</f>
        <v>0</v>
      </c>
      <c r="BG114" s="227">
        <f>IF(N114="zákl. přenesená",J114,0)</f>
        <v>0</v>
      </c>
      <c r="BH114" s="227">
        <f>IF(N114="sníž. přenesená",J114,0)</f>
        <v>0</v>
      </c>
      <c r="BI114" s="227">
        <f>IF(N114="nulová",J114,0)</f>
        <v>0</v>
      </c>
      <c r="BJ114" s="20" t="s">
        <v>77</v>
      </c>
      <c r="BK114" s="227">
        <f>ROUND(I114*H114,2)</f>
        <v>0</v>
      </c>
      <c r="BL114" s="20" t="s">
        <v>172</v>
      </c>
      <c r="BM114" s="226" t="s">
        <v>2298</v>
      </c>
    </row>
    <row r="115" s="2" customFormat="1" ht="16.5" customHeight="1">
      <c r="A115" s="41"/>
      <c r="B115" s="42"/>
      <c r="C115" s="256" t="s">
        <v>331</v>
      </c>
      <c r="D115" s="256" t="s">
        <v>218</v>
      </c>
      <c r="E115" s="257" t="s">
        <v>2299</v>
      </c>
      <c r="F115" s="258" t="s">
        <v>2300</v>
      </c>
      <c r="G115" s="259" t="s">
        <v>1358</v>
      </c>
      <c r="H115" s="260">
        <v>4</v>
      </c>
      <c r="I115" s="261"/>
      <c r="J115" s="262">
        <f>ROUND(I115*H115,2)</f>
        <v>0</v>
      </c>
      <c r="K115" s="258" t="s">
        <v>19</v>
      </c>
      <c r="L115" s="263"/>
      <c r="M115" s="264" t="s">
        <v>19</v>
      </c>
      <c r="N115" s="265" t="s">
        <v>41</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217</v>
      </c>
      <c r="AT115" s="226" t="s">
        <v>218</v>
      </c>
      <c r="AU115" s="226" t="s">
        <v>77</v>
      </c>
      <c r="AY115" s="20" t="s">
        <v>165</v>
      </c>
      <c r="BE115" s="227">
        <f>IF(N115="základní",J115,0)</f>
        <v>0</v>
      </c>
      <c r="BF115" s="227">
        <f>IF(N115="snížená",J115,0)</f>
        <v>0</v>
      </c>
      <c r="BG115" s="227">
        <f>IF(N115="zákl. přenesená",J115,0)</f>
        <v>0</v>
      </c>
      <c r="BH115" s="227">
        <f>IF(N115="sníž. přenesená",J115,0)</f>
        <v>0</v>
      </c>
      <c r="BI115" s="227">
        <f>IF(N115="nulová",J115,0)</f>
        <v>0</v>
      </c>
      <c r="BJ115" s="20" t="s">
        <v>77</v>
      </c>
      <c r="BK115" s="227">
        <f>ROUND(I115*H115,2)</f>
        <v>0</v>
      </c>
      <c r="BL115" s="20" t="s">
        <v>172</v>
      </c>
      <c r="BM115" s="226" t="s">
        <v>2301</v>
      </c>
    </row>
    <row r="116" s="2" customFormat="1" ht="16.5" customHeight="1">
      <c r="A116" s="41"/>
      <c r="B116" s="42"/>
      <c r="C116" s="256" t="s">
        <v>337</v>
      </c>
      <c r="D116" s="256" t="s">
        <v>218</v>
      </c>
      <c r="E116" s="257" t="s">
        <v>2302</v>
      </c>
      <c r="F116" s="258" t="s">
        <v>2303</v>
      </c>
      <c r="G116" s="259" t="s">
        <v>1358</v>
      </c>
      <c r="H116" s="260">
        <v>13</v>
      </c>
      <c r="I116" s="261"/>
      <c r="J116" s="262">
        <f>ROUND(I116*H116,2)</f>
        <v>0</v>
      </c>
      <c r="K116" s="258" t="s">
        <v>19</v>
      </c>
      <c r="L116" s="263"/>
      <c r="M116" s="264" t="s">
        <v>19</v>
      </c>
      <c r="N116" s="265" t="s">
        <v>41</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217</v>
      </c>
      <c r="AT116" s="226" t="s">
        <v>218</v>
      </c>
      <c r="AU116" s="226" t="s">
        <v>77</v>
      </c>
      <c r="AY116" s="20" t="s">
        <v>165</v>
      </c>
      <c r="BE116" s="227">
        <f>IF(N116="základní",J116,0)</f>
        <v>0</v>
      </c>
      <c r="BF116" s="227">
        <f>IF(N116="snížená",J116,0)</f>
        <v>0</v>
      </c>
      <c r="BG116" s="227">
        <f>IF(N116="zákl. přenesená",J116,0)</f>
        <v>0</v>
      </c>
      <c r="BH116" s="227">
        <f>IF(N116="sníž. přenesená",J116,0)</f>
        <v>0</v>
      </c>
      <c r="BI116" s="227">
        <f>IF(N116="nulová",J116,0)</f>
        <v>0</v>
      </c>
      <c r="BJ116" s="20" t="s">
        <v>77</v>
      </c>
      <c r="BK116" s="227">
        <f>ROUND(I116*H116,2)</f>
        <v>0</v>
      </c>
      <c r="BL116" s="20" t="s">
        <v>172</v>
      </c>
      <c r="BM116" s="226" t="s">
        <v>2304</v>
      </c>
    </row>
    <row r="117" s="2" customFormat="1" ht="16.5" customHeight="1">
      <c r="A117" s="41"/>
      <c r="B117" s="42"/>
      <c r="C117" s="256" t="s">
        <v>342</v>
      </c>
      <c r="D117" s="256" t="s">
        <v>218</v>
      </c>
      <c r="E117" s="257" t="s">
        <v>2305</v>
      </c>
      <c r="F117" s="258" t="s">
        <v>2306</v>
      </c>
      <c r="G117" s="259" t="s">
        <v>1358</v>
      </c>
      <c r="H117" s="260">
        <v>1</v>
      </c>
      <c r="I117" s="261"/>
      <c r="J117" s="262">
        <f>ROUND(I117*H117,2)</f>
        <v>0</v>
      </c>
      <c r="K117" s="258" t="s">
        <v>19</v>
      </c>
      <c r="L117" s="263"/>
      <c r="M117" s="264" t="s">
        <v>19</v>
      </c>
      <c r="N117" s="265" t="s">
        <v>41</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217</v>
      </c>
      <c r="AT117" s="226" t="s">
        <v>218</v>
      </c>
      <c r="AU117" s="226" t="s">
        <v>77</v>
      </c>
      <c r="AY117" s="20" t="s">
        <v>165</v>
      </c>
      <c r="BE117" s="227">
        <f>IF(N117="základní",J117,0)</f>
        <v>0</v>
      </c>
      <c r="BF117" s="227">
        <f>IF(N117="snížená",J117,0)</f>
        <v>0</v>
      </c>
      <c r="BG117" s="227">
        <f>IF(N117="zákl. přenesená",J117,0)</f>
        <v>0</v>
      </c>
      <c r="BH117" s="227">
        <f>IF(N117="sníž. přenesená",J117,0)</f>
        <v>0</v>
      </c>
      <c r="BI117" s="227">
        <f>IF(N117="nulová",J117,0)</f>
        <v>0</v>
      </c>
      <c r="BJ117" s="20" t="s">
        <v>77</v>
      </c>
      <c r="BK117" s="227">
        <f>ROUND(I117*H117,2)</f>
        <v>0</v>
      </c>
      <c r="BL117" s="20" t="s">
        <v>172</v>
      </c>
      <c r="BM117" s="226" t="s">
        <v>2307</v>
      </c>
    </row>
    <row r="118" s="2" customFormat="1" ht="16.5" customHeight="1">
      <c r="A118" s="41"/>
      <c r="B118" s="42"/>
      <c r="C118" s="256" t="s">
        <v>348</v>
      </c>
      <c r="D118" s="256" t="s">
        <v>218</v>
      </c>
      <c r="E118" s="257" t="s">
        <v>2308</v>
      </c>
      <c r="F118" s="258" t="s">
        <v>2309</v>
      </c>
      <c r="G118" s="259" t="s">
        <v>1358</v>
      </c>
      <c r="H118" s="260">
        <v>8</v>
      </c>
      <c r="I118" s="261"/>
      <c r="J118" s="262">
        <f>ROUND(I118*H118,2)</f>
        <v>0</v>
      </c>
      <c r="K118" s="258" t="s">
        <v>19</v>
      </c>
      <c r="L118" s="263"/>
      <c r="M118" s="264" t="s">
        <v>19</v>
      </c>
      <c r="N118" s="265" t="s">
        <v>41</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217</v>
      </c>
      <c r="AT118" s="226" t="s">
        <v>218</v>
      </c>
      <c r="AU118" s="226" t="s">
        <v>77</v>
      </c>
      <c r="AY118" s="20" t="s">
        <v>165</v>
      </c>
      <c r="BE118" s="227">
        <f>IF(N118="základní",J118,0)</f>
        <v>0</v>
      </c>
      <c r="BF118" s="227">
        <f>IF(N118="snížená",J118,0)</f>
        <v>0</v>
      </c>
      <c r="BG118" s="227">
        <f>IF(N118="zákl. přenesená",J118,0)</f>
        <v>0</v>
      </c>
      <c r="BH118" s="227">
        <f>IF(N118="sníž. přenesená",J118,0)</f>
        <v>0</v>
      </c>
      <c r="BI118" s="227">
        <f>IF(N118="nulová",J118,0)</f>
        <v>0</v>
      </c>
      <c r="BJ118" s="20" t="s">
        <v>77</v>
      </c>
      <c r="BK118" s="227">
        <f>ROUND(I118*H118,2)</f>
        <v>0</v>
      </c>
      <c r="BL118" s="20" t="s">
        <v>172</v>
      </c>
      <c r="BM118" s="226" t="s">
        <v>2310</v>
      </c>
    </row>
    <row r="119" s="2" customFormat="1" ht="16.5" customHeight="1">
      <c r="A119" s="41"/>
      <c r="B119" s="42"/>
      <c r="C119" s="256" t="s">
        <v>353</v>
      </c>
      <c r="D119" s="256" t="s">
        <v>218</v>
      </c>
      <c r="E119" s="257" t="s">
        <v>2311</v>
      </c>
      <c r="F119" s="258" t="s">
        <v>2312</v>
      </c>
      <c r="G119" s="259" t="s">
        <v>1358</v>
      </c>
      <c r="H119" s="260">
        <v>2</v>
      </c>
      <c r="I119" s="261"/>
      <c r="J119" s="262">
        <f>ROUND(I119*H119,2)</f>
        <v>0</v>
      </c>
      <c r="K119" s="258" t="s">
        <v>19</v>
      </c>
      <c r="L119" s="263"/>
      <c r="M119" s="264" t="s">
        <v>19</v>
      </c>
      <c r="N119" s="265" t="s">
        <v>41</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217</v>
      </c>
      <c r="AT119" s="226" t="s">
        <v>218</v>
      </c>
      <c r="AU119" s="226" t="s">
        <v>77</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2313</v>
      </c>
    </row>
    <row r="120" s="2" customFormat="1" ht="16.5" customHeight="1">
      <c r="A120" s="41"/>
      <c r="B120" s="42"/>
      <c r="C120" s="256" t="s">
        <v>359</v>
      </c>
      <c r="D120" s="256" t="s">
        <v>218</v>
      </c>
      <c r="E120" s="257" t="s">
        <v>2314</v>
      </c>
      <c r="F120" s="258" t="s">
        <v>2315</v>
      </c>
      <c r="G120" s="259" t="s">
        <v>1358</v>
      </c>
      <c r="H120" s="260">
        <v>3</v>
      </c>
      <c r="I120" s="261"/>
      <c r="J120" s="262">
        <f>ROUND(I120*H120,2)</f>
        <v>0</v>
      </c>
      <c r="K120" s="258" t="s">
        <v>19</v>
      </c>
      <c r="L120" s="263"/>
      <c r="M120" s="264" t="s">
        <v>19</v>
      </c>
      <c r="N120" s="265" t="s">
        <v>41</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217</v>
      </c>
      <c r="AT120" s="226" t="s">
        <v>218</v>
      </c>
      <c r="AU120" s="226" t="s">
        <v>77</v>
      </c>
      <c r="AY120" s="20" t="s">
        <v>165</v>
      </c>
      <c r="BE120" s="227">
        <f>IF(N120="základní",J120,0)</f>
        <v>0</v>
      </c>
      <c r="BF120" s="227">
        <f>IF(N120="snížená",J120,0)</f>
        <v>0</v>
      </c>
      <c r="BG120" s="227">
        <f>IF(N120="zákl. přenesená",J120,0)</f>
        <v>0</v>
      </c>
      <c r="BH120" s="227">
        <f>IF(N120="sníž. přenesená",J120,0)</f>
        <v>0</v>
      </c>
      <c r="BI120" s="227">
        <f>IF(N120="nulová",J120,0)</f>
        <v>0</v>
      </c>
      <c r="BJ120" s="20" t="s">
        <v>77</v>
      </c>
      <c r="BK120" s="227">
        <f>ROUND(I120*H120,2)</f>
        <v>0</v>
      </c>
      <c r="BL120" s="20" t="s">
        <v>172</v>
      </c>
      <c r="BM120" s="226" t="s">
        <v>2316</v>
      </c>
    </row>
    <row r="121" s="2" customFormat="1" ht="16.5" customHeight="1">
      <c r="A121" s="41"/>
      <c r="B121" s="42"/>
      <c r="C121" s="256" t="s">
        <v>365</v>
      </c>
      <c r="D121" s="256" t="s">
        <v>218</v>
      </c>
      <c r="E121" s="257" t="s">
        <v>2317</v>
      </c>
      <c r="F121" s="258" t="s">
        <v>2318</v>
      </c>
      <c r="G121" s="259" t="s">
        <v>1358</v>
      </c>
      <c r="H121" s="260">
        <v>4</v>
      </c>
      <c r="I121" s="261"/>
      <c r="J121" s="262">
        <f>ROUND(I121*H121,2)</f>
        <v>0</v>
      </c>
      <c r="K121" s="258" t="s">
        <v>19</v>
      </c>
      <c r="L121" s="263"/>
      <c r="M121" s="264" t="s">
        <v>19</v>
      </c>
      <c r="N121" s="265" t="s">
        <v>41</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217</v>
      </c>
      <c r="AT121" s="226" t="s">
        <v>218</v>
      </c>
      <c r="AU121" s="226" t="s">
        <v>77</v>
      </c>
      <c r="AY121" s="20" t="s">
        <v>165</v>
      </c>
      <c r="BE121" s="227">
        <f>IF(N121="základní",J121,0)</f>
        <v>0</v>
      </c>
      <c r="BF121" s="227">
        <f>IF(N121="snížená",J121,0)</f>
        <v>0</v>
      </c>
      <c r="BG121" s="227">
        <f>IF(N121="zákl. přenesená",J121,0)</f>
        <v>0</v>
      </c>
      <c r="BH121" s="227">
        <f>IF(N121="sníž. přenesená",J121,0)</f>
        <v>0</v>
      </c>
      <c r="BI121" s="227">
        <f>IF(N121="nulová",J121,0)</f>
        <v>0</v>
      </c>
      <c r="BJ121" s="20" t="s">
        <v>77</v>
      </c>
      <c r="BK121" s="227">
        <f>ROUND(I121*H121,2)</f>
        <v>0</v>
      </c>
      <c r="BL121" s="20" t="s">
        <v>172</v>
      </c>
      <c r="BM121" s="226" t="s">
        <v>2319</v>
      </c>
    </row>
    <row r="122" s="12" customFormat="1" ht="25.92" customHeight="1">
      <c r="A122" s="12"/>
      <c r="B122" s="199"/>
      <c r="C122" s="200"/>
      <c r="D122" s="201" t="s">
        <v>69</v>
      </c>
      <c r="E122" s="202" t="s">
        <v>2320</v>
      </c>
      <c r="F122" s="202" t="s">
        <v>2321</v>
      </c>
      <c r="G122" s="200"/>
      <c r="H122" s="200"/>
      <c r="I122" s="203"/>
      <c r="J122" s="204">
        <f>BK122</f>
        <v>0</v>
      </c>
      <c r="K122" s="200"/>
      <c r="L122" s="205"/>
      <c r="M122" s="206"/>
      <c r="N122" s="207"/>
      <c r="O122" s="207"/>
      <c r="P122" s="208">
        <f>SUM(P123:P145)</f>
        <v>0</v>
      </c>
      <c r="Q122" s="207"/>
      <c r="R122" s="208">
        <f>SUM(R123:R145)</f>
        <v>0</v>
      </c>
      <c r="S122" s="207"/>
      <c r="T122" s="209">
        <f>SUM(T123:T145)</f>
        <v>0</v>
      </c>
      <c r="U122" s="12"/>
      <c r="V122" s="12"/>
      <c r="W122" s="12"/>
      <c r="X122" s="12"/>
      <c r="Y122" s="12"/>
      <c r="Z122" s="12"/>
      <c r="AA122" s="12"/>
      <c r="AB122" s="12"/>
      <c r="AC122" s="12"/>
      <c r="AD122" s="12"/>
      <c r="AE122" s="12"/>
      <c r="AR122" s="210" t="s">
        <v>77</v>
      </c>
      <c r="AT122" s="211" t="s">
        <v>69</v>
      </c>
      <c r="AU122" s="211" t="s">
        <v>70</v>
      </c>
      <c r="AY122" s="210" t="s">
        <v>165</v>
      </c>
      <c r="BK122" s="212">
        <f>SUM(BK123:BK145)</f>
        <v>0</v>
      </c>
    </row>
    <row r="123" s="2" customFormat="1" ht="16.5" customHeight="1">
      <c r="A123" s="41"/>
      <c r="B123" s="42"/>
      <c r="C123" s="256" t="s">
        <v>371</v>
      </c>
      <c r="D123" s="256" t="s">
        <v>218</v>
      </c>
      <c r="E123" s="257" t="s">
        <v>2322</v>
      </c>
      <c r="F123" s="258" t="s">
        <v>2323</v>
      </c>
      <c r="G123" s="259" t="s">
        <v>1358</v>
      </c>
      <c r="H123" s="260">
        <v>2</v>
      </c>
      <c r="I123" s="261"/>
      <c r="J123" s="262">
        <f>ROUND(I123*H123,2)</f>
        <v>0</v>
      </c>
      <c r="K123" s="258" t="s">
        <v>19</v>
      </c>
      <c r="L123" s="263"/>
      <c r="M123" s="264" t="s">
        <v>19</v>
      </c>
      <c r="N123" s="265" t="s">
        <v>41</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217</v>
      </c>
      <c r="AT123" s="226" t="s">
        <v>218</v>
      </c>
      <c r="AU123" s="226" t="s">
        <v>77</v>
      </c>
      <c r="AY123" s="20" t="s">
        <v>165</v>
      </c>
      <c r="BE123" s="227">
        <f>IF(N123="základní",J123,0)</f>
        <v>0</v>
      </c>
      <c r="BF123" s="227">
        <f>IF(N123="snížená",J123,0)</f>
        <v>0</v>
      </c>
      <c r="BG123" s="227">
        <f>IF(N123="zákl. přenesená",J123,0)</f>
        <v>0</v>
      </c>
      <c r="BH123" s="227">
        <f>IF(N123="sníž. přenesená",J123,0)</f>
        <v>0</v>
      </c>
      <c r="BI123" s="227">
        <f>IF(N123="nulová",J123,0)</f>
        <v>0</v>
      </c>
      <c r="BJ123" s="20" t="s">
        <v>77</v>
      </c>
      <c r="BK123" s="227">
        <f>ROUND(I123*H123,2)</f>
        <v>0</v>
      </c>
      <c r="BL123" s="20" t="s">
        <v>172</v>
      </c>
      <c r="BM123" s="226" t="s">
        <v>2324</v>
      </c>
    </row>
    <row r="124" s="2" customFormat="1" ht="16.5" customHeight="1">
      <c r="A124" s="41"/>
      <c r="B124" s="42"/>
      <c r="C124" s="256" t="s">
        <v>377</v>
      </c>
      <c r="D124" s="256" t="s">
        <v>218</v>
      </c>
      <c r="E124" s="257" t="s">
        <v>2325</v>
      </c>
      <c r="F124" s="258" t="s">
        <v>2326</v>
      </c>
      <c r="G124" s="259" t="s">
        <v>1358</v>
      </c>
      <c r="H124" s="260">
        <v>3</v>
      </c>
      <c r="I124" s="261"/>
      <c r="J124" s="262">
        <f>ROUND(I124*H124,2)</f>
        <v>0</v>
      </c>
      <c r="K124" s="258" t="s">
        <v>19</v>
      </c>
      <c r="L124" s="263"/>
      <c r="M124" s="264" t="s">
        <v>19</v>
      </c>
      <c r="N124" s="265" t="s">
        <v>41</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217</v>
      </c>
      <c r="AT124" s="226" t="s">
        <v>218</v>
      </c>
      <c r="AU124" s="226" t="s">
        <v>77</v>
      </c>
      <c r="AY124" s="20" t="s">
        <v>165</v>
      </c>
      <c r="BE124" s="227">
        <f>IF(N124="základní",J124,0)</f>
        <v>0</v>
      </c>
      <c r="BF124" s="227">
        <f>IF(N124="snížená",J124,0)</f>
        <v>0</v>
      </c>
      <c r="BG124" s="227">
        <f>IF(N124="zákl. přenesená",J124,0)</f>
        <v>0</v>
      </c>
      <c r="BH124" s="227">
        <f>IF(N124="sníž. přenesená",J124,0)</f>
        <v>0</v>
      </c>
      <c r="BI124" s="227">
        <f>IF(N124="nulová",J124,0)</f>
        <v>0</v>
      </c>
      <c r="BJ124" s="20" t="s">
        <v>77</v>
      </c>
      <c r="BK124" s="227">
        <f>ROUND(I124*H124,2)</f>
        <v>0</v>
      </c>
      <c r="BL124" s="20" t="s">
        <v>172</v>
      </c>
      <c r="BM124" s="226" t="s">
        <v>2327</v>
      </c>
    </row>
    <row r="125" s="2" customFormat="1" ht="16.5" customHeight="1">
      <c r="A125" s="41"/>
      <c r="B125" s="42"/>
      <c r="C125" s="256" t="s">
        <v>383</v>
      </c>
      <c r="D125" s="256" t="s">
        <v>218</v>
      </c>
      <c r="E125" s="257" t="s">
        <v>2328</v>
      </c>
      <c r="F125" s="258" t="s">
        <v>2329</v>
      </c>
      <c r="G125" s="259" t="s">
        <v>1358</v>
      </c>
      <c r="H125" s="260">
        <v>1</v>
      </c>
      <c r="I125" s="261"/>
      <c r="J125" s="262">
        <f>ROUND(I125*H125,2)</f>
        <v>0</v>
      </c>
      <c r="K125" s="258" t="s">
        <v>19</v>
      </c>
      <c r="L125" s="263"/>
      <c r="M125" s="264" t="s">
        <v>19</v>
      </c>
      <c r="N125" s="265" t="s">
        <v>41</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217</v>
      </c>
      <c r="AT125" s="226" t="s">
        <v>218</v>
      </c>
      <c r="AU125" s="226" t="s">
        <v>77</v>
      </c>
      <c r="AY125" s="20" t="s">
        <v>165</v>
      </c>
      <c r="BE125" s="227">
        <f>IF(N125="základní",J125,0)</f>
        <v>0</v>
      </c>
      <c r="BF125" s="227">
        <f>IF(N125="snížená",J125,0)</f>
        <v>0</v>
      </c>
      <c r="BG125" s="227">
        <f>IF(N125="zákl. přenesená",J125,0)</f>
        <v>0</v>
      </c>
      <c r="BH125" s="227">
        <f>IF(N125="sníž. přenesená",J125,0)</f>
        <v>0</v>
      </c>
      <c r="BI125" s="227">
        <f>IF(N125="nulová",J125,0)</f>
        <v>0</v>
      </c>
      <c r="BJ125" s="20" t="s">
        <v>77</v>
      </c>
      <c r="BK125" s="227">
        <f>ROUND(I125*H125,2)</f>
        <v>0</v>
      </c>
      <c r="BL125" s="20" t="s">
        <v>172</v>
      </c>
      <c r="BM125" s="226" t="s">
        <v>2330</v>
      </c>
    </row>
    <row r="126" s="2" customFormat="1" ht="16.5" customHeight="1">
      <c r="A126" s="41"/>
      <c r="B126" s="42"/>
      <c r="C126" s="256" t="s">
        <v>392</v>
      </c>
      <c r="D126" s="256" t="s">
        <v>218</v>
      </c>
      <c r="E126" s="257" t="s">
        <v>2331</v>
      </c>
      <c r="F126" s="258" t="s">
        <v>2332</v>
      </c>
      <c r="G126" s="259" t="s">
        <v>1358</v>
      </c>
      <c r="H126" s="260">
        <v>1</v>
      </c>
      <c r="I126" s="261"/>
      <c r="J126" s="262">
        <f>ROUND(I126*H126,2)</f>
        <v>0</v>
      </c>
      <c r="K126" s="258" t="s">
        <v>19</v>
      </c>
      <c r="L126" s="263"/>
      <c r="M126" s="264" t="s">
        <v>19</v>
      </c>
      <c r="N126" s="265" t="s">
        <v>41</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217</v>
      </c>
      <c r="AT126" s="226" t="s">
        <v>218</v>
      </c>
      <c r="AU126" s="226" t="s">
        <v>77</v>
      </c>
      <c r="AY126" s="20" t="s">
        <v>165</v>
      </c>
      <c r="BE126" s="227">
        <f>IF(N126="základní",J126,0)</f>
        <v>0</v>
      </c>
      <c r="BF126" s="227">
        <f>IF(N126="snížená",J126,0)</f>
        <v>0</v>
      </c>
      <c r="BG126" s="227">
        <f>IF(N126="zákl. přenesená",J126,0)</f>
        <v>0</v>
      </c>
      <c r="BH126" s="227">
        <f>IF(N126="sníž. přenesená",J126,0)</f>
        <v>0</v>
      </c>
      <c r="BI126" s="227">
        <f>IF(N126="nulová",J126,0)</f>
        <v>0</v>
      </c>
      <c r="BJ126" s="20" t="s">
        <v>77</v>
      </c>
      <c r="BK126" s="227">
        <f>ROUND(I126*H126,2)</f>
        <v>0</v>
      </c>
      <c r="BL126" s="20" t="s">
        <v>172</v>
      </c>
      <c r="BM126" s="226" t="s">
        <v>2333</v>
      </c>
    </row>
    <row r="127" s="2" customFormat="1" ht="16.5" customHeight="1">
      <c r="A127" s="41"/>
      <c r="B127" s="42"/>
      <c r="C127" s="256" t="s">
        <v>401</v>
      </c>
      <c r="D127" s="256" t="s">
        <v>218</v>
      </c>
      <c r="E127" s="257" t="s">
        <v>2334</v>
      </c>
      <c r="F127" s="258" t="s">
        <v>2335</v>
      </c>
      <c r="G127" s="259" t="s">
        <v>1358</v>
      </c>
      <c r="H127" s="260">
        <v>1</v>
      </c>
      <c r="I127" s="261"/>
      <c r="J127" s="262">
        <f>ROUND(I127*H127,2)</f>
        <v>0</v>
      </c>
      <c r="K127" s="258" t="s">
        <v>19</v>
      </c>
      <c r="L127" s="263"/>
      <c r="M127" s="264" t="s">
        <v>19</v>
      </c>
      <c r="N127" s="265" t="s">
        <v>41</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217</v>
      </c>
      <c r="AT127" s="226" t="s">
        <v>218</v>
      </c>
      <c r="AU127" s="226" t="s">
        <v>77</v>
      </c>
      <c r="AY127" s="20" t="s">
        <v>165</v>
      </c>
      <c r="BE127" s="227">
        <f>IF(N127="základní",J127,0)</f>
        <v>0</v>
      </c>
      <c r="BF127" s="227">
        <f>IF(N127="snížená",J127,0)</f>
        <v>0</v>
      </c>
      <c r="BG127" s="227">
        <f>IF(N127="zákl. přenesená",J127,0)</f>
        <v>0</v>
      </c>
      <c r="BH127" s="227">
        <f>IF(N127="sníž. přenesená",J127,0)</f>
        <v>0</v>
      </c>
      <c r="BI127" s="227">
        <f>IF(N127="nulová",J127,0)</f>
        <v>0</v>
      </c>
      <c r="BJ127" s="20" t="s">
        <v>77</v>
      </c>
      <c r="BK127" s="227">
        <f>ROUND(I127*H127,2)</f>
        <v>0</v>
      </c>
      <c r="BL127" s="20" t="s">
        <v>172</v>
      </c>
      <c r="BM127" s="226" t="s">
        <v>2336</v>
      </c>
    </row>
    <row r="128" s="2" customFormat="1" ht="16.5" customHeight="1">
      <c r="A128" s="41"/>
      <c r="B128" s="42"/>
      <c r="C128" s="256" t="s">
        <v>414</v>
      </c>
      <c r="D128" s="256" t="s">
        <v>218</v>
      </c>
      <c r="E128" s="257" t="s">
        <v>2337</v>
      </c>
      <c r="F128" s="258" t="s">
        <v>2338</v>
      </c>
      <c r="G128" s="259" t="s">
        <v>1358</v>
      </c>
      <c r="H128" s="260">
        <v>2</v>
      </c>
      <c r="I128" s="261"/>
      <c r="J128" s="262">
        <f>ROUND(I128*H128,2)</f>
        <v>0</v>
      </c>
      <c r="K128" s="258" t="s">
        <v>19</v>
      </c>
      <c r="L128" s="263"/>
      <c r="M128" s="264" t="s">
        <v>19</v>
      </c>
      <c r="N128" s="265" t="s">
        <v>41</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217</v>
      </c>
      <c r="AT128" s="226" t="s">
        <v>218</v>
      </c>
      <c r="AU128" s="226" t="s">
        <v>77</v>
      </c>
      <c r="AY128" s="20" t="s">
        <v>165</v>
      </c>
      <c r="BE128" s="227">
        <f>IF(N128="základní",J128,0)</f>
        <v>0</v>
      </c>
      <c r="BF128" s="227">
        <f>IF(N128="snížená",J128,0)</f>
        <v>0</v>
      </c>
      <c r="BG128" s="227">
        <f>IF(N128="zákl. přenesená",J128,0)</f>
        <v>0</v>
      </c>
      <c r="BH128" s="227">
        <f>IF(N128="sníž. přenesená",J128,0)</f>
        <v>0</v>
      </c>
      <c r="BI128" s="227">
        <f>IF(N128="nulová",J128,0)</f>
        <v>0</v>
      </c>
      <c r="BJ128" s="20" t="s">
        <v>77</v>
      </c>
      <c r="BK128" s="227">
        <f>ROUND(I128*H128,2)</f>
        <v>0</v>
      </c>
      <c r="BL128" s="20" t="s">
        <v>172</v>
      </c>
      <c r="BM128" s="226" t="s">
        <v>2339</v>
      </c>
    </row>
    <row r="129" s="2" customFormat="1" ht="16.5" customHeight="1">
      <c r="A129" s="41"/>
      <c r="B129" s="42"/>
      <c r="C129" s="256" t="s">
        <v>419</v>
      </c>
      <c r="D129" s="256" t="s">
        <v>218</v>
      </c>
      <c r="E129" s="257" t="s">
        <v>2340</v>
      </c>
      <c r="F129" s="258" t="s">
        <v>2341</v>
      </c>
      <c r="G129" s="259" t="s">
        <v>1358</v>
      </c>
      <c r="H129" s="260">
        <v>2</v>
      </c>
      <c r="I129" s="261"/>
      <c r="J129" s="262">
        <f>ROUND(I129*H129,2)</f>
        <v>0</v>
      </c>
      <c r="K129" s="258" t="s">
        <v>19</v>
      </c>
      <c r="L129" s="263"/>
      <c r="M129" s="264" t="s">
        <v>19</v>
      </c>
      <c r="N129" s="265" t="s">
        <v>41</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217</v>
      </c>
      <c r="AT129" s="226" t="s">
        <v>218</v>
      </c>
      <c r="AU129" s="226" t="s">
        <v>77</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2342</v>
      </c>
    </row>
    <row r="130" s="2" customFormat="1" ht="16.5" customHeight="1">
      <c r="A130" s="41"/>
      <c r="B130" s="42"/>
      <c r="C130" s="256" t="s">
        <v>426</v>
      </c>
      <c r="D130" s="256" t="s">
        <v>218</v>
      </c>
      <c r="E130" s="257" t="s">
        <v>2343</v>
      </c>
      <c r="F130" s="258" t="s">
        <v>2344</v>
      </c>
      <c r="G130" s="259" t="s">
        <v>1358</v>
      </c>
      <c r="H130" s="260">
        <v>1</v>
      </c>
      <c r="I130" s="261"/>
      <c r="J130" s="262">
        <f>ROUND(I130*H130,2)</f>
        <v>0</v>
      </c>
      <c r="K130" s="258" t="s">
        <v>19</v>
      </c>
      <c r="L130" s="263"/>
      <c r="M130" s="264" t="s">
        <v>19</v>
      </c>
      <c r="N130" s="265" t="s">
        <v>41</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217</v>
      </c>
      <c r="AT130" s="226" t="s">
        <v>218</v>
      </c>
      <c r="AU130" s="226" t="s">
        <v>77</v>
      </c>
      <c r="AY130" s="20" t="s">
        <v>165</v>
      </c>
      <c r="BE130" s="227">
        <f>IF(N130="základní",J130,0)</f>
        <v>0</v>
      </c>
      <c r="BF130" s="227">
        <f>IF(N130="snížená",J130,0)</f>
        <v>0</v>
      </c>
      <c r="BG130" s="227">
        <f>IF(N130="zákl. přenesená",J130,0)</f>
        <v>0</v>
      </c>
      <c r="BH130" s="227">
        <f>IF(N130="sníž. přenesená",J130,0)</f>
        <v>0</v>
      </c>
      <c r="BI130" s="227">
        <f>IF(N130="nulová",J130,0)</f>
        <v>0</v>
      </c>
      <c r="BJ130" s="20" t="s">
        <v>77</v>
      </c>
      <c r="BK130" s="227">
        <f>ROUND(I130*H130,2)</f>
        <v>0</v>
      </c>
      <c r="BL130" s="20" t="s">
        <v>172</v>
      </c>
      <c r="BM130" s="226" t="s">
        <v>2345</v>
      </c>
    </row>
    <row r="131" s="2" customFormat="1" ht="16.5" customHeight="1">
      <c r="A131" s="41"/>
      <c r="B131" s="42"/>
      <c r="C131" s="256" t="s">
        <v>431</v>
      </c>
      <c r="D131" s="256" t="s">
        <v>218</v>
      </c>
      <c r="E131" s="257" t="s">
        <v>2346</v>
      </c>
      <c r="F131" s="258" t="s">
        <v>2347</v>
      </c>
      <c r="G131" s="259" t="s">
        <v>1358</v>
      </c>
      <c r="H131" s="260">
        <v>1</v>
      </c>
      <c r="I131" s="261"/>
      <c r="J131" s="262">
        <f>ROUND(I131*H131,2)</f>
        <v>0</v>
      </c>
      <c r="K131" s="258" t="s">
        <v>19</v>
      </c>
      <c r="L131" s="263"/>
      <c r="M131" s="264" t="s">
        <v>19</v>
      </c>
      <c r="N131" s="265" t="s">
        <v>41</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217</v>
      </c>
      <c r="AT131" s="226" t="s">
        <v>218</v>
      </c>
      <c r="AU131" s="226" t="s">
        <v>77</v>
      </c>
      <c r="AY131" s="20" t="s">
        <v>165</v>
      </c>
      <c r="BE131" s="227">
        <f>IF(N131="základní",J131,0)</f>
        <v>0</v>
      </c>
      <c r="BF131" s="227">
        <f>IF(N131="snížená",J131,0)</f>
        <v>0</v>
      </c>
      <c r="BG131" s="227">
        <f>IF(N131="zákl. přenesená",J131,0)</f>
        <v>0</v>
      </c>
      <c r="BH131" s="227">
        <f>IF(N131="sníž. přenesená",J131,0)</f>
        <v>0</v>
      </c>
      <c r="BI131" s="227">
        <f>IF(N131="nulová",J131,0)</f>
        <v>0</v>
      </c>
      <c r="BJ131" s="20" t="s">
        <v>77</v>
      </c>
      <c r="BK131" s="227">
        <f>ROUND(I131*H131,2)</f>
        <v>0</v>
      </c>
      <c r="BL131" s="20" t="s">
        <v>172</v>
      </c>
      <c r="BM131" s="226" t="s">
        <v>2348</v>
      </c>
    </row>
    <row r="132" s="2" customFormat="1" ht="16.5" customHeight="1">
      <c r="A132" s="41"/>
      <c r="B132" s="42"/>
      <c r="C132" s="256" t="s">
        <v>437</v>
      </c>
      <c r="D132" s="256" t="s">
        <v>218</v>
      </c>
      <c r="E132" s="257" t="s">
        <v>2349</v>
      </c>
      <c r="F132" s="258" t="s">
        <v>2350</v>
      </c>
      <c r="G132" s="259" t="s">
        <v>1358</v>
      </c>
      <c r="H132" s="260">
        <v>1</v>
      </c>
      <c r="I132" s="261"/>
      <c r="J132" s="262">
        <f>ROUND(I132*H132,2)</f>
        <v>0</v>
      </c>
      <c r="K132" s="258" t="s">
        <v>19</v>
      </c>
      <c r="L132" s="263"/>
      <c r="M132" s="264" t="s">
        <v>19</v>
      </c>
      <c r="N132" s="265" t="s">
        <v>41</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217</v>
      </c>
      <c r="AT132" s="226" t="s">
        <v>218</v>
      </c>
      <c r="AU132" s="226" t="s">
        <v>77</v>
      </c>
      <c r="AY132" s="20" t="s">
        <v>165</v>
      </c>
      <c r="BE132" s="227">
        <f>IF(N132="základní",J132,0)</f>
        <v>0</v>
      </c>
      <c r="BF132" s="227">
        <f>IF(N132="snížená",J132,0)</f>
        <v>0</v>
      </c>
      <c r="BG132" s="227">
        <f>IF(N132="zákl. přenesená",J132,0)</f>
        <v>0</v>
      </c>
      <c r="BH132" s="227">
        <f>IF(N132="sníž. přenesená",J132,0)</f>
        <v>0</v>
      </c>
      <c r="BI132" s="227">
        <f>IF(N132="nulová",J132,0)</f>
        <v>0</v>
      </c>
      <c r="BJ132" s="20" t="s">
        <v>77</v>
      </c>
      <c r="BK132" s="227">
        <f>ROUND(I132*H132,2)</f>
        <v>0</v>
      </c>
      <c r="BL132" s="20" t="s">
        <v>172</v>
      </c>
      <c r="BM132" s="226" t="s">
        <v>2351</v>
      </c>
    </row>
    <row r="133" s="2" customFormat="1" ht="16.5" customHeight="1">
      <c r="A133" s="41"/>
      <c r="B133" s="42"/>
      <c r="C133" s="256" t="s">
        <v>445</v>
      </c>
      <c r="D133" s="256" t="s">
        <v>218</v>
      </c>
      <c r="E133" s="257" t="s">
        <v>2352</v>
      </c>
      <c r="F133" s="258" t="s">
        <v>2353</v>
      </c>
      <c r="G133" s="259" t="s">
        <v>691</v>
      </c>
      <c r="H133" s="260">
        <v>1</v>
      </c>
      <c r="I133" s="261"/>
      <c r="J133" s="262">
        <f>ROUND(I133*H133,2)</f>
        <v>0</v>
      </c>
      <c r="K133" s="258" t="s">
        <v>19</v>
      </c>
      <c r="L133" s="263"/>
      <c r="M133" s="264" t="s">
        <v>19</v>
      </c>
      <c r="N133" s="265" t="s">
        <v>41</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217</v>
      </c>
      <c r="AT133" s="226" t="s">
        <v>218</v>
      </c>
      <c r="AU133" s="226" t="s">
        <v>77</v>
      </c>
      <c r="AY133" s="20" t="s">
        <v>165</v>
      </c>
      <c r="BE133" s="227">
        <f>IF(N133="základní",J133,0)</f>
        <v>0</v>
      </c>
      <c r="BF133" s="227">
        <f>IF(N133="snížená",J133,0)</f>
        <v>0</v>
      </c>
      <c r="BG133" s="227">
        <f>IF(N133="zákl. přenesená",J133,0)</f>
        <v>0</v>
      </c>
      <c r="BH133" s="227">
        <f>IF(N133="sníž. přenesená",J133,0)</f>
        <v>0</v>
      </c>
      <c r="BI133" s="227">
        <f>IF(N133="nulová",J133,0)</f>
        <v>0</v>
      </c>
      <c r="BJ133" s="20" t="s">
        <v>77</v>
      </c>
      <c r="BK133" s="227">
        <f>ROUND(I133*H133,2)</f>
        <v>0</v>
      </c>
      <c r="BL133" s="20" t="s">
        <v>172</v>
      </c>
      <c r="BM133" s="226" t="s">
        <v>2354</v>
      </c>
    </row>
    <row r="134" s="2" customFormat="1" ht="16.5" customHeight="1">
      <c r="A134" s="41"/>
      <c r="B134" s="42"/>
      <c r="C134" s="256" t="s">
        <v>451</v>
      </c>
      <c r="D134" s="256" t="s">
        <v>218</v>
      </c>
      <c r="E134" s="257" t="s">
        <v>2355</v>
      </c>
      <c r="F134" s="258" t="s">
        <v>2356</v>
      </c>
      <c r="G134" s="259" t="s">
        <v>1358</v>
      </c>
      <c r="H134" s="260">
        <v>1</v>
      </c>
      <c r="I134" s="261"/>
      <c r="J134" s="262">
        <f>ROUND(I134*H134,2)</f>
        <v>0</v>
      </c>
      <c r="K134" s="258" t="s">
        <v>19</v>
      </c>
      <c r="L134" s="263"/>
      <c r="M134" s="264" t="s">
        <v>19</v>
      </c>
      <c r="N134" s="265" t="s">
        <v>41</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217</v>
      </c>
      <c r="AT134" s="226" t="s">
        <v>218</v>
      </c>
      <c r="AU134" s="226" t="s">
        <v>77</v>
      </c>
      <c r="AY134" s="20" t="s">
        <v>165</v>
      </c>
      <c r="BE134" s="227">
        <f>IF(N134="základní",J134,0)</f>
        <v>0</v>
      </c>
      <c r="BF134" s="227">
        <f>IF(N134="snížená",J134,0)</f>
        <v>0</v>
      </c>
      <c r="BG134" s="227">
        <f>IF(N134="zákl. přenesená",J134,0)</f>
        <v>0</v>
      </c>
      <c r="BH134" s="227">
        <f>IF(N134="sníž. přenesená",J134,0)</f>
        <v>0</v>
      </c>
      <c r="BI134" s="227">
        <f>IF(N134="nulová",J134,0)</f>
        <v>0</v>
      </c>
      <c r="BJ134" s="20" t="s">
        <v>77</v>
      </c>
      <c r="BK134" s="227">
        <f>ROUND(I134*H134,2)</f>
        <v>0</v>
      </c>
      <c r="BL134" s="20" t="s">
        <v>172</v>
      </c>
      <c r="BM134" s="226" t="s">
        <v>2357</v>
      </c>
    </row>
    <row r="135" s="2" customFormat="1" ht="16.5" customHeight="1">
      <c r="A135" s="41"/>
      <c r="B135" s="42"/>
      <c r="C135" s="256" t="s">
        <v>456</v>
      </c>
      <c r="D135" s="256" t="s">
        <v>218</v>
      </c>
      <c r="E135" s="257" t="s">
        <v>2358</v>
      </c>
      <c r="F135" s="258" t="s">
        <v>2359</v>
      </c>
      <c r="G135" s="259" t="s">
        <v>1358</v>
      </c>
      <c r="H135" s="260">
        <v>1</v>
      </c>
      <c r="I135" s="261"/>
      <c r="J135" s="262">
        <f>ROUND(I135*H135,2)</f>
        <v>0</v>
      </c>
      <c r="K135" s="258" t="s">
        <v>19</v>
      </c>
      <c r="L135" s="263"/>
      <c r="M135" s="264" t="s">
        <v>19</v>
      </c>
      <c r="N135" s="265" t="s">
        <v>41</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217</v>
      </c>
      <c r="AT135" s="226" t="s">
        <v>218</v>
      </c>
      <c r="AU135" s="226" t="s">
        <v>77</v>
      </c>
      <c r="AY135" s="20" t="s">
        <v>165</v>
      </c>
      <c r="BE135" s="227">
        <f>IF(N135="základní",J135,0)</f>
        <v>0</v>
      </c>
      <c r="BF135" s="227">
        <f>IF(N135="snížená",J135,0)</f>
        <v>0</v>
      </c>
      <c r="BG135" s="227">
        <f>IF(N135="zákl. přenesená",J135,0)</f>
        <v>0</v>
      </c>
      <c r="BH135" s="227">
        <f>IF(N135="sníž. přenesená",J135,0)</f>
        <v>0</v>
      </c>
      <c r="BI135" s="227">
        <f>IF(N135="nulová",J135,0)</f>
        <v>0</v>
      </c>
      <c r="BJ135" s="20" t="s">
        <v>77</v>
      </c>
      <c r="BK135" s="227">
        <f>ROUND(I135*H135,2)</f>
        <v>0</v>
      </c>
      <c r="BL135" s="20" t="s">
        <v>172</v>
      </c>
      <c r="BM135" s="226" t="s">
        <v>2360</v>
      </c>
    </row>
    <row r="136" s="2" customFormat="1" ht="16.5" customHeight="1">
      <c r="A136" s="41"/>
      <c r="B136" s="42"/>
      <c r="C136" s="256" t="s">
        <v>461</v>
      </c>
      <c r="D136" s="256" t="s">
        <v>218</v>
      </c>
      <c r="E136" s="257" t="s">
        <v>2361</v>
      </c>
      <c r="F136" s="258" t="s">
        <v>2362</v>
      </c>
      <c r="G136" s="259" t="s">
        <v>1358</v>
      </c>
      <c r="H136" s="260">
        <v>4</v>
      </c>
      <c r="I136" s="261"/>
      <c r="J136" s="262">
        <f>ROUND(I136*H136,2)</f>
        <v>0</v>
      </c>
      <c r="K136" s="258" t="s">
        <v>19</v>
      </c>
      <c r="L136" s="263"/>
      <c r="M136" s="264" t="s">
        <v>19</v>
      </c>
      <c r="N136" s="265" t="s">
        <v>41</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217</v>
      </c>
      <c r="AT136" s="226" t="s">
        <v>218</v>
      </c>
      <c r="AU136" s="226" t="s">
        <v>77</v>
      </c>
      <c r="AY136" s="20" t="s">
        <v>165</v>
      </c>
      <c r="BE136" s="227">
        <f>IF(N136="základní",J136,0)</f>
        <v>0</v>
      </c>
      <c r="BF136" s="227">
        <f>IF(N136="snížená",J136,0)</f>
        <v>0</v>
      </c>
      <c r="BG136" s="227">
        <f>IF(N136="zákl. přenesená",J136,0)</f>
        <v>0</v>
      </c>
      <c r="BH136" s="227">
        <f>IF(N136="sníž. přenesená",J136,0)</f>
        <v>0</v>
      </c>
      <c r="BI136" s="227">
        <f>IF(N136="nulová",J136,0)</f>
        <v>0</v>
      </c>
      <c r="BJ136" s="20" t="s">
        <v>77</v>
      </c>
      <c r="BK136" s="227">
        <f>ROUND(I136*H136,2)</f>
        <v>0</v>
      </c>
      <c r="BL136" s="20" t="s">
        <v>172</v>
      </c>
      <c r="BM136" s="226" t="s">
        <v>2363</v>
      </c>
    </row>
    <row r="137" s="2" customFormat="1" ht="16.5" customHeight="1">
      <c r="A137" s="41"/>
      <c r="B137" s="42"/>
      <c r="C137" s="256" t="s">
        <v>466</v>
      </c>
      <c r="D137" s="256" t="s">
        <v>218</v>
      </c>
      <c r="E137" s="257" t="s">
        <v>2364</v>
      </c>
      <c r="F137" s="258" t="s">
        <v>2365</v>
      </c>
      <c r="G137" s="259" t="s">
        <v>1358</v>
      </c>
      <c r="H137" s="260">
        <v>4</v>
      </c>
      <c r="I137" s="261"/>
      <c r="J137" s="262">
        <f>ROUND(I137*H137,2)</f>
        <v>0</v>
      </c>
      <c r="K137" s="258" t="s">
        <v>19</v>
      </c>
      <c r="L137" s="263"/>
      <c r="M137" s="264" t="s">
        <v>19</v>
      </c>
      <c r="N137" s="265" t="s">
        <v>41</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217</v>
      </c>
      <c r="AT137" s="226" t="s">
        <v>218</v>
      </c>
      <c r="AU137" s="226" t="s">
        <v>77</v>
      </c>
      <c r="AY137" s="20" t="s">
        <v>165</v>
      </c>
      <c r="BE137" s="227">
        <f>IF(N137="základní",J137,0)</f>
        <v>0</v>
      </c>
      <c r="BF137" s="227">
        <f>IF(N137="snížená",J137,0)</f>
        <v>0</v>
      </c>
      <c r="BG137" s="227">
        <f>IF(N137="zákl. přenesená",J137,0)</f>
        <v>0</v>
      </c>
      <c r="BH137" s="227">
        <f>IF(N137="sníž. přenesená",J137,0)</f>
        <v>0</v>
      </c>
      <c r="BI137" s="227">
        <f>IF(N137="nulová",J137,0)</f>
        <v>0</v>
      </c>
      <c r="BJ137" s="20" t="s">
        <v>77</v>
      </c>
      <c r="BK137" s="227">
        <f>ROUND(I137*H137,2)</f>
        <v>0</v>
      </c>
      <c r="BL137" s="20" t="s">
        <v>172</v>
      </c>
      <c r="BM137" s="226" t="s">
        <v>2366</v>
      </c>
    </row>
    <row r="138" s="2" customFormat="1" ht="16.5" customHeight="1">
      <c r="A138" s="41"/>
      <c r="B138" s="42"/>
      <c r="C138" s="256" t="s">
        <v>471</v>
      </c>
      <c r="D138" s="256" t="s">
        <v>218</v>
      </c>
      <c r="E138" s="257" t="s">
        <v>2367</v>
      </c>
      <c r="F138" s="258" t="s">
        <v>2368</v>
      </c>
      <c r="G138" s="259" t="s">
        <v>1358</v>
      </c>
      <c r="H138" s="260">
        <v>1</v>
      </c>
      <c r="I138" s="261"/>
      <c r="J138" s="262">
        <f>ROUND(I138*H138,2)</f>
        <v>0</v>
      </c>
      <c r="K138" s="258" t="s">
        <v>19</v>
      </c>
      <c r="L138" s="263"/>
      <c r="M138" s="264" t="s">
        <v>19</v>
      </c>
      <c r="N138" s="265" t="s">
        <v>41</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217</v>
      </c>
      <c r="AT138" s="226" t="s">
        <v>218</v>
      </c>
      <c r="AU138" s="226" t="s">
        <v>77</v>
      </c>
      <c r="AY138" s="20" t="s">
        <v>165</v>
      </c>
      <c r="BE138" s="227">
        <f>IF(N138="základní",J138,0)</f>
        <v>0</v>
      </c>
      <c r="BF138" s="227">
        <f>IF(N138="snížená",J138,0)</f>
        <v>0</v>
      </c>
      <c r="BG138" s="227">
        <f>IF(N138="zákl. přenesená",J138,0)</f>
        <v>0</v>
      </c>
      <c r="BH138" s="227">
        <f>IF(N138="sníž. přenesená",J138,0)</f>
        <v>0</v>
      </c>
      <c r="BI138" s="227">
        <f>IF(N138="nulová",J138,0)</f>
        <v>0</v>
      </c>
      <c r="BJ138" s="20" t="s">
        <v>77</v>
      </c>
      <c r="BK138" s="227">
        <f>ROUND(I138*H138,2)</f>
        <v>0</v>
      </c>
      <c r="BL138" s="20" t="s">
        <v>172</v>
      </c>
      <c r="BM138" s="226" t="s">
        <v>2369</v>
      </c>
    </row>
    <row r="139" s="2" customFormat="1" ht="16.5" customHeight="1">
      <c r="A139" s="41"/>
      <c r="B139" s="42"/>
      <c r="C139" s="256" t="s">
        <v>476</v>
      </c>
      <c r="D139" s="256" t="s">
        <v>218</v>
      </c>
      <c r="E139" s="257" t="s">
        <v>2370</v>
      </c>
      <c r="F139" s="258" t="s">
        <v>2371</v>
      </c>
      <c r="G139" s="259" t="s">
        <v>1358</v>
      </c>
      <c r="H139" s="260">
        <v>1</v>
      </c>
      <c r="I139" s="261"/>
      <c r="J139" s="262">
        <f>ROUND(I139*H139,2)</f>
        <v>0</v>
      </c>
      <c r="K139" s="258" t="s">
        <v>19</v>
      </c>
      <c r="L139" s="263"/>
      <c r="M139" s="264" t="s">
        <v>19</v>
      </c>
      <c r="N139" s="265" t="s">
        <v>41</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217</v>
      </c>
      <c r="AT139" s="226" t="s">
        <v>218</v>
      </c>
      <c r="AU139" s="226" t="s">
        <v>77</v>
      </c>
      <c r="AY139" s="20" t="s">
        <v>165</v>
      </c>
      <c r="BE139" s="227">
        <f>IF(N139="základní",J139,0)</f>
        <v>0</v>
      </c>
      <c r="BF139" s="227">
        <f>IF(N139="snížená",J139,0)</f>
        <v>0</v>
      </c>
      <c r="BG139" s="227">
        <f>IF(N139="zákl. přenesená",J139,0)</f>
        <v>0</v>
      </c>
      <c r="BH139" s="227">
        <f>IF(N139="sníž. přenesená",J139,0)</f>
        <v>0</v>
      </c>
      <c r="BI139" s="227">
        <f>IF(N139="nulová",J139,0)</f>
        <v>0</v>
      </c>
      <c r="BJ139" s="20" t="s">
        <v>77</v>
      </c>
      <c r="BK139" s="227">
        <f>ROUND(I139*H139,2)</f>
        <v>0</v>
      </c>
      <c r="BL139" s="20" t="s">
        <v>172</v>
      </c>
      <c r="BM139" s="226" t="s">
        <v>2372</v>
      </c>
    </row>
    <row r="140" s="2" customFormat="1" ht="16.5" customHeight="1">
      <c r="A140" s="41"/>
      <c r="B140" s="42"/>
      <c r="C140" s="256" t="s">
        <v>483</v>
      </c>
      <c r="D140" s="256" t="s">
        <v>218</v>
      </c>
      <c r="E140" s="257" t="s">
        <v>2373</v>
      </c>
      <c r="F140" s="258" t="s">
        <v>2374</v>
      </c>
      <c r="G140" s="259" t="s">
        <v>1358</v>
      </c>
      <c r="H140" s="260">
        <v>2</v>
      </c>
      <c r="I140" s="261"/>
      <c r="J140" s="262">
        <f>ROUND(I140*H140,2)</f>
        <v>0</v>
      </c>
      <c r="K140" s="258" t="s">
        <v>19</v>
      </c>
      <c r="L140" s="263"/>
      <c r="M140" s="264" t="s">
        <v>19</v>
      </c>
      <c r="N140" s="265" t="s">
        <v>41</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217</v>
      </c>
      <c r="AT140" s="226" t="s">
        <v>218</v>
      </c>
      <c r="AU140" s="226" t="s">
        <v>77</v>
      </c>
      <c r="AY140" s="20" t="s">
        <v>165</v>
      </c>
      <c r="BE140" s="227">
        <f>IF(N140="základní",J140,0)</f>
        <v>0</v>
      </c>
      <c r="BF140" s="227">
        <f>IF(N140="snížená",J140,0)</f>
        <v>0</v>
      </c>
      <c r="BG140" s="227">
        <f>IF(N140="zákl. přenesená",J140,0)</f>
        <v>0</v>
      </c>
      <c r="BH140" s="227">
        <f>IF(N140="sníž. přenesená",J140,0)</f>
        <v>0</v>
      </c>
      <c r="BI140" s="227">
        <f>IF(N140="nulová",J140,0)</f>
        <v>0</v>
      </c>
      <c r="BJ140" s="20" t="s">
        <v>77</v>
      </c>
      <c r="BK140" s="227">
        <f>ROUND(I140*H140,2)</f>
        <v>0</v>
      </c>
      <c r="BL140" s="20" t="s">
        <v>172</v>
      </c>
      <c r="BM140" s="226" t="s">
        <v>2375</v>
      </c>
    </row>
    <row r="141" s="2" customFormat="1" ht="16.5" customHeight="1">
      <c r="A141" s="41"/>
      <c r="B141" s="42"/>
      <c r="C141" s="256" t="s">
        <v>488</v>
      </c>
      <c r="D141" s="256" t="s">
        <v>218</v>
      </c>
      <c r="E141" s="257" t="s">
        <v>2376</v>
      </c>
      <c r="F141" s="258" t="s">
        <v>2377</v>
      </c>
      <c r="G141" s="259" t="s">
        <v>1358</v>
      </c>
      <c r="H141" s="260">
        <v>3</v>
      </c>
      <c r="I141" s="261"/>
      <c r="J141" s="262">
        <f>ROUND(I141*H141,2)</f>
        <v>0</v>
      </c>
      <c r="K141" s="258" t="s">
        <v>19</v>
      </c>
      <c r="L141" s="263"/>
      <c r="M141" s="264" t="s">
        <v>19</v>
      </c>
      <c r="N141" s="265" t="s">
        <v>41</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217</v>
      </c>
      <c r="AT141" s="226" t="s">
        <v>218</v>
      </c>
      <c r="AU141" s="226" t="s">
        <v>77</v>
      </c>
      <c r="AY141" s="20" t="s">
        <v>165</v>
      </c>
      <c r="BE141" s="227">
        <f>IF(N141="základní",J141,0)</f>
        <v>0</v>
      </c>
      <c r="BF141" s="227">
        <f>IF(N141="snížená",J141,0)</f>
        <v>0</v>
      </c>
      <c r="BG141" s="227">
        <f>IF(N141="zákl. přenesená",J141,0)</f>
        <v>0</v>
      </c>
      <c r="BH141" s="227">
        <f>IF(N141="sníž. přenesená",J141,0)</f>
        <v>0</v>
      </c>
      <c r="BI141" s="227">
        <f>IF(N141="nulová",J141,0)</f>
        <v>0</v>
      </c>
      <c r="BJ141" s="20" t="s">
        <v>77</v>
      </c>
      <c r="BK141" s="227">
        <f>ROUND(I141*H141,2)</f>
        <v>0</v>
      </c>
      <c r="BL141" s="20" t="s">
        <v>172</v>
      </c>
      <c r="BM141" s="226" t="s">
        <v>2378</v>
      </c>
    </row>
    <row r="142" s="2" customFormat="1" ht="16.5" customHeight="1">
      <c r="A142" s="41"/>
      <c r="B142" s="42"/>
      <c r="C142" s="256" t="s">
        <v>494</v>
      </c>
      <c r="D142" s="256" t="s">
        <v>218</v>
      </c>
      <c r="E142" s="257" t="s">
        <v>2379</v>
      </c>
      <c r="F142" s="258" t="s">
        <v>2380</v>
      </c>
      <c r="G142" s="259" t="s">
        <v>1358</v>
      </c>
      <c r="H142" s="260">
        <v>2</v>
      </c>
      <c r="I142" s="261"/>
      <c r="J142" s="262">
        <f>ROUND(I142*H142,2)</f>
        <v>0</v>
      </c>
      <c r="K142" s="258" t="s">
        <v>19</v>
      </c>
      <c r="L142" s="263"/>
      <c r="M142" s="264" t="s">
        <v>19</v>
      </c>
      <c r="N142" s="265" t="s">
        <v>41</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217</v>
      </c>
      <c r="AT142" s="226" t="s">
        <v>218</v>
      </c>
      <c r="AU142" s="226" t="s">
        <v>77</v>
      </c>
      <c r="AY142" s="20" t="s">
        <v>165</v>
      </c>
      <c r="BE142" s="227">
        <f>IF(N142="základní",J142,0)</f>
        <v>0</v>
      </c>
      <c r="BF142" s="227">
        <f>IF(N142="snížená",J142,0)</f>
        <v>0</v>
      </c>
      <c r="BG142" s="227">
        <f>IF(N142="zákl. přenesená",J142,0)</f>
        <v>0</v>
      </c>
      <c r="BH142" s="227">
        <f>IF(N142="sníž. přenesená",J142,0)</f>
        <v>0</v>
      </c>
      <c r="BI142" s="227">
        <f>IF(N142="nulová",J142,0)</f>
        <v>0</v>
      </c>
      <c r="BJ142" s="20" t="s">
        <v>77</v>
      </c>
      <c r="BK142" s="227">
        <f>ROUND(I142*H142,2)</f>
        <v>0</v>
      </c>
      <c r="BL142" s="20" t="s">
        <v>172</v>
      </c>
      <c r="BM142" s="226" t="s">
        <v>2381</v>
      </c>
    </row>
    <row r="143" s="2" customFormat="1" ht="16.5" customHeight="1">
      <c r="A143" s="41"/>
      <c r="B143" s="42"/>
      <c r="C143" s="256" t="s">
        <v>501</v>
      </c>
      <c r="D143" s="256" t="s">
        <v>218</v>
      </c>
      <c r="E143" s="257" t="s">
        <v>2382</v>
      </c>
      <c r="F143" s="258" t="s">
        <v>2383</v>
      </c>
      <c r="G143" s="259" t="s">
        <v>1358</v>
      </c>
      <c r="H143" s="260">
        <v>2</v>
      </c>
      <c r="I143" s="261"/>
      <c r="J143" s="262">
        <f>ROUND(I143*H143,2)</f>
        <v>0</v>
      </c>
      <c r="K143" s="258" t="s">
        <v>19</v>
      </c>
      <c r="L143" s="263"/>
      <c r="M143" s="264" t="s">
        <v>19</v>
      </c>
      <c r="N143" s="265" t="s">
        <v>41</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217</v>
      </c>
      <c r="AT143" s="226" t="s">
        <v>218</v>
      </c>
      <c r="AU143" s="226" t="s">
        <v>77</v>
      </c>
      <c r="AY143" s="20" t="s">
        <v>165</v>
      </c>
      <c r="BE143" s="227">
        <f>IF(N143="základní",J143,0)</f>
        <v>0</v>
      </c>
      <c r="BF143" s="227">
        <f>IF(N143="snížená",J143,0)</f>
        <v>0</v>
      </c>
      <c r="BG143" s="227">
        <f>IF(N143="zákl. přenesená",J143,0)</f>
        <v>0</v>
      </c>
      <c r="BH143" s="227">
        <f>IF(N143="sníž. přenesená",J143,0)</f>
        <v>0</v>
      </c>
      <c r="BI143" s="227">
        <f>IF(N143="nulová",J143,0)</f>
        <v>0</v>
      </c>
      <c r="BJ143" s="20" t="s">
        <v>77</v>
      </c>
      <c r="BK143" s="227">
        <f>ROUND(I143*H143,2)</f>
        <v>0</v>
      </c>
      <c r="BL143" s="20" t="s">
        <v>172</v>
      </c>
      <c r="BM143" s="226" t="s">
        <v>2384</v>
      </c>
    </row>
    <row r="144" s="2" customFormat="1" ht="16.5" customHeight="1">
      <c r="A144" s="41"/>
      <c r="B144" s="42"/>
      <c r="C144" s="256" t="s">
        <v>508</v>
      </c>
      <c r="D144" s="256" t="s">
        <v>218</v>
      </c>
      <c r="E144" s="257" t="s">
        <v>2385</v>
      </c>
      <c r="F144" s="258" t="s">
        <v>2386</v>
      </c>
      <c r="G144" s="259" t="s">
        <v>1358</v>
      </c>
      <c r="H144" s="260">
        <v>4</v>
      </c>
      <c r="I144" s="261"/>
      <c r="J144" s="262">
        <f>ROUND(I144*H144,2)</f>
        <v>0</v>
      </c>
      <c r="K144" s="258" t="s">
        <v>19</v>
      </c>
      <c r="L144" s="263"/>
      <c r="M144" s="264" t="s">
        <v>19</v>
      </c>
      <c r="N144" s="265" t="s">
        <v>41</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217</v>
      </c>
      <c r="AT144" s="226" t="s">
        <v>218</v>
      </c>
      <c r="AU144" s="226" t="s">
        <v>77</v>
      </c>
      <c r="AY144" s="20" t="s">
        <v>165</v>
      </c>
      <c r="BE144" s="227">
        <f>IF(N144="základní",J144,0)</f>
        <v>0</v>
      </c>
      <c r="BF144" s="227">
        <f>IF(N144="snížená",J144,0)</f>
        <v>0</v>
      </c>
      <c r="BG144" s="227">
        <f>IF(N144="zákl. přenesená",J144,0)</f>
        <v>0</v>
      </c>
      <c r="BH144" s="227">
        <f>IF(N144="sníž. přenesená",J144,0)</f>
        <v>0</v>
      </c>
      <c r="BI144" s="227">
        <f>IF(N144="nulová",J144,0)</f>
        <v>0</v>
      </c>
      <c r="BJ144" s="20" t="s">
        <v>77</v>
      </c>
      <c r="BK144" s="227">
        <f>ROUND(I144*H144,2)</f>
        <v>0</v>
      </c>
      <c r="BL144" s="20" t="s">
        <v>172</v>
      </c>
      <c r="BM144" s="226" t="s">
        <v>2387</v>
      </c>
    </row>
    <row r="145" s="2" customFormat="1" ht="16.5" customHeight="1">
      <c r="A145" s="41"/>
      <c r="B145" s="42"/>
      <c r="C145" s="256" t="s">
        <v>514</v>
      </c>
      <c r="D145" s="256" t="s">
        <v>218</v>
      </c>
      <c r="E145" s="257" t="s">
        <v>2388</v>
      </c>
      <c r="F145" s="258" t="s">
        <v>2389</v>
      </c>
      <c r="G145" s="259" t="s">
        <v>1358</v>
      </c>
      <c r="H145" s="260">
        <v>1</v>
      </c>
      <c r="I145" s="261"/>
      <c r="J145" s="262">
        <f>ROUND(I145*H145,2)</f>
        <v>0</v>
      </c>
      <c r="K145" s="258" t="s">
        <v>19</v>
      </c>
      <c r="L145" s="263"/>
      <c r="M145" s="264" t="s">
        <v>19</v>
      </c>
      <c r="N145" s="265" t="s">
        <v>41</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217</v>
      </c>
      <c r="AT145" s="226" t="s">
        <v>218</v>
      </c>
      <c r="AU145" s="226" t="s">
        <v>77</v>
      </c>
      <c r="AY145" s="20" t="s">
        <v>165</v>
      </c>
      <c r="BE145" s="227">
        <f>IF(N145="základní",J145,0)</f>
        <v>0</v>
      </c>
      <c r="BF145" s="227">
        <f>IF(N145="snížená",J145,0)</f>
        <v>0</v>
      </c>
      <c r="BG145" s="227">
        <f>IF(N145="zákl. přenesená",J145,0)</f>
        <v>0</v>
      </c>
      <c r="BH145" s="227">
        <f>IF(N145="sníž. přenesená",J145,0)</f>
        <v>0</v>
      </c>
      <c r="BI145" s="227">
        <f>IF(N145="nulová",J145,0)</f>
        <v>0</v>
      </c>
      <c r="BJ145" s="20" t="s">
        <v>77</v>
      </c>
      <c r="BK145" s="227">
        <f>ROUND(I145*H145,2)</f>
        <v>0</v>
      </c>
      <c r="BL145" s="20" t="s">
        <v>172</v>
      </c>
      <c r="BM145" s="226" t="s">
        <v>2390</v>
      </c>
    </row>
    <row r="146" s="12" customFormat="1" ht="25.92" customHeight="1">
      <c r="A146" s="12"/>
      <c r="B146" s="199"/>
      <c r="C146" s="200"/>
      <c r="D146" s="201" t="s">
        <v>69</v>
      </c>
      <c r="E146" s="202" t="s">
        <v>2391</v>
      </c>
      <c r="F146" s="202" t="s">
        <v>2392</v>
      </c>
      <c r="G146" s="200"/>
      <c r="H146" s="200"/>
      <c r="I146" s="203"/>
      <c r="J146" s="204">
        <f>BK146</f>
        <v>0</v>
      </c>
      <c r="K146" s="200"/>
      <c r="L146" s="205"/>
      <c r="M146" s="206"/>
      <c r="N146" s="207"/>
      <c r="O146" s="207"/>
      <c r="P146" s="208">
        <f>SUM(P147:P162)</f>
        <v>0</v>
      </c>
      <c r="Q146" s="207"/>
      <c r="R146" s="208">
        <f>SUM(R147:R162)</f>
        <v>0</v>
      </c>
      <c r="S146" s="207"/>
      <c r="T146" s="209">
        <f>SUM(T147:T162)</f>
        <v>0</v>
      </c>
      <c r="U146" s="12"/>
      <c r="V146" s="12"/>
      <c r="W146" s="12"/>
      <c r="X146" s="12"/>
      <c r="Y146" s="12"/>
      <c r="Z146" s="12"/>
      <c r="AA146" s="12"/>
      <c r="AB146" s="12"/>
      <c r="AC146" s="12"/>
      <c r="AD146" s="12"/>
      <c r="AE146" s="12"/>
      <c r="AR146" s="210" t="s">
        <v>77</v>
      </c>
      <c r="AT146" s="211" t="s">
        <v>69</v>
      </c>
      <c r="AU146" s="211" t="s">
        <v>70</v>
      </c>
      <c r="AY146" s="210" t="s">
        <v>165</v>
      </c>
      <c r="BK146" s="212">
        <f>SUM(BK147:BK162)</f>
        <v>0</v>
      </c>
    </row>
    <row r="147" s="2" customFormat="1" ht="16.5" customHeight="1">
      <c r="A147" s="41"/>
      <c r="B147" s="42"/>
      <c r="C147" s="256" t="s">
        <v>519</v>
      </c>
      <c r="D147" s="256" t="s">
        <v>218</v>
      </c>
      <c r="E147" s="257" t="s">
        <v>2393</v>
      </c>
      <c r="F147" s="258" t="s">
        <v>2394</v>
      </c>
      <c r="G147" s="259" t="s">
        <v>1358</v>
      </c>
      <c r="H147" s="260">
        <v>1</v>
      </c>
      <c r="I147" s="261"/>
      <c r="J147" s="262">
        <f>ROUND(I147*H147,2)</f>
        <v>0</v>
      </c>
      <c r="K147" s="258" t="s">
        <v>19</v>
      </c>
      <c r="L147" s="263"/>
      <c r="M147" s="264" t="s">
        <v>19</v>
      </c>
      <c r="N147" s="265" t="s">
        <v>41</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217</v>
      </c>
      <c r="AT147" s="226" t="s">
        <v>218</v>
      </c>
      <c r="AU147" s="226" t="s">
        <v>77</v>
      </c>
      <c r="AY147" s="20" t="s">
        <v>165</v>
      </c>
      <c r="BE147" s="227">
        <f>IF(N147="základní",J147,0)</f>
        <v>0</v>
      </c>
      <c r="BF147" s="227">
        <f>IF(N147="snížená",J147,0)</f>
        <v>0</v>
      </c>
      <c r="BG147" s="227">
        <f>IF(N147="zákl. přenesená",J147,0)</f>
        <v>0</v>
      </c>
      <c r="BH147" s="227">
        <f>IF(N147="sníž. přenesená",J147,0)</f>
        <v>0</v>
      </c>
      <c r="BI147" s="227">
        <f>IF(N147="nulová",J147,0)</f>
        <v>0</v>
      </c>
      <c r="BJ147" s="20" t="s">
        <v>77</v>
      </c>
      <c r="BK147" s="227">
        <f>ROUND(I147*H147,2)</f>
        <v>0</v>
      </c>
      <c r="BL147" s="20" t="s">
        <v>172</v>
      </c>
      <c r="BM147" s="226" t="s">
        <v>2395</v>
      </c>
    </row>
    <row r="148" s="2" customFormat="1" ht="16.5" customHeight="1">
      <c r="A148" s="41"/>
      <c r="B148" s="42"/>
      <c r="C148" s="256" t="s">
        <v>525</v>
      </c>
      <c r="D148" s="256" t="s">
        <v>218</v>
      </c>
      <c r="E148" s="257" t="s">
        <v>2396</v>
      </c>
      <c r="F148" s="258" t="s">
        <v>2397</v>
      </c>
      <c r="G148" s="259" t="s">
        <v>1358</v>
      </c>
      <c r="H148" s="260">
        <v>1</v>
      </c>
      <c r="I148" s="261"/>
      <c r="J148" s="262">
        <f>ROUND(I148*H148,2)</f>
        <v>0</v>
      </c>
      <c r="K148" s="258" t="s">
        <v>19</v>
      </c>
      <c r="L148" s="263"/>
      <c r="M148" s="264" t="s">
        <v>19</v>
      </c>
      <c r="N148" s="265" t="s">
        <v>41</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217</v>
      </c>
      <c r="AT148" s="226" t="s">
        <v>218</v>
      </c>
      <c r="AU148" s="226" t="s">
        <v>77</v>
      </c>
      <c r="AY148" s="20" t="s">
        <v>165</v>
      </c>
      <c r="BE148" s="227">
        <f>IF(N148="základní",J148,0)</f>
        <v>0</v>
      </c>
      <c r="BF148" s="227">
        <f>IF(N148="snížená",J148,0)</f>
        <v>0</v>
      </c>
      <c r="BG148" s="227">
        <f>IF(N148="zákl. přenesená",J148,0)</f>
        <v>0</v>
      </c>
      <c r="BH148" s="227">
        <f>IF(N148="sníž. přenesená",J148,0)</f>
        <v>0</v>
      </c>
      <c r="BI148" s="227">
        <f>IF(N148="nulová",J148,0)</f>
        <v>0</v>
      </c>
      <c r="BJ148" s="20" t="s">
        <v>77</v>
      </c>
      <c r="BK148" s="227">
        <f>ROUND(I148*H148,2)</f>
        <v>0</v>
      </c>
      <c r="BL148" s="20" t="s">
        <v>172</v>
      </c>
      <c r="BM148" s="226" t="s">
        <v>2398</v>
      </c>
    </row>
    <row r="149" s="2" customFormat="1" ht="16.5" customHeight="1">
      <c r="A149" s="41"/>
      <c r="B149" s="42"/>
      <c r="C149" s="256" t="s">
        <v>533</v>
      </c>
      <c r="D149" s="256" t="s">
        <v>218</v>
      </c>
      <c r="E149" s="257" t="s">
        <v>2399</v>
      </c>
      <c r="F149" s="258" t="s">
        <v>2400</v>
      </c>
      <c r="G149" s="259" t="s">
        <v>1358</v>
      </c>
      <c r="H149" s="260">
        <v>1</v>
      </c>
      <c r="I149" s="261"/>
      <c r="J149" s="262">
        <f>ROUND(I149*H149,2)</f>
        <v>0</v>
      </c>
      <c r="K149" s="258" t="s">
        <v>19</v>
      </c>
      <c r="L149" s="263"/>
      <c r="M149" s="264" t="s">
        <v>19</v>
      </c>
      <c r="N149" s="265" t="s">
        <v>41</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217</v>
      </c>
      <c r="AT149" s="226" t="s">
        <v>218</v>
      </c>
      <c r="AU149" s="226" t="s">
        <v>77</v>
      </c>
      <c r="AY149" s="20" t="s">
        <v>165</v>
      </c>
      <c r="BE149" s="227">
        <f>IF(N149="základní",J149,0)</f>
        <v>0</v>
      </c>
      <c r="BF149" s="227">
        <f>IF(N149="snížená",J149,0)</f>
        <v>0</v>
      </c>
      <c r="BG149" s="227">
        <f>IF(N149="zákl. přenesená",J149,0)</f>
        <v>0</v>
      </c>
      <c r="BH149" s="227">
        <f>IF(N149="sníž. přenesená",J149,0)</f>
        <v>0</v>
      </c>
      <c r="BI149" s="227">
        <f>IF(N149="nulová",J149,0)</f>
        <v>0</v>
      </c>
      <c r="BJ149" s="20" t="s">
        <v>77</v>
      </c>
      <c r="BK149" s="227">
        <f>ROUND(I149*H149,2)</f>
        <v>0</v>
      </c>
      <c r="BL149" s="20" t="s">
        <v>172</v>
      </c>
      <c r="BM149" s="226" t="s">
        <v>2401</v>
      </c>
    </row>
    <row r="150" s="2" customFormat="1" ht="16.5" customHeight="1">
      <c r="A150" s="41"/>
      <c r="B150" s="42"/>
      <c r="C150" s="256" t="s">
        <v>538</v>
      </c>
      <c r="D150" s="256" t="s">
        <v>218</v>
      </c>
      <c r="E150" s="257" t="s">
        <v>2402</v>
      </c>
      <c r="F150" s="258" t="s">
        <v>2403</v>
      </c>
      <c r="G150" s="259" t="s">
        <v>1358</v>
      </c>
      <c r="H150" s="260">
        <v>3</v>
      </c>
      <c r="I150" s="261"/>
      <c r="J150" s="262">
        <f>ROUND(I150*H150,2)</f>
        <v>0</v>
      </c>
      <c r="K150" s="258" t="s">
        <v>19</v>
      </c>
      <c r="L150" s="263"/>
      <c r="M150" s="264" t="s">
        <v>19</v>
      </c>
      <c r="N150" s="265" t="s">
        <v>41</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217</v>
      </c>
      <c r="AT150" s="226" t="s">
        <v>218</v>
      </c>
      <c r="AU150" s="226" t="s">
        <v>77</v>
      </c>
      <c r="AY150" s="20" t="s">
        <v>165</v>
      </c>
      <c r="BE150" s="227">
        <f>IF(N150="základní",J150,0)</f>
        <v>0</v>
      </c>
      <c r="BF150" s="227">
        <f>IF(N150="snížená",J150,0)</f>
        <v>0</v>
      </c>
      <c r="BG150" s="227">
        <f>IF(N150="zákl. přenesená",J150,0)</f>
        <v>0</v>
      </c>
      <c r="BH150" s="227">
        <f>IF(N150="sníž. přenesená",J150,0)</f>
        <v>0</v>
      </c>
      <c r="BI150" s="227">
        <f>IF(N150="nulová",J150,0)</f>
        <v>0</v>
      </c>
      <c r="BJ150" s="20" t="s">
        <v>77</v>
      </c>
      <c r="BK150" s="227">
        <f>ROUND(I150*H150,2)</f>
        <v>0</v>
      </c>
      <c r="BL150" s="20" t="s">
        <v>172</v>
      </c>
      <c r="BM150" s="226" t="s">
        <v>2404</v>
      </c>
    </row>
    <row r="151" s="2" customFormat="1" ht="16.5" customHeight="1">
      <c r="A151" s="41"/>
      <c r="B151" s="42"/>
      <c r="C151" s="256" t="s">
        <v>544</v>
      </c>
      <c r="D151" s="256" t="s">
        <v>218</v>
      </c>
      <c r="E151" s="257" t="s">
        <v>2405</v>
      </c>
      <c r="F151" s="258" t="s">
        <v>2406</v>
      </c>
      <c r="G151" s="259" t="s">
        <v>1358</v>
      </c>
      <c r="H151" s="260">
        <v>2</v>
      </c>
      <c r="I151" s="261"/>
      <c r="J151" s="262">
        <f>ROUND(I151*H151,2)</f>
        <v>0</v>
      </c>
      <c r="K151" s="258" t="s">
        <v>19</v>
      </c>
      <c r="L151" s="263"/>
      <c r="M151" s="264" t="s">
        <v>19</v>
      </c>
      <c r="N151" s="265" t="s">
        <v>41</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217</v>
      </c>
      <c r="AT151" s="226" t="s">
        <v>218</v>
      </c>
      <c r="AU151" s="226" t="s">
        <v>77</v>
      </c>
      <c r="AY151" s="20" t="s">
        <v>165</v>
      </c>
      <c r="BE151" s="227">
        <f>IF(N151="základní",J151,0)</f>
        <v>0</v>
      </c>
      <c r="BF151" s="227">
        <f>IF(N151="snížená",J151,0)</f>
        <v>0</v>
      </c>
      <c r="BG151" s="227">
        <f>IF(N151="zákl. přenesená",J151,0)</f>
        <v>0</v>
      </c>
      <c r="BH151" s="227">
        <f>IF(N151="sníž. přenesená",J151,0)</f>
        <v>0</v>
      </c>
      <c r="BI151" s="227">
        <f>IF(N151="nulová",J151,0)</f>
        <v>0</v>
      </c>
      <c r="BJ151" s="20" t="s">
        <v>77</v>
      </c>
      <c r="BK151" s="227">
        <f>ROUND(I151*H151,2)</f>
        <v>0</v>
      </c>
      <c r="BL151" s="20" t="s">
        <v>172</v>
      </c>
      <c r="BM151" s="226" t="s">
        <v>2407</v>
      </c>
    </row>
    <row r="152" s="2" customFormat="1" ht="16.5" customHeight="1">
      <c r="A152" s="41"/>
      <c r="B152" s="42"/>
      <c r="C152" s="256" t="s">
        <v>551</v>
      </c>
      <c r="D152" s="256" t="s">
        <v>218</v>
      </c>
      <c r="E152" s="257" t="s">
        <v>2408</v>
      </c>
      <c r="F152" s="258" t="s">
        <v>2409</v>
      </c>
      <c r="G152" s="259" t="s">
        <v>1358</v>
      </c>
      <c r="H152" s="260">
        <v>2</v>
      </c>
      <c r="I152" s="261"/>
      <c r="J152" s="262">
        <f>ROUND(I152*H152,2)</f>
        <v>0</v>
      </c>
      <c r="K152" s="258" t="s">
        <v>19</v>
      </c>
      <c r="L152" s="263"/>
      <c r="M152" s="264" t="s">
        <v>19</v>
      </c>
      <c r="N152" s="265" t="s">
        <v>41</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217</v>
      </c>
      <c r="AT152" s="226" t="s">
        <v>218</v>
      </c>
      <c r="AU152" s="226" t="s">
        <v>77</v>
      </c>
      <c r="AY152" s="20" t="s">
        <v>165</v>
      </c>
      <c r="BE152" s="227">
        <f>IF(N152="základní",J152,0)</f>
        <v>0</v>
      </c>
      <c r="BF152" s="227">
        <f>IF(N152="snížená",J152,0)</f>
        <v>0</v>
      </c>
      <c r="BG152" s="227">
        <f>IF(N152="zákl. přenesená",J152,0)</f>
        <v>0</v>
      </c>
      <c r="BH152" s="227">
        <f>IF(N152="sníž. přenesená",J152,0)</f>
        <v>0</v>
      </c>
      <c r="BI152" s="227">
        <f>IF(N152="nulová",J152,0)</f>
        <v>0</v>
      </c>
      <c r="BJ152" s="20" t="s">
        <v>77</v>
      </c>
      <c r="BK152" s="227">
        <f>ROUND(I152*H152,2)</f>
        <v>0</v>
      </c>
      <c r="BL152" s="20" t="s">
        <v>172</v>
      </c>
      <c r="BM152" s="226" t="s">
        <v>2410</v>
      </c>
    </row>
    <row r="153" s="2" customFormat="1" ht="16.5" customHeight="1">
      <c r="A153" s="41"/>
      <c r="B153" s="42"/>
      <c r="C153" s="256" t="s">
        <v>556</v>
      </c>
      <c r="D153" s="256" t="s">
        <v>218</v>
      </c>
      <c r="E153" s="257" t="s">
        <v>2411</v>
      </c>
      <c r="F153" s="258" t="s">
        <v>2412</v>
      </c>
      <c r="G153" s="259" t="s">
        <v>1358</v>
      </c>
      <c r="H153" s="260">
        <v>1</v>
      </c>
      <c r="I153" s="261"/>
      <c r="J153" s="262">
        <f>ROUND(I153*H153,2)</f>
        <v>0</v>
      </c>
      <c r="K153" s="258" t="s">
        <v>19</v>
      </c>
      <c r="L153" s="263"/>
      <c r="M153" s="264" t="s">
        <v>19</v>
      </c>
      <c r="N153" s="265" t="s">
        <v>41</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217</v>
      </c>
      <c r="AT153" s="226" t="s">
        <v>218</v>
      </c>
      <c r="AU153" s="226" t="s">
        <v>77</v>
      </c>
      <c r="AY153" s="20" t="s">
        <v>165</v>
      </c>
      <c r="BE153" s="227">
        <f>IF(N153="základní",J153,0)</f>
        <v>0</v>
      </c>
      <c r="BF153" s="227">
        <f>IF(N153="snížená",J153,0)</f>
        <v>0</v>
      </c>
      <c r="BG153" s="227">
        <f>IF(N153="zákl. přenesená",J153,0)</f>
        <v>0</v>
      </c>
      <c r="BH153" s="227">
        <f>IF(N153="sníž. přenesená",J153,0)</f>
        <v>0</v>
      </c>
      <c r="BI153" s="227">
        <f>IF(N153="nulová",J153,0)</f>
        <v>0</v>
      </c>
      <c r="BJ153" s="20" t="s">
        <v>77</v>
      </c>
      <c r="BK153" s="227">
        <f>ROUND(I153*H153,2)</f>
        <v>0</v>
      </c>
      <c r="BL153" s="20" t="s">
        <v>172</v>
      </c>
      <c r="BM153" s="226" t="s">
        <v>2413</v>
      </c>
    </row>
    <row r="154" s="2" customFormat="1" ht="16.5" customHeight="1">
      <c r="A154" s="41"/>
      <c r="B154" s="42"/>
      <c r="C154" s="256" t="s">
        <v>564</v>
      </c>
      <c r="D154" s="256" t="s">
        <v>218</v>
      </c>
      <c r="E154" s="257" t="s">
        <v>2414</v>
      </c>
      <c r="F154" s="258" t="s">
        <v>2415</v>
      </c>
      <c r="G154" s="259" t="s">
        <v>1358</v>
      </c>
      <c r="H154" s="260">
        <v>1</v>
      </c>
      <c r="I154" s="261"/>
      <c r="J154" s="262">
        <f>ROUND(I154*H154,2)</f>
        <v>0</v>
      </c>
      <c r="K154" s="258" t="s">
        <v>19</v>
      </c>
      <c r="L154" s="263"/>
      <c r="M154" s="264" t="s">
        <v>19</v>
      </c>
      <c r="N154" s="265" t="s">
        <v>41</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217</v>
      </c>
      <c r="AT154" s="226" t="s">
        <v>218</v>
      </c>
      <c r="AU154" s="226" t="s">
        <v>77</v>
      </c>
      <c r="AY154" s="20" t="s">
        <v>165</v>
      </c>
      <c r="BE154" s="227">
        <f>IF(N154="základní",J154,0)</f>
        <v>0</v>
      </c>
      <c r="BF154" s="227">
        <f>IF(N154="snížená",J154,0)</f>
        <v>0</v>
      </c>
      <c r="BG154" s="227">
        <f>IF(N154="zákl. přenesená",J154,0)</f>
        <v>0</v>
      </c>
      <c r="BH154" s="227">
        <f>IF(N154="sníž. přenesená",J154,0)</f>
        <v>0</v>
      </c>
      <c r="BI154" s="227">
        <f>IF(N154="nulová",J154,0)</f>
        <v>0</v>
      </c>
      <c r="BJ154" s="20" t="s">
        <v>77</v>
      </c>
      <c r="BK154" s="227">
        <f>ROUND(I154*H154,2)</f>
        <v>0</v>
      </c>
      <c r="BL154" s="20" t="s">
        <v>172</v>
      </c>
      <c r="BM154" s="226" t="s">
        <v>2416</v>
      </c>
    </row>
    <row r="155" s="2" customFormat="1" ht="16.5" customHeight="1">
      <c r="A155" s="41"/>
      <c r="B155" s="42"/>
      <c r="C155" s="256" t="s">
        <v>570</v>
      </c>
      <c r="D155" s="256" t="s">
        <v>218</v>
      </c>
      <c r="E155" s="257" t="s">
        <v>2417</v>
      </c>
      <c r="F155" s="258" t="s">
        <v>2418</v>
      </c>
      <c r="G155" s="259" t="s">
        <v>1358</v>
      </c>
      <c r="H155" s="260">
        <v>1</v>
      </c>
      <c r="I155" s="261"/>
      <c r="J155" s="262">
        <f>ROUND(I155*H155,2)</f>
        <v>0</v>
      </c>
      <c r="K155" s="258" t="s">
        <v>19</v>
      </c>
      <c r="L155" s="263"/>
      <c r="M155" s="264" t="s">
        <v>19</v>
      </c>
      <c r="N155" s="265" t="s">
        <v>41</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217</v>
      </c>
      <c r="AT155" s="226" t="s">
        <v>218</v>
      </c>
      <c r="AU155" s="226" t="s">
        <v>77</v>
      </c>
      <c r="AY155" s="20" t="s">
        <v>165</v>
      </c>
      <c r="BE155" s="227">
        <f>IF(N155="základní",J155,0)</f>
        <v>0</v>
      </c>
      <c r="BF155" s="227">
        <f>IF(N155="snížená",J155,0)</f>
        <v>0</v>
      </c>
      <c r="BG155" s="227">
        <f>IF(N155="zákl. přenesená",J155,0)</f>
        <v>0</v>
      </c>
      <c r="BH155" s="227">
        <f>IF(N155="sníž. přenesená",J155,0)</f>
        <v>0</v>
      </c>
      <c r="BI155" s="227">
        <f>IF(N155="nulová",J155,0)</f>
        <v>0</v>
      </c>
      <c r="BJ155" s="20" t="s">
        <v>77</v>
      </c>
      <c r="BK155" s="227">
        <f>ROUND(I155*H155,2)</f>
        <v>0</v>
      </c>
      <c r="BL155" s="20" t="s">
        <v>172</v>
      </c>
      <c r="BM155" s="226" t="s">
        <v>2419</v>
      </c>
    </row>
    <row r="156" s="2" customFormat="1" ht="16.5" customHeight="1">
      <c r="A156" s="41"/>
      <c r="B156" s="42"/>
      <c r="C156" s="256" t="s">
        <v>577</v>
      </c>
      <c r="D156" s="256" t="s">
        <v>218</v>
      </c>
      <c r="E156" s="257" t="s">
        <v>2420</v>
      </c>
      <c r="F156" s="258" t="s">
        <v>2421</v>
      </c>
      <c r="G156" s="259" t="s">
        <v>1358</v>
      </c>
      <c r="H156" s="260">
        <v>1</v>
      </c>
      <c r="I156" s="261"/>
      <c r="J156" s="262">
        <f>ROUND(I156*H156,2)</f>
        <v>0</v>
      </c>
      <c r="K156" s="258" t="s">
        <v>19</v>
      </c>
      <c r="L156" s="263"/>
      <c r="M156" s="264" t="s">
        <v>19</v>
      </c>
      <c r="N156" s="265" t="s">
        <v>41</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217</v>
      </c>
      <c r="AT156" s="226" t="s">
        <v>218</v>
      </c>
      <c r="AU156" s="226" t="s">
        <v>77</v>
      </c>
      <c r="AY156" s="20" t="s">
        <v>165</v>
      </c>
      <c r="BE156" s="227">
        <f>IF(N156="základní",J156,0)</f>
        <v>0</v>
      </c>
      <c r="BF156" s="227">
        <f>IF(N156="snížená",J156,0)</f>
        <v>0</v>
      </c>
      <c r="BG156" s="227">
        <f>IF(N156="zákl. přenesená",J156,0)</f>
        <v>0</v>
      </c>
      <c r="BH156" s="227">
        <f>IF(N156="sníž. přenesená",J156,0)</f>
        <v>0</v>
      </c>
      <c r="BI156" s="227">
        <f>IF(N156="nulová",J156,0)</f>
        <v>0</v>
      </c>
      <c r="BJ156" s="20" t="s">
        <v>77</v>
      </c>
      <c r="BK156" s="227">
        <f>ROUND(I156*H156,2)</f>
        <v>0</v>
      </c>
      <c r="BL156" s="20" t="s">
        <v>172</v>
      </c>
      <c r="BM156" s="226" t="s">
        <v>2422</v>
      </c>
    </row>
    <row r="157" s="2" customFormat="1" ht="16.5" customHeight="1">
      <c r="A157" s="41"/>
      <c r="B157" s="42"/>
      <c r="C157" s="256" t="s">
        <v>583</v>
      </c>
      <c r="D157" s="256" t="s">
        <v>218</v>
      </c>
      <c r="E157" s="257" t="s">
        <v>2423</v>
      </c>
      <c r="F157" s="258" t="s">
        <v>2424</v>
      </c>
      <c r="G157" s="259" t="s">
        <v>1358</v>
      </c>
      <c r="H157" s="260">
        <v>5</v>
      </c>
      <c r="I157" s="261"/>
      <c r="J157" s="262">
        <f>ROUND(I157*H157,2)</f>
        <v>0</v>
      </c>
      <c r="K157" s="258" t="s">
        <v>19</v>
      </c>
      <c r="L157" s="263"/>
      <c r="M157" s="264" t="s">
        <v>19</v>
      </c>
      <c r="N157" s="265" t="s">
        <v>41</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217</v>
      </c>
      <c r="AT157" s="226" t="s">
        <v>218</v>
      </c>
      <c r="AU157" s="226" t="s">
        <v>77</v>
      </c>
      <c r="AY157" s="20" t="s">
        <v>165</v>
      </c>
      <c r="BE157" s="227">
        <f>IF(N157="základní",J157,0)</f>
        <v>0</v>
      </c>
      <c r="BF157" s="227">
        <f>IF(N157="snížená",J157,0)</f>
        <v>0</v>
      </c>
      <c r="BG157" s="227">
        <f>IF(N157="zákl. přenesená",J157,0)</f>
        <v>0</v>
      </c>
      <c r="BH157" s="227">
        <f>IF(N157="sníž. přenesená",J157,0)</f>
        <v>0</v>
      </c>
      <c r="BI157" s="227">
        <f>IF(N157="nulová",J157,0)</f>
        <v>0</v>
      </c>
      <c r="BJ157" s="20" t="s">
        <v>77</v>
      </c>
      <c r="BK157" s="227">
        <f>ROUND(I157*H157,2)</f>
        <v>0</v>
      </c>
      <c r="BL157" s="20" t="s">
        <v>172</v>
      </c>
      <c r="BM157" s="226" t="s">
        <v>2425</v>
      </c>
    </row>
    <row r="158" s="2" customFormat="1" ht="16.5" customHeight="1">
      <c r="A158" s="41"/>
      <c r="B158" s="42"/>
      <c r="C158" s="256" t="s">
        <v>591</v>
      </c>
      <c r="D158" s="256" t="s">
        <v>218</v>
      </c>
      <c r="E158" s="257" t="s">
        <v>2426</v>
      </c>
      <c r="F158" s="258" t="s">
        <v>2427</v>
      </c>
      <c r="G158" s="259" t="s">
        <v>1358</v>
      </c>
      <c r="H158" s="260">
        <v>2</v>
      </c>
      <c r="I158" s="261"/>
      <c r="J158" s="262">
        <f>ROUND(I158*H158,2)</f>
        <v>0</v>
      </c>
      <c r="K158" s="258" t="s">
        <v>19</v>
      </c>
      <c r="L158" s="263"/>
      <c r="M158" s="264" t="s">
        <v>19</v>
      </c>
      <c r="N158" s="265" t="s">
        <v>41</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217</v>
      </c>
      <c r="AT158" s="226" t="s">
        <v>218</v>
      </c>
      <c r="AU158" s="226" t="s">
        <v>77</v>
      </c>
      <c r="AY158" s="20" t="s">
        <v>165</v>
      </c>
      <c r="BE158" s="227">
        <f>IF(N158="základní",J158,0)</f>
        <v>0</v>
      </c>
      <c r="BF158" s="227">
        <f>IF(N158="snížená",J158,0)</f>
        <v>0</v>
      </c>
      <c r="BG158" s="227">
        <f>IF(N158="zákl. přenesená",J158,0)</f>
        <v>0</v>
      </c>
      <c r="BH158" s="227">
        <f>IF(N158="sníž. přenesená",J158,0)</f>
        <v>0</v>
      </c>
      <c r="BI158" s="227">
        <f>IF(N158="nulová",J158,0)</f>
        <v>0</v>
      </c>
      <c r="BJ158" s="20" t="s">
        <v>77</v>
      </c>
      <c r="BK158" s="227">
        <f>ROUND(I158*H158,2)</f>
        <v>0</v>
      </c>
      <c r="BL158" s="20" t="s">
        <v>172</v>
      </c>
      <c r="BM158" s="226" t="s">
        <v>2428</v>
      </c>
    </row>
    <row r="159" s="2" customFormat="1" ht="16.5" customHeight="1">
      <c r="A159" s="41"/>
      <c r="B159" s="42"/>
      <c r="C159" s="256" t="s">
        <v>599</v>
      </c>
      <c r="D159" s="256" t="s">
        <v>218</v>
      </c>
      <c r="E159" s="257" t="s">
        <v>2429</v>
      </c>
      <c r="F159" s="258" t="s">
        <v>2430</v>
      </c>
      <c r="G159" s="259" t="s">
        <v>1358</v>
      </c>
      <c r="H159" s="260">
        <v>2</v>
      </c>
      <c r="I159" s="261"/>
      <c r="J159" s="262">
        <f>ROUND(I159*H159,2)</f>
        <v>0</v>
      </c>
      <c r="K159" s="258" t="s">
        <v>19</v>
      </c>
      <c r="L159" s="263"/>
      <c r="M159" s="264" t="s">
        <v>19</v>
      </c>
      <c r="N159" s="265" t="s">
        <v>41</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217</v>
      </c>
      <c r="AT159" s="226" t="s">
        <v>218</v>
      </c>
      <c r="AU159" s="226" t="s">
        <v>77</v>
      </c>
      <c r="AY159" s="20" t="s">
        <v>165</v>
      </c>
      <c r="BE159" s="227">
        <f>IF(N159="základní",J159,0)</f>
        <v>0</v>
      </c>
      <c r="BF159" s="227">
        <f>IF(N159="snížená",J159,0)</f>
        <v>0</v>
      </c>
      <c r="BG159" s="227">
        <f>IF(N159="zákl. přenesená",J159,0)</f>
        <v>0</v>
      </c>
      <c r="BH159" s="227">
        <f>IF(N159="sníž. přenesená",J159,0)</f>
        <v>0</v>
      </c>
      <c r="BI159" s="227">
        <f>IF(N159="nulová",J159,0)</f>
        <v>0</v>
      </c>
      <c r="BJ159" s="20" t="s">
        <v>77</v>
      </c>
      <c r="BK159" s="227">
        <f>ROUND(I159*H159,2)</f>
        <v>0</v>
      </c>
      <c r="BL159" s="20" t="s">
        <v>172</v>
      </c>
      <c r="BM159" s="226" t="s">
        <v>2431</v>
      </c>
    </row>
    <row r="160" s="2" customFormat="1" ht="16.5" customHeight="1">
      <c r="A160" s="41"/>
      <c r="B160" s="42"/>
      <c r="C160" s="256" t="s">
        <v>604</v>
      </c>
      <c r="D160" s="256" t="s">
        <v>218</v>
      </c>
      <c r="E160" s="257" t="s">
        <v>2432</v>
      </c>
      <c r="F160" s="258" t="s">
        <v>2433</v>
      </c>
      <c r="G160" s="259" t="s">
        <v>1358</v>
      </c>
      <c r="H160" s="260">
        <v>3</v>
      </c>
      <c r="I160" s="261"/>
      <c r="J160" s="262">
        <f>ROUND(I160*H160,2)</f>
        <v>0</v>
      </c>
      <c r="K160" s="258" t="s">
        <v>19</v>
      </c>
      <c r="L160" s="263"/>
      <c r="M160" s="264" t="s">
        <v>19</v>
      </c>
      <c r="N160" s="265" t="s">
        <v>41</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217</v>
      </c>
      <c r="AT160" s="226" t="s">
        <v>218</v>
      </c>
      <c r="AU160" s="226" t="s">
        <v>77</v>
      </c>
      <c r="AY160" s="20" t="s">
        <v>165</v>
      </c>
      <c r="BE160" s="227">
        <f>IF(N160="základní",J160,0)</f>
        <v>0</v>
      </c>
      <c r="BF160" s="227">
        <f>IF(N160="snížená",J160,0)</f>
        <v>0</v>
      </c>
      <c r="BG160" s="227">
        <f>IF(N160="zákl. přenesená",J160,0)</f>
        <v>0</v>
      </c>
      <c r="BH160" s="227">
        <f>IF(N160="sníž. přenesená",J160,0)</f>
        <v>0</v>
      </c>
      <c r="BI160" s="227">
        <f>IF(N160="nulová",J160,0)</f>
        <v>0</v>
      </c>
      <c r="BJ160" s="20" t="s">
        <v>77</v>
      </c>
      <c r="BK160" s="227">
        <f>ROUND(I160*H160,2)</f>
        <v>0</v>
      </c>
      <c r="BL160" s="20" t="s">
        <v>172</v>
      </c>
      <c r="BM160" s="226" t="s">
        <v>2434</v>
      </c>
    </row>
    <row r="161" s="2" customFormat="1" ht="16.5" customHeight="1">
      <c r="A161" s="41"/>
      <c r="B161" s="42"/>
      <c r="C161" s="256" t="s">
        <v>610</v>
      </c>
      <c r="D161" s="256" t="s">
        <v>218</v>
      </c>
      <c r="E161" s="257" t="s">
        <v>2435</v>
      </c>
      <c r="F161" s="258" t="s">
        <v>2436</v>
      </c>
      <c r="G161" s="259" t="s">
        <v>1358</v>
      </c>
      <c r="H161" s="260">
        <v>1</v>
      </c>
      <c r="I161" s="261"/>
      <c r="J161" s="262">
        <f>ROUND(I161*H161,2)</f>
        <v>0</v>
      </c>
      <c r="K161" s="258" t="s">
        <v>19</v>
      </c>
      <c r="L161" s="263"/>
      <c r="M161" s="264" t="s">
        <v>19</v>
      </c>
      <c r="N161" s="265" t="s">
        <v>41</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217</v>
      </c>
      <c r="AT161" s="226" t="s">
        <v>218</v>
      </c>
      <c r="AU161" s="226" t="s">
        <v>77</v>
      </c>
      <c r="AY161" s="20" t="s">
        <v>165</v>
      </c>
      <c r="BE161" s="227">
        <f>IF(N161="základní",J161,0)</f>
        <v>0</v>
      </c>
      <c r="BF161" s="227">
        <f>IF(N161="snížená",J161,0)</f>
        <v>0</v>
      </c>
      <c r="BG161" s="227">
        <f>IF(N161="zákl. přenesená",J161,0)</f>
        <v>0</v>
      </c>
      <c r="BH161" s="227">
        <f>IF(N161="sníž. přenesená",J161,0)</f>
        <v>0</v>
      </c>
      <c r="BI161" s="227">
        <f>IF(N161="nulová",J161,0)</f>
        <v>0</v>
      </c>
      <c r="BJ161" s="20" t="s">
        <v>77</v>
      </c>
      <c r="BK161" s="227">
        <f>ROUND(I161*H161,2)</f>
        <v>0</v>
      </c>
      <c r="BL161" s="20" t="s">
        <v>172</v>
      </c>
      <c r="BM161" s="226" t="s">
        <v>2437</v>
      </c>
    </row>
    <row r="162" s="2" customFormat="1" ht="16.5" customHeight="1">
      <c r="A162" s="41"/>
      <c r="B162" s="42"/>
      <c r="C162" s="256" t="s">
        <v>615</v>
      </c>
      <c r="D162" s="256" t="s">
        <v>218</v>
      </c>
      <c r="E162" s="257" t="s">
        <v>2438</v>
      </c>
      <c r="F162" s="258" t="s">
        <v>2439</v>
      </c>
      <c r="G162" s="259" t="s">
        <v>1358</v>
      </c>
      <c r="H162" s="260">
        <v>2</v>
      </c>
      <c r="I162" s="261"/>
      <c r="J162" s="262">
        <f>ROUND(I162*H162,2)</f>
        <v>0</v>
      </c>
      <c r="K162" s="258" t="s">
        <v>19</v>
      </c>
      <c r="L162" s="263"/>
      <c r="M162" s="264" t="s">
        <v>19</v>
      </c>
      <c r="N162" s="265" t="s">
        <v>41</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217</v>
      </c>
      <c r="AT162" s="226" t="s">
        <v>218</v>
      </c>
      <c r="AU162" s="226" t="s">
        <v>77</v>
      </c>
      <c r="AY162" s="20" t="s">
        <v>165</v>
      </c>
      <c r="BE162" s="227">
        <f>IF(N162="základní",J162,0)</f>
        <v>0</v>
      </c>
      <c r="BF162" s="227">
        <f>IF(N162="snížená",J162,0)</f>
        <v>0</v>
      </c>
      <c r="BG162" s="227">
        <f>IF(N162="zákl. přenesená",J162,0)</f>
        <v>0</v>
      </c>
      <c r="BH162" s="227">
        <f>IF(N162="sníž. přenesená",J162,0)</f>
        <v>0</v>
      </c>
      <c r="BI162" s="227">
        <f>IF(N162="nulová",J162,0)</f>
        <v>0</v>
      </c>
      <c r="BJ162" s="20" t="s">
        <v>77</v>
      </c>
      <c r="BK162" s="227">
        <f>ROUND(I162*H162,2)</f>
        <v>0</v>
      </c>
      <c r="BL162" s="20" t="s">
        <v>172</v>
      </c>
      <c r="BM162" s="226" t="s">
        <v>2440</v>
      </c>
    </row>
    <row r="163" s="12" customFormat="1" ht="25.92" customHeight="1">
      <c r="A163" s="12"/>
      <c r="B163" s="199"/>
      <c r="C163" s="200"/>
      <c r="D163" s="201" t="s">
        <v>69</v>
      </c>
      <c r="E163" s="202" t="s">
        <v>2441</v>
      </c>
      <c r="F163" s="202" t="s">
        <v>2442</v>
      </c>
      <c r="G163" s="200"/>
      <c r="H163" s="200"/>
      <c r="I163" s="203"/>
      <c r="J163" s="204">
        <f>BK163</f>
        <v>0</v>
      </c>
      <c r="K163" s="200"/>
      <c r="L163" s="205"/>
      <c r="M163" s="206"/>
      <c r="N163" s="207"/>
      <c r="O163" s="207"/>
      <c r="P163" s="208">
        <f>SUM(P164:P176)</f>
        <v>0</v>
      </c>
      <c r="Q163" s="207"/>
      <c r="R163" s="208">
        <f>SUM(R164:R176)</f>
        <v>0</v>
      </c>
      <c r="S163" s="207"/>
      <c r="T163" s="209">
        <f>SUM(T164:T176)</f>
        <v>0</v>
      </c>
      <c r="U163" s="12"/>
      <c r="V163" s="12"/>
      <c r="W163" s="12"/>
      <c r="X163" s="12"/>
      <c r="Y163" s="12"/>
      <c r="Z163" s="12"/>
      <c r="AA163" s="12"/>
      <c r="AB163" s="12"/>
      <c r="AC163" s="12"/>
      <c r="AD163" s="12"/>
      <c r="AE163" s="12"/>
      <c r="AR163" s="210" t="s">
        <v>77</v>
      </c>
      <c r="AT163" s="211" t="s">
        <v>69</v>
      </c>
      <c r="AU163" s="211" t="s">
        <v>70</v>
      </c>
      <c r="AY163" s="210" t="s">
        <v>165</v>
      </c>
      <c r="BK163" s="212">
        <f>SUM(BK164:BK176)</f>
        <v>0</v>
      </c>
    </row>
    <row r="164" s="2" customFormat="1" ht="16.5" customHeight="1">
      <c r="A164" s="41"/>
      <c r="B164" s="42"/>
      <c r="C164" s="256" t="s">
        <v>621</v>
      </c>
      <c r="D164" s="256" t="s">
        <v>218</v>
      </c>
      <c r="E164" s="257" t="s">
        <v>2443</v>
      </c>
      <c r="F164" s="258" t="s">
        <v>2444</v>
      </c>
      <c r="G164" s="259" t="s">
        <v>691</v>
      </c>
      <c r="H164" s="260">
        <v>2</v>
      </c>
      <c r="I164" s="261"/>
      <c r="J164" s="262">
        <f>ROUND(I164*H164,2)</f>
        <v>0</v>
      </c>
      <c r="K164" s="258" t="s">
        <v>19</v>
      </c>
      <c r="L164" s="263"/>
      <c r="M164" s="264" t="s">
        <v>19</v>
      </c>
      <c r="N164" s="265" t="s">
        <v>41</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217</v>
      </c>
      <c r="AT164" s="226" t="s">
        <v>218</v>
      </c>
      <c r="AU164" s="226" t="s">
        <v>77</v>
      </c>
      <c r="AY164" s="20" t="s">
        <v>165</v>
      </c>
      <c r="BE164" s="227">
        <f>IF(N164="základní",J164,0)</f>
        <v>0</v>
      </c>
      <c r="BF164" s="227">
        <f>IF(N164="snížená",J164,0)</f>
        <v>0</v>
      </c>
      <c r="BG164" s="227">
        <f>IF(N164="zákl. přenesená",J164,0)</f>
        <v>0</v>
      </c>
      <c r="BH164" s="227">
        <f>IF(N164="sníž. přenesená",J164,0)</f>
        <v>0</v>
      </c>
      <c r="BI164" s="227">
        <f>IF(N164="nulová",J164,0)</f>
        <v>0</v>
      </c>
      <c r="BJ164" s="20" t="s">
        <v>77</v>
      </c>
      <c r="BK164" s="227">
        <f>ROUND(I164*H164,2)</f>
        <v>0</v>
      </c>
      <c r="BL164" s="20" t="s">
        <v>172</v>
      </c>
      <c r="BM164" s="226" t="s">
        <v>2445</v>
      </c>
    </row>
    <row r="165" s="2" customFormat="1" ht="16.5" customHeight="1">
      <c r="A165" s="41"/>
      <c r="B165" s="42"/>
      <c r="C165" s="256" t="s">
        <v>629</v>
      </c>
      <c r="D165" s="256" t="s">
        <v>218</v>
      </c>
      <c r="E165" s="257" t="s">
        <v>2446</v>
      </c>
      <c r="F165" s="258" t="s">
        <v>2447</v>
      </c>
      <c r="G165" s="259" t="s">
        <v>691</v>
      </c>
      <c r="H165" s="260">
        <v>1</v>
      </c>
      <c r="I165" s="261"/>
      <c r="J165" s="262">
        <f>ROUND(I165*H165,2)</f>
        <v>0</v>
      </c>
      <c r="K165" s="258" t="s">
        <v>19</v>
      </c>
      <c r="L165" s="263"/>
      <c r="M165" s="264" t="s">
        <v>19</v>
      </c>
      <c r="N165" s="265" t="s">
        <v>41</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217</v>
      </c>
      <c r="AT165" s="226" t="s">
        <v>218</v>
      </c>
      <c r="AU165" s="226" t="s">
        <v>77</v>
      </c>
      <c r="AY165" s="20" t="s">
        <v>165</v>
      </c>
      <c r="BE165" s="227">
        <f>IF(N165="základní",J165,0)</f>
        <v>0</v>
      </c>
      <c r="BF165" s="227">
        <f>IF(N165="snížená",J165,0)</f>
        <v>0</v>
      </c>
      <c r="BG165" s="227">
        <f>IF(N165="zákl. přenesená",J165,0)</f>
        <v>0</v>
      </c>
      <c r="BH165" s="227">
        <f>IF(N165="sníž. přenesená",J165,0)</f>
        <v>0</v>
      </c>
      <c r="BI165" s="227">
        <f>IF(N165="nulová",J165,0)</f>
        <v>0</v>
      </c>
      <c r="BJ165" s="20" t="s">
        <v>77</v>
      </c>
      <c r="BK165" s="227">
        <f>ROUND(I165*H165,2)</f>
        <v>0</v>
      </c>
      <c r="BL165" s="20" t="s">
        <v>172</v>
      </c>
      <c r="BM165" s="226" t="s">
        <v>2448</v>
      </c>
    </row>
    <row r="166" s="2" customFormat="1" ht="16.5" customHeight="1">
      <c r="A166" s="41"/>
      <c r="B166" s="42"/>
      <c r="C166" s="256" t="s">
        <v>635</v>
      </c>
      <c r="D166" s="256" t="s">
        <v>218</v>
      </c>
      <c r="E166" s="257" t="s">
        <v>2449</v>
      </c>
      <c r="F166" s="258" t="s">
        <v>2450</v>
      </c>
      <c r="G166" s="259" t="s">
        <v>691</v>
      </c>
      <c r="H166" s="260">
        <v>1</v>
      </c>
      <c r="I166" s="261"/>
      <c r="J166" s="262">
        <f>ROUND(I166*H166,2)</f>
        <v>0</v>
      </c>
      <c r="K166" s="258" t="s">
        <v>19</v>
      </c>
      <c r="L166" s="263"/>
      <c r="M166" s="264" t="s">
        <v>19</v>
      </c>
      <c r="N166" s="265" t="s">
        <v>41</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217</v>
      </c>
      <c r="AT166" s="226" t="s">
        <v>218</v>
      </c>
      <c r="AU166" s="226" t="s">
        <v>77</v>
      </c>
      <c r="AY166" s="20" t="s">
        <v>165</v>
      </c>
      <c r="BE166" s="227">
        <f>IF(N166="základní",J166,0)</f>
        <v>0</v>
      </c>
      <c r="BF166" s="227">
        <f>IF(N166="snížená",J166,0)</f>
        <v>0</v>
      </c>
      <c r="BG166" s="227">
        <f>IF(N166="zákl. přenesená",J166,0)</f>
        <v>0</v>
      </c>
      <c r="BH166" s="227">
        <f>IF(N166="sníž. přenesená",J166,0)</f>
        <v>0</v>
      </c>
      <c r="BI166" s="227">
        <f>IF(N166="nulová",J166,0)</f>
        <v>0</v>
      </c>
      <c r="BJ166" s="20" t="s">
        <v>77</v>
      </c>
      <c r="BK166" s="227">
        <f>ROUND(I166*H166,2)</f>
        <v>0</v>
      </c>
      <c r="BL166" s="20" t="s">
        <v>172</v>
      </c>
      <c r="BM166" s="226" t="s">
        <v>2451</v>
      </c>
    </row>
    <row r="167" s="2" customFormat="1" ht="16.5" customHeight="1">
      <c r="A167" s="41"/>
      <c r="B167" s="42"/>
      <c r="C167" s="256" t="s">
        <v>643</v>
      </c>
      <c r="D167" s="256" t="s">
        <v>218</v>
      </c>
      <c r="E167" s="257" t="s">
        <v>2452</v>
      </c>
      <c r="F167" s="258" t="s">
        <v>2453</v>
      </c>
      <c r="G167" s="259" t="s">
        <v>691</v>
      </c>
      <c r="H167" s="260">
        <v>1</v>
      </c>
      <c r="I167" s="261"/>
      <c r="J167" s="262">
        <f>ROUND(I167*H167,2)</f>
        <v>0</v>
      </c>
      <c r="K167" s="258" t="s">
        <v>19</v>
      </c>
      <c r="L167" s="263"/>
      <c r="M167" s="264" t="s">
        <v>19</v>
      </c>
      <c r="N167" s="265" t="s">
        <v>41</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217</v>
      </c>
      <c r="AT167" s="226" t="s">
        <v>218</v>
      </c>
      <c r="AU167" s="226" t="s">
        <v>77</v>
      </c>
      <c r="AY167" s="20" t="s">
        <v>165</v>
      </c>
      <c r="BE167" s="227">
        <f>IF(N167="základní",J167,0)</f>
        <v>0</v>
      </c>
      <c r="BF167" s="227">
        <f>IF(N167="snížená",J167,0)</f>
        <v>0</v>
      </c>
      <c r="BG167" s="227">
        <f>IF(N167="zákl. přenesená",J167,0)</f>
        <v>0</v>
      </c>
      <c r="BH167" s="227">
        <f>IF(N167="sníž. přenesená",J167,0)</f>
        <v>0</v>
      </c>
      <c r="BI167" s="227">
        <f>IF(N167="nulová",J167,0)</f>
        <v>0</v>
      </c>
      <c r="BJ167" s="20" t="s">
        <v>77</v>
      </c>
      <c r="BK167" s="227">
        <f>ROUND(I167*H167,2)</f>
        <v>0</v>
      </c>
      <c r="BL167" s="20" t="s">
        <v>172</v>
      </c>
      <c r="BM167" s="226" t="s">
        <v>2454</v>
      </c>
    </row>
    <row r="168" s="2" customFormat="1" ht="16.5" customHeight="1">
      <c r="A168" s="41"/>
      <c r="B168" s="42"/>
      <c r="C168" s="256" t="s">
        <v>650</v>
      </c>
      <c r="D168" s="256" t="s">
        <v>218</v>
      </c>
      <c r="E168" s="257" t="s">
        <v>2455</v>
      </c>
      <c r="F168" s="258" t="s">
        <v>2456</v>
      </c>
      <c r="G168" s="259" t="s">
        <v>691</v>
      </c>
      <c r="H168" s="260">
        <v>1</v>
      </c>
      <c r="I168" s="261"/>
      <c r="J168" s="262">
        <f>ROUND(I168*H168,2)</f>
        <v>0</v>
      </c>
      <c r="K168" s="258" t="s">
        <v>19</v>
      </c>
      <c r="L168" s="263"/>
      <c r="M168" s="264" t="s">
        <v>19</v>
      </c>
      <c r="N168" s="265" t="s">
        <v>41</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217</v>
      </c>
      <c r="AT168" s="226" t="s">
        <v>218</v>
      </c>
      <c r="AU168" s="226" t="s">
        <v>77</v>
      </c>
      <c r="AY168" s="20" t="s">
        <v>165</v>
      </c>
      <c r="BE168" s="227">
        <f>IF(N168="základní",J168,0)</f>
        <v>0</v>
      </c>
      <c r="BF168" s="227">
        <f>IF(N168="snížená",J168,0)</f>
        <v>0</v>
      </c>
      <c r="BG168" s="227">
        <f>IF(N168="zákl. přenesená",J168,0)</f>
        <v>0</v>
      </c>
      <c r="BH168" s="227">
        <f>IF(N168="sníž. přenesená",J168,0)</f>
        <v>0</v>
      </c>
      <c r="BI168" s="227">
        <f>IF(N168="nulová",J168,0)</f>
        <v>0</v>
      </c>
      <c r="BJ168" s="20" t="s">
        <v>77</v>
      </c>
      <c r="BK168" s="227">
        <f>ROUND(I168*H168,2)</f>
        <v>0</v>
      </c>
      <c r="BL168" s="20" t="s">
        <v>172</v>
      </c>
      <c r="BM168" s="226" t="s">
        <v>2457</v>
      </c>
    </row>
    <row r="169" s="2" customFormat="1" ht="16.5" customHeight="1">
      <c r="A169" s="41"/>
      <c r="B169" s="42"/>
      <c r="C169" s="256" t="s">
        <v>657</v>
      </c>
      <c r="D169" s="256" t="s">
        <v>218</v>
      </c>
      <c r="E169" s="257" t="s">
        <v>2458</v>
      </c>
      <c r="F169" s="258" t="s">
        <v>2459</v>
      </c>
      <c r="G169" s="259" t="s">
        <v>1358</v>
      </c>
      <c r="H169" s="260">
        <v>1</v>
      </c>
      <c r="I169" s="261"/>
      <c r="J169" s="262">
        <f>ROUND(I169*H169,2)</f>
        <v>0</v>
      </c>
      <c r="K169" s="258" t="s">
        <v>19</v>
      </c>
      <c r="L169" s="263"/>
      <c r="M169" s="264" t="s">
        <v>19</v>
      </c>
      <c r="N169" s="265" t="s">
        <v>41</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217</v>
      </c>
      <c r="AT169" s="226" t="s">
        <v>218</v>
      </c>
      <c r="AU169" s="226" t="s">
        <v>77</v>
      </c>
      <c r="AY169" s="20" t="s">
        <v>165</v>
      </c>
      <c r="BE169" s="227">
        <f>IF(N169="základní",J169,0)</f>
        <v>0</v>
      </c>
      <c r="BF169" s="227">
        <f>IF(N169="snížená",J169,0)</f>
        <v>0</v>
      </c>
      <c r="BG169" s="227">
        <f>IF(N169="zákl. přenesená",J169,0)</f>
        <v>0</v>
      </c>
      <c r="BH169" s="227">
        <f>IF(N169="sníž. přenesená",J169,0)</f>
        <v>0</v>
      </c>
      <c r="BI169" s="227">
        <f>IF(N169="nulová",J169,0)</f>
        <v>0</v>
      </c>
      <c r="BJ169" s="20" t="s">
        <v>77</v>
      </c>
      <c r="BK169" s="227">
        <f>ROUND(I169*H169,2)</f>
        <v>0</v>
      </c>
      <c r="BL169" s="20" t="s">
        <v>172</v>
      </c>
      <c r="BM169" s="226" t="s">
        <v>2460</v>
      </c>
    </row>
    <row r="170" s="2" customFormat="1" ht="16.5" customHeight="1">
      <c r="A170" s="41"/>
      <c r="B170" s="42"/>
      <c r="C170" s="256" t="s">
        <v>663</v>
      </c>
      <c r="D170" s="256" t="s">
        <v>218</v>
      </c>
      <c r="E170" s="257" t="s">
        <v>2461</v>
      </c>
      <c r="F170" s="258" t="s">
        <v>2462</v>
      </c>
      <c r="G170" s="259" t="s">
        <v>1358</v>
      </c>
      <c r="H170" s="260">
        <v>1</v>
      </c>
      <c r="I170" s="261"/>
      <c r="J170" s="262">
        <f>ROUND(I170*H170,2)</f>
        <v>0</v>
      </c>
      <c r="K170" s="258" t="s">
        <v>19</v>
      </c>
      <c r="L170" s="263"/>
      <c r="M170" s="264" t="s">
        <v>19</v>
      </c>
      <c r="N170" s="265" t="s">
        <v>41</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217</v>
      </c>
      <c r="AT170" s="226" t="s">
        <v>218</v>
      </c>
      <c r="AU170" s="226" t="s">
        <v>77</v>
      </c>
      <c r="AY170" s="20" t="s">
        <v>165</v>
      </c>
      <c r="BE170" s="227">
        <f>IF(N170="základní",J170,0)</f>
        <v>0</v>
      </c>
      <c r="BF170" s="227">
        <f>IF(N170="snížená",J170,0)</f>
        <v>0</v>
      </c>
      <c r="BG170" s="227">
        <f>IF(N170="zákl. přenesená",J170,0)</f>
        <v>0</v>
      </c>
      <c r="BH170" s="227">
        <f>IF(N170="sníž. přenesená",J170,0)</f>
        <v>0</v>
      </c>
      <c r="BI170" s="227">
        <f>IF(N170="nulová",J170,0)</f>
        <v>0</v>
      </c>
      <c r="BJ170" s="20" t="s">
        <v>77</v>
      </c>
      <c r="BK170" s="227">
        <f>ROUND(I170*H170,2)</f>
        <v>0</v>
      </c>
      <c r="BL170" s="20" t="s">
        <v>172</v>
      </c>
      <c r="BM170" s="226" t="s">
        <v>2463</v>
      </c>
    </row>
    <row r="171" s="2" customFormat="1" ht="16.5" customHeight="1">
      <c r="A171" s="41"/>
      <c r="B171" s="42"/>
      <c r="C171" s="256" t="s">
        <v>670</v>
      </c>
      <c r="D171" s="256" t="s">
        <v>218</v>
      </c>
      <c r="E171" s="257" t="s">
        <v>2464</v>
      </c>
      <c r="F171" s="258" t="s">
        <v>2465</v>
      </c>
      <c r="G171" s="259" t="s">
        <v>691</v>
      </c>
      <c r="H171" s="260">
        <v>1</v>
      </c>
      <c r="I171" s="261"/>
      <c r="J171" s="262">
        <f>ROUND(I171*H171,2)</f>
        <v>0</v>
      </c>
      <c r="K171" s="258" t="s">
        <v>19</v>
      </c>
      <c r="L171" s="263"/>
      <c r="M171" s="264" t="s">
        <v>19</v>
      </c>
      <c r="N171" s="265" t="s">
        <v>41</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217</v>
      </c>
      <c r="AT171" s="226" t="s">
        <v>218</v>
      </c>
      <c r="AU171" s="226" t="s">
        <v>77</v>
      </c>
      <c r="AY171" s="20" t="s">
        <v>165</v>
      </c>
      <c r="BE171" s="227">
        <f>IF(N171="základní",J171,0)</f>
        <v>0</v>
      </c>
      <c r="BF171" s="227">
        <f>IF(N171="snížená",J171,0)</f>
        <v>0</v>
      </c>
      <c r="BG171" s="227">
        <f>IF(N171="zákl. přenesená",J171,0)</f>
        <v>0</v>
      </c>
      <c r="BH171" s="227">
        <f>IF(N171="sníž. přenesená",J171,0)</f>
        <v>0</v>
      </c>
      <c r="BI171" s="227">
        <f>IF(N171="nulová",J171,0)</f>
        <v>0</v>
      </c>
      <c r="BJ171" s="20" t="s">
        <v>77</v>
      </c>
      <c r="BK171" s="227">
        <f>ROUND(I171*H171,2)</f>
        <v>0</v>
      </c>
      <c r="BL171" s="20" t="s">
        <v>172</v>
      </c>
      <c r="BM171" s="226" t="s">
        <v>2466</v>
      </c>
    </row>
    <row r="172" s="2" customFormat="1" ht="16.5" customHeight="1">
      <c r="A172" s="41"/>
      <c r="B172" s="42"/>
      <c r="C172" s="256" t="s">
        <v>675</v>
      </c>
      <c r="D172" s="256" t="s">
        <v>218</v>
      </c>
      <c r="E172" s="257" t="s">
        <v>2467</v>
      </c>
      <c r="F172" s="258" t="s">
        <v>2468</v>
      </c>
      <c r="G172" s="259" t="s">
        <v>1358</v>
      </c>
      <c r="H172" s="260">
        <v>1</v>
      </c>
      <c r="I172" s="261"/>
      <c r="J172" s="262">
        <f>ROUND(I172*H172,2)</f>
        <v>0</v>
      </c>
      <c r="K172" s="258" t="s">
        <v>19</v>
      </c>
      <c r="L172" s="263"/>
      <c r="M172" s="264" t="s">
        <v>19</v>
      </c>
      <c r="N172" s="265" t="s">
        <v>41</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217</v>
      </c>
      <c r="AT172" s="226" t="s">
        <v>218</v>
      </c>
      <c r="AU172" s="226" t="s">
        <v>77</v>
      </c>
      <c r="AY172" s="20" t="s">
        <v>165</v>
      </c>
      <c r="BE172" s="227">
        <f>IF(N172="základní",J172,0)</f>
        <v>0</v>
      </c>
      <c r="BF172" s="227">
        <f>IF(N172="snížená",J172,0)</f>
        <v>0</v>
      </c>
      <c r="BG172" s="227">
        <f>IF(N172="zákl. přenesená",J172,0)</f>
        <v>0</v>
      </c>
      <c r="BH172" s="227">
        <f>IF(N172="sníž. přenesená",J172,0)</f>
        <v>0</v>
      </c>
      <c r="BI172" s="227">
        <f>IF(N172="nulová",J172,0)</f>
        <v>0</v>
      </c>
      <c r="BJ172" s="20" t="s">
        <v>77</v>
      </c>
      <c r="BK172" s="227">
        <f>ROUND(I172*H172,2)</f>
        <v>0</v>
      </c>
      <c r="BL172" s="20" t="s">
        <v>172</v>
      </c>
      <c r="BM172" s="226" t="s">
        <v>2469</v>
      </c>
    </row>
    <row r="173" s="2" customFormat="1" ht="16.5" customHeight="1">
      <c r="A173" s="41"/>
      <c r="B173" s="42"/>
      <c r="C173" s="256" t="s">
        <v>680</v>
      </c>
      <c r="D173" s="256" t="s">
        <v>218</v>
      </c>
      <c r="E173" s="257" t="s">
        <v>2470</v>
      </c>
      <c r="F173" s="258" t="s">
        <v>2471</v>
      </c>
      <c r="G173" s="259" t="s">
        <v>691</v>
      </c>
      <c r="H173" s="260">
        <v>1</v>
      </c>
      <c r="I173" s="261"/>
      <c r="J173" s="262">
        <f>ROUND(I173*H173,2)</f>
        <v>0</v>
      </c>
      <c r="K173" s="258" t="s">
        <v>19</v>
      </c>
      <c r="L173" s="263"/>
      <c r="M173" s="264" t="s">
        <v>19</v>
      </c>
      <c r="N173" s="265" t="s">
        <v>41</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217</v>
      </c>
      <c r="AT173" s="226" t="s">
        <v>218</v>
      </c>
      <c r="AU173" s="226" t="s">
        <v>77</v>
      </c>
      <c r="AY173" s="20" t="s">
        <v>165</v>
      </c>
      <c r="BE173" s="227">
        <f>IF(N173="základní",J173,0)</f>
        <v>0</v>
      </c>
      <c r="BF173" s="227">
        <f>IF(N173="snížená",J173,0)</f>
        <v>0</v>
      </c>
      <c r="BG173" s="227">
        <f>IF(N173="zákl. přenesená",J173,0)</f>
        <v>0</v>
      </c>
      <c r="BH173" s="227">
        <f>IF(N173="sníž. přenesená",J173,0)</f>
        <v>0</v>
      </c>
      <c r="BI173" s="227">
        <f>IF(N173="nulová",J173,0)</f>
        <v>0</v>
      </c>
      <c r="BJ173" s="20" t="s">
        <v>77</v>
      </c>
      <c r="BK173" s="227">
        <f>ROUND(I173*H173,2)</f>
        <v>0</v>
      </c>
      <c r="BL173" s="20" t="s">
        <v>172</v>
      </c>
      <c r="BM173" s="226" t="s">
        <v>2472</v>
      </c>
    </row>
    <row r="174" s="2" customFormat="1" ht="16.5" customHeight="1">
      <c r="A174" s="41"/>
      <c r="B174" s="42"/>
      <c r="C174" s="256" t="s">
        <v>688</v>
      </c>
      <c r="D174" s="256" t="s">
        <v>218</v>
      </c>
      <c r="E174" s="257" t="s">
        <v>2473</v>
      </c>
      <c r="F174" s="258" t="s">
        <v>2474</v>
      </c>
      <c r="G174" s="259" t="s">
        <v>1358</v>
      </c>
      <c r="H174" s="260">
        <v>1</v>
      </c>
      <c r="I174" s="261"/>
      <c r="J174" s="262">
        <f>ROUND(I174*H174,2)</f>
        <v>0</v>
      </c>
      <c r="K174" s="258" t="s">
        <v>19</v>
      </c>
      <c r="L174" s="263"/>
      <c r="M174" s="264" t="s">
        <v>19</v>
      </c>
      <c r="N174" s="265" t="s">
        <v>41</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217</v>
      </c>
      <c r="AT174" s="226" t="s">
        <v>218</v>
      </c>
      <c r="AU174" s="226" t="s">
        <v>77</v>
      </c>
      <c r="AY174" s="20" t="s">
        <v>165</v>
      </c>
      <c r="BE174" s="227">
        <f>IF(N174="základní",J174,0)</f>
        <v>0</v>
      </c>
      <c r="BF174" s="227">
        <f>IF(N174="snížená",J174,0)</f>
        <v>0</v>
      </c>
      <c r="BG174" s="227">
        <f>IF(N174="zákl. přenesená",J174,0)</f>
        <v>0</v>
      </c>
      <c r="BH174" s="227">
        <f>IF(N174="sníž. přenesená",J174,0)</f>
        <v>0</v>
      </c>
      <c r="BI174" s="227">
        <f>IF(N174="nulová",J174,0)</f>
        <v>0</v>
      </c>
      <c r="BJ174" s="20" t="s">
        <v>77</v>
      </c>
      <c r="BK174" s="227">
        <f>ROUND(I174*H174,2)</f>
        <v>0</v>
      </c>
      <c r="BL174" s="20" t="s">
        <v>172</v>
      </c>
      <c r="BM174" s="226" t="s">
        <v>2475</v>
      </c>
    </row>
    <row r="175" s="2" customFormat="1" ht="16.5" customHeight="1">
      <c r="A175" s="41"/>
      <c r="B175" s="42"/>
      <c r="C175" s="256" t="s">
        <v>695</v>
      </c>
      <c r="D175" s="256" t="s">
        <v>218</v>
      </c>
      <c r="E175" s="257" t="s">
        <v>2476</v>
      </c>
      <c r="F175" s="258" t="s">
        <v>2477</v>
      </c>
      <c r="G175" s="259" t="s">
        <v>691</v>
      </c>
      <c r="H175" s="260">
        <v>1</v>
      </c>
      <c r="I175" s="261"/>
      <c r="J175" s="262">
        <f>ROUND(I175*H175,2)</f>
        <v>0</v>
      </c>
      <c r="K175" s="258" t="s">
        <v>19</v>
      </c>
      <c r="L175" s="263"/>
      <c r="M175" s="264" t="s">
        <v>19</v>
      </c>
      <c r="N175" s="265" t="s">
        <v>41</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217</v>
      </c>
      <c r="AT175" s="226" t="s">
        <v>218</v>
      </c>
      <c r="AU175" s="226" t="s">
        <v>77</v>
      </c>
      <c r="AY175" s="20" t="s">
        <v>165</v>
      </c>
      <c r="BE175" s="227">
        <f>IF(N175="základní",J175,0)</f>
        <v>0</v>
      </c>
      <c r="BF175" s="227">
        <f>IF(N175="snížená",J175,0)</f>
        <v>0</v>
      </c>
      <c r="BG175" s="227">
        <f>IF(N175="zákl. přenesená",J175,0)</f>
        <v>0</v>
      </c>
      <c r="BH175" s="227">
        <f>IF(N175="sníž. přenesená",J175,0)</f>
        <v>0</v>
      </c>
      <c r="BI175" s="227">
        <f>IF(N175="nulová",J175,0)</f>
        <v>0</v>
      </c>
      <c r="BJ175" s="20" t="s">
        <v>77</v>
      </c>
      <c r="BK175" s="227">
        <f>ROUND(I175*H175,2)</f>
        <v>0</v>
      </c>
      <c r="BL175" s="20" t="s">
        <v>172</v>
      </c>
      <c r="BM175" s="226" t="s">
        <v>2478</v>
      </c>
    </row>
    <row r="176" s="2" customFormat="1" ht="16.5" customHeight="1">
      <c r="A176" s="41"/>
      <c r="B176" s="42"/>
      <c r="C176" s="256" t="s">
        <v>704</v>
      </c>
      <c r="D176" s="256" t="s">
        <v>218</v>
      </c>
      <c r="E176" s="257" t="s">
        <v>2479</v>
      </c>
      <c r="F176" s="258" t="s">
        <v>2480</v>
      </c>
      <c r="G176" s="259" t="s">
        <v>691</v>
      </c>
      <c r="H176" s="260">
        <v>1</v>
      </c>
      <c r="I176" s="261"/>
      <c r="J176" s="262">
        <f>ROUND(I176*H176,2)</f>
        <v>0</v>
      </c>
      <c r="K176" s="258" t="s">
        <v>19</v>
      </c>
      <c r="L176" s="263"/>
      <c r="M176" s="264" t="s">
        <v>19</v>
      </c>
      <c r="N176" s="265" t="s">
        <v>41</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217</v>
      </c>
      <c r="AT176" s="226" t="s">
        <v>218</v>
      </c>
      <c r="AU176" s="226" t="s">
        <v>77</v>
      </c>
      <c r="AY176" s="20" t="s">
        <v>165</v>
      </c>
      <c r="BE176" s="227">
        <f>IF(N176="základní",J176,0)</f>
        <v>0</v>
      </c>
      <c r="BF176" s="227">
        <f>IF(N176="snížená",J176,0)</f>
        <v>0</v>
      </c>
      <c r="BG176" s="227">
        <f>IF(N176="zákl. přenesená",J176,0)</f>
        <v>0</v>
      </c>
      <c r="BH176" s="227">
        <f>IF(N176="sníž. přenesená",J176,0)</f>
        <v>0</v>
      </c>
      <c r="BI176" s="227">
        <f>IF(N176="nulová",J176,0)</f>
        <v>0</v>
      </c>
      <c r="BJ176" s="20" t="s">
        <v>77</v>
      </c>
      <c r="BK176" s="227">
        <f>ROUND(I176*H176,2)</f>
        <v>0</v>
      </c>
      <c r="BL176" s="20" t="s">
        <v>172</v>
      </c>
      <c r="BM176" s="226" t="s">
        <v>2481</v>
      </c>
    </row>
    <row r="177" s="12" customFormat="1" ht="25.92" customHeight="1">
      <c r="A177" s="12"/>
      <c r="B177" s="199"/>
      <c r="C177" s="200"/>
      <c r="D177" s="201" t="s">
        <v>69</v>
      </c>
      <c r="E177" s="202" t="s">
        <v>2482</v>
      </c>
      <c r="F177" s="202" t="s">
        <v>2483</v>
      </c>
      <c r="G177" s="200"/>
      <c r="H177" s="200"/>
      <c r="I177" s="203"/>
      <c r="J177" s="204">
        <f>BK177</f>
        <v>0</v>
      </c>
      <c r="K177" s="200"/>
      <c r="L177" s="205"/>
      <c r="M177" s="206"/>
      <c r="N177" s="207"/>
      <c r="O177" s="207"/>
      <c r="P177" s="208">
        <f>SUM(P178:P184)</f>
        <v>0</v>
      </c>
      <c r="Q177" s="207"/>
      <c r="R177" s="208">
        <f>SUM(R178:R184)</f>
        <v>0</v>
      </c>
      <c r="S177" s="207"/>
      <c r="T177" s="209">
        <f>SUM(T178:T184)</f>
        <v>0</v>
      </c>
      <c r="U177" s="12"/>
      <c r="V177" s="12"/>
      <c r="W177" s="12"/>
      <c r="X177" s="12"/>
      <c r="Y177" s="12"/>
      <c r="Z177" s="12"/>
      <c r="AA177" s="12"/>
      <c r="AB177" s="12"/>
      <c r="AC177" s="12"/>
      <c r="AD177" s="12"/>
      <c r="AE177" s="12"/>
      <c r="AR177" s="210" t="s">
        <v>77</v>
      </c>
      <c r="AT177" s="211" t="s">
        <v>69</v>
      </c>
      <c r="AU177" s="211" t="s">
        <v>70</v>
      </c>
      <c r="AY177" s="210" t="s">
        <v>165</v>
      </c>
      <c r="BK177" s="212">
        <f>SUM(BK178:BK184)</f>
        <v>0</v>
      </c>
    </row>
    <row r="178" s="2" customFormat="1" ht="21.75" customHeight="1">
      <c r="A178" s="41"/>
      <c r="B178" s="42"/>
      <c r="C178" s="215" t="s">
        <v>710</v>
      </c>
      <c r="D178" s="215" t="s">
        <v>167</v>
      </c>
      <c r="E178" s="216" t="s">
        <v>2484</v>
      </c>
      <c r="F178" s="217" t="s">
        <v>2485</v>
      </c>
      <c r="G178" s="218" t="s">
        <v>691</v>
      </c>
      <c r="H178" s="219">
        <v>1</v>
      </c>
      <c r="I178" s="220"/>
      <c r="J178" s="221">
        <f>ROUND(I178*H178,2)</f>
        <v>0</v>
      </c>
      <c r="K178" s="217" t="s">
        <v>19</v>
      </c>
      <c r="L178" s="47"/>
      <c r="M178" s="222" t="s">
        <v>19</v>
      </c>
      <c r="N178" s="223" t="s">
        <v>41</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172</v>
      </c>
      <c r="AT178" s="226" t="s">
        <v>167</v>
      </c>
      <c r="AU178" s="226" t="s">
        <v>77</v>
      </c>
      <c r="AY178" s="20" t="s">
        <v>165</v>
      </c>
      <c r="BE178" s="227">
        <f>IF(N178="základní",J178,0)</f>
        <v>0</v>
      </c>
      <c r="BF178" s="227">
        <f>IF(N178="snížená",J178,0)</f>
        <v>0</v>
      </c>
      <c r="BG178" s="227">
        <f>IF(N178="zákl. přenesená",J178,0)</f>
        <v>0</v>
      </c>
      <c r="BH178" s="227">
        <f>IF(N178="sníž. přenesená",J178,0)</f>
        <v>0</v>
      </c>
      <c r="BI178" s="227">
        <f>IF(N178="nulová",J178,0)</f>
        <v>0</v>
      </c>
      <c r="BJ178" s="20" t="s">
        <v>77</v>
      </c>
      <c r="BK178" s="227">
        <f>ROUND(I178*H178,2)</f>
        <v>0</v>
      </c>
      <c r="BL178" s="20" t="s">
        <v>172</v>
      </c>
      <c r="BM178" s="226" t="s">
        <v>2486</v>
      </c>
    </row>
    <row r="179" s="2" customFormat="1" ht="16.5" customHeight="1">
      <c r="A179" s="41"/>
      <c r="B179" s="42"/>
      <c r="C179" s="215" t="s">
        <v>715</v>
      </c>
      <c r="D179" s="215" t="s">
        <v>167</v>
      </c>
      <c r="E179" s="216" t="s">
        <v>2487</v>
      </c>
      <c r="F179" s="217" t="s">
        <v>2488</v>
      </c>
      <c r="G179" s="218" t="s">
        <v>691</v>
      </c>
      <c r="H179" s="219">
        <v>1</v>
      </c>
      <c r="I179" s="220"/>
      <c r="J179" s="221">
        <f>ROUND(I179*H179,2)</f>
        <v>0</v>
      </c>
      <c r="K179" s="217" t="s">
        <v>19</v>
      </c>
      <c r="L179" s="47"/>
      <c r="M179" s="222" t="s">
        <v>19</v>
      </c>
      <c r="N179" s="223" t="s">
        <v>41</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172</v>
      </c>
      <c r="AT179" s="226" t="s">
        <v>167</v>
      </c>
      <c r="AU179" s="226" t="s">
        <v>77</v>
      </c>
      <c r="AY179" s="20" t="s">
        <v>165</v>
      </c>
      <c r="BE179" s="227">
        <f>IF(N179="základní",J179,0)</f>
        <v>0</v>
      </c>
      <c r="BF179" s="227">
        <f>IF(N179="snížená",J179,0)</f>
        <v>0</v>
      </c>
      <c r="BG179" s="227">
        <f>IF(N179="zákl. přenesená",J179,0)</f>
        <v>0</v>
      </c>
      <c r="BH179" s="227">
        <f>IF(N179="sníž. přenesená",J179,0)</f>
        <v>0</v>
      </c>
      <c r="BI179" s="227">
        <f>IF(N179="nulová",J179,0)</f>
        <v>0</v>
      </c>
      <c r="BJ179" s="20" t="s">
        <v>77</v>
      </c>
      <c r="BK179" s="227">
        <f>ROUND(I179*H179,2)</f>
        <v>0</v>
      </c>
      <c r="BL179" s="20" t="s">
        <v>172</v>
      </c>
      <c r="BM179" s="226" t="s">
        <v>2489</v>
      </c>
    </row>
    <row r="180" s="2" customFormat="1" ht="24.15" customHeight="1">
      <c r="A180" s="41"/>
      <c r="B180" s="42"/>
      <c r="C180" s="215" t="s">
        <v>721</v>
      </c>
      <c r="D180" s="215" t="s">
        <v>167</v>
      </c>
      <c r="E180" s="216" t="s">
        <v>2490</v>
      </c>
      <c r="F180" s="217" t="s">
        <v>2491</v>
      </c>
      <c r="G180" s="218" t="s">
        <v>691</v>
      </c>
      <c r="H180" s="219">
        <v>1</v>
      </c>
      <c r="I180" s="220"/>
      <c r="J180" s="221">
        <f>ROUND(I180*H180,2)</f>
        <v>0</v>
      </c>
      <c r="K180" s="217" t="s">
        <v>19</v>
      </c>
      <c r="L180" s="47"/>
      <c r="M180" s="222" t="s">
        <v>19</v>
      </c>
      <c r="N180" s="223" t="s">
        <v>41</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172</v>
      </c>
      <c r="AT180" s="226" t="s">
        <v>167</v>
      </c>
      <c r="AU180" s="226" t="s">
        <v>77</v>
      </c>
      <c r="AY180" s="20" t="s">
        <v>165</v>
      </c>
      <c r="BE180" s="227">
        <f>IF(N180="základní",J180,0)</f>
        <v>0</v>
      </c>
      <c r="BF180" s="227">
        <f>IF(N180="snížená",J180,0)</f>
        <v>0</v>
      </c>
      <c r="BG180" s="227">
        <f>IF(N180="zákl. přenesená",J180,0)</f>
        <v>0</v>
      </c>
      <c r="BH180" s="227">
        <f>IF(N180="sníž. přenesená",J180,0)</f>
        <v>0</v>
      </c>
      <c r="BI180" s="227">
        <f>IF(N180="nulová",J180,0)</f>
        <v>0</v>
      </c>
      <c r="BJ180" s="20" t="s">
        <v>77</v>
      </c>
      <c r="BK180" s="227">
        <f>ROUND(I180*H180,2)</f>
        <v>0</v>
      </c>
      <c r="BL180" s="20" t="s">
        <v>172</v>
      </c>
      <c r="BM180" s="226" t="s">
        <v>2492</v>
      </c>
    </row>
    <row r="181" s="2" customFormat="1" ht="16.5" customHeight="1">
      <c r="A181" s="41"/>
      <c r="B181" s="42"/>
      <c r="C181" s="215" t="s">
        <v>724</v>
      </c>
      <c r="D181" s="215" t="s">
        <v>167</v>
      </c>
      <c r="E181" s="216" t="s">
        <v>2493</v>
      </c>
      <c r="F181" s="217" t="s">
        <v>2494</v>
      </c>
      <c r="G181" s="218" t="s">
        <v>691</v>
      </c>
      <c r="H181" s="219">
        <v>1</v>
      </c>
      <c r="I181" s="220"/>
      <c r="J181" s="221">
        <f>ROUND(I181*H181,2)</f>
        <v>0</v>
      </c>
      <c r="K181" s="217" t="s">
        <v>19</v>
      </c>
      <c r="L181" s="47"/>
      <c r="M181" s="222" t="s">
        <v>19</v>
      </c>
      <c r="N181" s="223" t="s">
        <v>41</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172</v>
      </c>
      <c r="AT181" s="226" t="s">
        <v>167</v>
      </c>
      <c r="AU181" s="226" t="s">
        <v>77</v>
      </c>
      <c r="AY181" s="20" t="s">
        <v>165</v>
      </c>
      <c r="BE181" s="227">
        <f>IF(N181="základní",J181,0)</f>
        <v>0</v>
      </c>
      <c r="BF181" s="227">
        <f>IF(N181="snížená",J181,0)</f>
        <v>0</v>
      </c>
      <c r="BG181" s="227">
        <f>IF(N181="zákl. přenesená",J181,0)</f>
        <v>0</v>
      </c>
      <c r="BH181" s="227">
        <f>IF(N181="sníž. přenesená",J181,0)</f>
        <v>0</v>
      </c>
      <c r="BI181" s="227">
        <f>IF(N181="nulová",J181,0)</f>
        <v>0</v>
      </c>
      <c r="BJ181" s="20" t="s">
        <v>77</v>
      </c>
      <c r="BK181" s="227">
        <f>ROUND(I181*H181,2)</f>
        <v>0</v>
      </c>
      <c r="BL181" s="20" t="s">
        <v>172</v>
      </c>
      <c r="BM181" s="226" t="s">
        <v>2495</v>
      </c>
    </row>
    <row r="182" s="2" customFormat="1" ht="16.5" customHeight="1">
      <c r="A182" s="41"/>
      <c r="B182" s="42"/>
      <c r="C182" s="215" t="s">
        <v>731</v>
      </c>
      <c r="D182" s="215" t="s">
        <v>167</v>
      </c>
      <c r="E182" s="216" t="s">
        <v>2496</v>
      </c>
      <c r="F182" s="217" t="s">
        <v>2497</v>
      </c>
      <c r="G182" s="218" t="s">
        <v>691</v>
      </c>
      <c r="H182" s="219">
        <v>1</v>
      </c>
      <c r="I182" s="220"/>
      <c r="J182" s="221">
        <f>ROUND(I182*H182,2)</f>
        <v>0</v>
      </c>
      <c r="K182" s="217" t="s">
        <v>19</v>
      </c>
      <c r="L182" s="47"/>
      <c r="M182" s="222" t="s">
        <v>19</v>
      </c>
      <c r="N182" s="223" t="s">
        <v>41</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172</v>
      </c>
      <c r="AT182" s="226" t="s">
        <v>167</v>
      </c>
      <c r="AU182" s="226" t="s">
        <v>77</v>
      </c>
      <c r="AY182" s="20" t="s">
        <v>165</v>
      </c>
      <c r="BE182" s="227">
        <f>IF(N182="základní",J182,0)</f>
        <v>0</v>
      </c>
      <c r="BF182" s="227">
        <f>IF(N182="snížená",J182,0)</f>
        <v>0</v>
      </c>
      <c r="BG182" s="227">
        <f>IF(N182="zákl. přenesená",J182,0)</f>
        <v>0</v>
      </c>
      <c r="BH182" s="227">
        <f>IF(N182="sníž. přenesená",J182,0)</f>
        <v>0</v>
      </c>
      <c r="BI182" s="227">
        <f>IF(N182="nulová",J182,0)</f>
        <v>0</v>
      </c>
      <c r="BJ182" s="20" t="s">
        <v>77</v>
      </c>
      <c r="BK182" s="227">
        <f>ROUND(I182*H182,2)</f>
        <v>0</v>
      </c>
      <c r="BL182" s="20" t="s">
        <v>172</v>
      </c>
      <c r="BM182" s="226" t="s">
        <v>2498</v>
      </c>
    </row>
    <row r="183" s="2" customFormat="1" ht="16.5" customHeight="1">
      <c r="A183" s="41"/>
      <c r="B183" s="42"/>
      <c r="C183" s="215" t="s">
        <v>737</v>
      </c>
      <c r="D183" s="215" t="s">
        <v>167</v>
      </c>
      <c r="E183" s="216" t="s">
        <v>2499</v>
      </c>
      <c r="F183" s="217" t="s">
        <v>2500</v>
      </c>
      <c r="G183" s="218" t="s">
        <v>691</v>
      </c>
      <c r="H183" s="219">
        <v>1</v>
      </c>
      <c r="I183" s="220"/>
      <c r="J183" s="221">
        <f>ROUND(I183*H183,2)</f>
        <v>0</v>
      </c>
      <c r="K183" s="217" t="s">
        <v>19</v>
      </c>
      <c r="L183" s="47"/>
      <c r="M183" s="222" t="s">
        <v>19</v>
      </c>
      <c r="N183" s="223" t="s">
        <v>41</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172</v>
      </c>
      <c r="AT183" s="226" t="s">
        <v>167</v>
      </c>
      <c r="AU183" s="226" t="s">
        <v>77</v>
      </c>
      <c r="AY183" s="20" t="s">
        <v>165</v>
      </c>
      <c r="BE183" s="227">
        <f>IF(N183="základní",J183,0)</f>
        <v>0</v>
      </c>
      <c r="BF183" s="227">
        <f>IF(N183="snížená",J183,0)</f>
        <v>0</v>
      </c>
      <c r="BG183" s="227">
        <f>IF(N183="zákl. přenesená",J183,0)</f>
        <v>0</v>
      </c>
      <c r="BH183" s="227">
        <f>IF(N183="sníž. přenesená",J183,0)</f>
        <v>0</v>
      </c>
      <c r="BI183" s="227">
        <f>IF(N183="nulová",J183,0)</f>
        <v>0</v>
      </c>
      <c r="BJ183" s="20" t="s">
        <v>77</v>
      </c>
      <c r="BK183" s="227">
        <f>ROUND(I183*H183,2)</f>
        <v>0</v>
      </c>
      <c r="BL183" s="20" t="s">
        <v>172</v>
      </c>
      <c r="BM183" s="226" t="s">
        <v>2501</v>
      </c>
    </row>
    <row r="184" s="2" customFormat="1" ht="16.5" customHeight="1">
      <c r="A184" s="41"/>
      <c r="B184" s="42"/>
      <c r="C184" s="215" t="s">
        <v>743</v>
      </c>
      <c r="D184" s="215" t="s">
        <v>167</v>
      </c>
      <c r="E184" s="216" t="s">
        <v>2502</v>
      </c>
      <c r="F184" s="217" t="s">
        <v>2503</v>
      </c>
      <c r="G184" s="218" t="s">
        <v>691</v>
      </c>
      <c r="H184" s="219">
        <v>1</v>
      </c>
      <c r="I184" s="220"/>
      <c r="J184" s="221">
        <f>ROUND(I184*H184,2)</f>
        <v>0</v>
      </c>
      <c r="K184" s="217" t="s">
        <v>19</v>
      </c>
      <c r="L184" s="47"/>
      <c r="M184" s="291" t="s">
        <v>19</v>
      </c>
      <c r="N184" s="292" t="s">
        <v>41</v>
      </c>
      <c r="O184" s="293"/>
      <c r="P184" s="294">
        <f>O184*H184</f>
        <v>0</v>
      </c>
      <c r="Q184" s="294">
        <v>0</v>
      </c>
      <c r="R184" s="294">
        <f>Q184*H184</f>
        <v>0</v>
      </c>
      <c r="S184" s="294">
        <v>0</v>
      </c>
      <c r="T184" s="295">
        <f>S184*H184</f>
        <v>0</v>
      </c>
      <c r="U184" s="41"/>
      <c r="V184" s="41"/>
      <c r="W184" s="41"/>
      <c r="X184" s="41"/>
      <c r="Y184" s="41"/>
      <c r="Z184" s="41"/>
      <c r="AA184" s="41"/>
      <c r="AB184" s="41"/>
      <c r="AC184" s="41"/>
      <c r="AD184" s="41"/>
      <c r="AE184" s="41"/>
      <c r="AR184" s="226" t="s">
        <v>172</v>
      </c>
      <c r="AT184" s="226" t="s">
        <v>167</v>
      </c>
      <c r="AU184" s="226" t="s">
        <v>77</v>
      </c>
      <c r="AY184" s="20" t="s">
        <v>165</v>
      </c>
      <c r="BE184" s="227">
        <f>IF(N184="základní",J184,0)</f>
        <v>0</v>
      </c>
      <c r="BF184" s="227">
        <f>IF(N184="snížená",J184,0)</f>
        <v>0</v>
      </c>
      <c r="BG184" s="227">
        <f>IF(N184="zákl. přenesená",J184,0)</f>
        <v>0</v>
      </c>
      <c r="BH184" s="227">
        <f>IF(N184="sníž. přenesená",J184,0)</f>
        <v>0</v>
      </c>
      <c r="BI184" s="227">
        <f>IF(N184="nulová",J184,0)</f>
        <v>0</v>
      </c>
      <c r="BJ184" s="20" t="s">
        <v>77</v>
      </c>
      <c r="BK184" s="227">
        <f>ROUND(I184*H184,2)</f>
        <v>0</v>
      </c>
      <c r="BL184" s="20" t="s">
        <v>172</v>
      </c>
      <c r="BM184" s="226" t="s">
        <v>2504</v>
      </c>
    </row>
    <row r="185" s="2" customFormat="1" ht="6.96" customHeight="1">
      <c r="A185" s="41"/>
      <c r="B185" s="62"/>
      <c r="C185" s="63"/>
      <c r="D185" s="63"/>
      <c r="E185" s="63"/>
      <c r="F185" s="63"/>
      <c r="G185" s="63"/>
      <c r="H185" s="63"/>
      <c r="I185" s="63"/>
      <c r="J185" s="63"/>
      <c r="K185" s="63"/>
      <c r="L185" s="47"/>
      <c r="M185" s="41"/>
      <c r="O185" s="41"/>
      <c r="P185" s="41"/>
      <c r="Q185" s="41"/>
      <c r="R185" s="41"/>
      <c r="S185" s="41"/>
      <c r="T185" s="41"/>
      <c r="U185" s="41"/>
      <c r="V185" s="41"/>
      <c r="W185" s="41"/>
      <c r="X185" s="41"/>
      <c r="Y185" s="41"/>
      <c r="Z185" s="41"/>
      <c r="AA185" s="41"/>
      <c r="AB185" s="41"/>
      <c r="AC185" s="41"/>
      <c r="AD185" s="41"/>
      <c r="AE185" s="41"/>
    </row>
  </sheetData>
  <sheetProtection sheet="1" autoFilter="0" formatColumns="0" formatRows="0" objects="1" scenarios="1" spinCount="100000" saltValue="oXBz6Sah8VLLUL5b5gmA3Qy3zmYiblz3KEWM8JUK4M12K2d/oCujVm15hIZeQutGKzI9i/5txJSou7u5XKCYkw==" hashValue="otBxHbMgdnnqtY7n+2MsYX6S9XPvJsKEYYJO42nC+rID0CCZjpr2/952XPsg3mlZLJj07comFoQBdpwomj1YEQ==" algorithmName="SHA-512" password="CC51"/>
  <autoFilter ref="C85:K18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2505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ROUND((SUM(BE88:BE367)),  2)</f>
        <v>0</v>
      </c>
      <c r="G33" s="41"/>
      <c r="H33" s="41"/>
      <c r="I33" s="160">
        <v>0.20999999999999999</v>
      </c>
      <c r="J33" s="159">
        <f>ROUND(((SUM(BE88:BE367))*I33),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ROUND((SUM(BF88:BF367)),  2)</f>
        <v>0</v>
      </c>
      <c r="G34" s="41"/>
      <c r="H34" s="41"/>
      <c r="I34" s="160">
        <v>0.14999999999999999</v>
      </c>
      <c r="J34" s="159">
        <f>ROUND(((SUM(BF88:BF367))*I34),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ROUND((SUM(BG88:BG367)),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ROUND((SUM(BH88:BH367)),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ROUND((SUM(BI88:BI367)),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PS02 - Elektroinstalace a MaR</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2506</v>
      </c>
      <c r="E60" s="180"/>
      <c r="F60" s="180"/>
      <c r="G60" s="180"/>
      <c r="H60" s="180"/>
      <c r="I60" s="180"/>
      <c r="J60" s="181">
        <f>J89</f>
        <v>0</v>
      </c>
      <c r="K60" s="178"/>
      <c r="L60" s="182"/>
      <c r="S60" s="9"/>
      <c r="T60" s="9"/>
      <c r="U60" s="9"/>
      <c r="V60" s="9"/>
      <c r="W60" s="9"/>
      <c r="X60" s="9"/>
      <c r="Y60" s="9"/>
      <c r="Z60" s="9"/>
      <c r="AA60" s="9"/>
      <c r="AB60" s="9"/>
      <c r="AC60" s="9"/>
      <c r="AD60" s="9"/>
      <c r="AE60" s="9"/>
    </row>
    <row r="61" s="9" customFormat="1" ht="24.96" customHeight="1">
      <c r="A61" s="9"/>
      <c r="B61" s="177"/>
      <c r="C61" s="178"/>
      <c r="D61" s="179" t="s">
        <v>2507</v>
      </c>
      <c r="E61" s="180"/>
      <c r="F61" s="180"/>
      <c r="G61" s="180"/>
      <c r="H61" s="180"/>
      <c r="I61" s="180"/>
      <c r="J61" s="181">
        <f>J181</f>
        <v>0</v>
      </c>
      <c r="K61" s="178"/>
      <c r="L61" s="182"/>
      <c r="S61" s="9"/>
      <c r="T61" s="9"/>
      <c r="U61" s="9"/>
      <c r="V61" s="9"/>
      <c r="W61" s="9"/>
      <c r="X61" s="9"/>
      <c r="Y61" s="9"/>
      <c r="Z61" s="9"/>
      <c r="AA61" s="9"/>
      <c r="AB61" s="9"/>
      <c r="AC61" s="9"/>
      <c r="AD61" s="9"/>
      <c r="AE61" s="9"/>
    </row>
    <row r="62" s="9" customFormat="1" ht="24.96" customHeight="1">
      <c r="A62" s="9"/>
      <c r="B62" s="177"/>
      <c r="C62" s="178"/>
      <c r="D62" s="179" t="s">
        <v>2508</v>
      </c>
      <c r="E62" s="180"/>
      <c r="F62" s="180"/>
      <c r="G62" s="180"/>
      <c r="H62" s="180"/>
      <c r="I62" s="180"/>
      <c r="J62" s="181">
        <f>J236</f>
        <v>0</v>
      </c>
      <c r="K62" s="178"/>
      <c r="L62" s="182"/>
      <c r="S62" s="9"/>
      <c r="T62" s="9"/>
      <c r="U62" s="9"/>
      <c r="V62" s="9"/>
      <c r="W62" s="9"/>
      <c r="X62" s="9"/>
      <c r="Y62" s="9"/>
      <c r="Z62" s="9"/>
      <c r="AA62" s="9"/>
      <c r="AB62" s="9"/>
      <c r="AC62" s="9"/>
      <c r="AD62" s="9"/>
      <c r="AE62" s="9"/>
    </row>
    <row r="63" s="9" customFormat="1" ht="24.96" customHeight="1">
      <c r="A63" s="9"/>
      <c r="B63" s="177"/>
      <c r="C63" s="178"/>
      <c r="D63" s="179" t="s">
        <v>2509</v>
      </c>
      <c r="E63" s="180"/>
      <c r="F63" s="180"/>
      <c r="G63" s="180"/>
      <c r="H63" s="180"/>
      <c r="I63" s="180"/>
      <c r="J63" s="181">
        <f>J240</f>
        <v>0</v>
      </c>
      <c r="K63" s="178"/>
      <c r="L63" s="182"/>
      <c r="S63" s="9"/>
      <c r="T63" s="9"/>
      <c r="U63" s="9"/>
      <c r="V63" s="9"/>
      <c r="W63" s="9"/>
      <c r="X63" s="9"/>
      <c r="Y63" s="9"/>
      <c r="Z63" s="9"/>
      <c r="AA63" s="9"/>
      <c r="AB63" s="9"/>
      <c r="AC63" s="9"/>
      <c r="AD63" s="9"/>
      <c r="AE63" s="9"/>
    </row>
    <row r="64" s="9" customFormat="1" ht="24.96" customHeight="1">
      <c r="A64" s="9"/>
      <c r="B64" s="177"/>
      <c r="C64" s="178"/>
      <c r="D64" s="179" t="s">
        <v>2510</v>
      </c>
      <c r="E64" s="180"/>
      <c r="F64" s="180"/>
      <c r="G64" s="180"/>
      <c r="H64" s="180"/>
      <c r="I64" s="180"/>
      <c r="J64" s="181">
        <f>J249</f>
        <v>0</v>
      </c>
      <c r="K64" s="178"/>
      <c r="L64" s="182"/>
      <c r="S64" s="9"/>
      <c r="T64" s="9"/>
      <c r="U64" s="9"/>
      <c r="V64" s="9"/>
      <c r="W64" s="9"/>
      <c r="X64" s="9"/>
      <c r="Y64" s="9"/>
      <c r="Z64" s="9"/>
      <c r="AA64" s="9"/>
      <c r="AB64" s="9"/>
      <c r="AC64" s="9"/>
      <c r="AD64" s="9"/>
      <c r="AE64" s="9"/>
    </row>
    <row r="65" s="9" customFormat="1" ht="24.96" customHeight="1">
      <c r="A65" s="9"/>
      <c r="B65" s="177"/>
      <c r="C65" s="178"/>
      <c r="D65" s="179" t="s">
        <v>2511</v>
      </c>
      <c r="E65" s="180"/>
      <c r="F65" s="180"/>
      <c r="G65" s="180"/>
      <c r="H65" s="180"/>
      <c r="I65" s="180"/>
      <c r="J65" s="181">
        <f>J275</f>
        <v>0</v>
      </c>
      <c r="K65" s="178"/>
      <c r="L65" s="182"/>
      <c r="S65" s="9"/>
      <c r="T65" s="9"/>
      <c r="U65" s="9"/>
      <c r="V65" s="9"/>
      <c r="W65" s="9"/>
      <c r="X65" s="9"/>
      <c r="Y65" s="9"/>
      <c r="Z65" s="9"/>
      <c r="AA65" s="9"/>
      <c r="AB65" s="9"/>
      <c r="AC65" s="9"/>
      <c r="AD65" s="9"/>
      <c r="AE65" s="9"/>
    </row>
    <row r="66" s="9" customFormat="1" ht="24.96" customHeight="1">
      <c r="A66" s="9"/>
      <c r="B66" s="177"/>
      <c r="C66" s="178"/>
      <c r="D66" s="179" t="s">
        <v>2512</v>
      </c>
      <c r="E66" s="180"/>
      <c r="F66" s="180"/>
      <c r="G66" s="180"/>
      <c r="H66" s="180"/>
      <c r="I66" s="180"/>
      <c r="J66" s="181">
        <f>J292</f>
        <v>0</v>
      </c>
      <c r="K66" s="178"/>
      <c r="L66" s="182"/>
      <c r="S66" s="9"/>
      <c r="T66" s="9"/>
      <c r="U66" s="9"/>
      <c r="V66" s="9"/>
      <c r="W66" s="9"/>
      <c r="X66" s="9"/>
      <c r="Y66" s="9"/>
      <c r="Z66" s="9"/>
      <c r="AA66" s="9"/>
      <c r="AB66" s="9"/>
      <c r="AC66" s="9"/>
      <c r="AD66" s="9"/>
      <c r="AE66" s="9"/>
    </row>
    <row r="67" s="9" customFormat="1" ht="24.96" customHeight="1">
      <c r="A67" s="9"/>
      <c r="B67" s="177"/>
      <c r="C67" s="178"/>
      <c r="D67" s="179" t="s">
        <v>2513</v>
      </c>
      <c r="E67" s="180"/>
      <c r="F67" s="180"/>
      <c r="G67" s="180"/>
      <c r="H67" s="180"/>
      <c r="I67" s="180"/>
      <c r="J67" s="181">
        <f>J301</f>
        <v>0</v>
      </c>
      <c r="K67" s="178"/>
      <c r="L67" s="182"/>
      <c r="S67" s="9"/>
      <c r="T67" s="9"/>
      <c r="U67" s="9"/>
      <c r="V67" s="9"/>
      <c r="W67" s="9"/>
      <c r="X67" s="9"/>
      <c r="Y67" s="9"/>
      <c r="Z67" s="9"/>
      <c r="AA67" s="9"/>
      <c r="AB67" s="9"/>
      <c r="AC67" s="9"/>
      <c r="AD67" s="9"/>
      <c r="AE67" s="9"/>
    </row>
    <row r="68" s="9" customFormat="1" ht="24.96" customHeight="1">
      <c r="A68" s="9"/>
      <c r="B68" s="177"/>
      <c r="C68" s="178"/>
      <c r="D68" s="179" t="s">
        <v>2514</v>
      </c>
      <c r="E68" s="180"/>
      <c r="F68" s="180"/>
      <c r="G68" s="180"/>
      <c r="H68" s="180"/>
      <c r="I68" s="180"/>
      <c r="J68" s="181">
        <f>J306</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150</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BRNO, BYSTRC - REKONSTRUKCE ČS CHOCHOLA (CÚ I/2025)</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119</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PS02 - Elektroinstalace a MaR</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Brno</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 xml:space="preserve"> </v>
      </c>
      <c r="G84" s="43"/>
      <c r="H84" s="43"/>
      <c r="I84" s="35" t="s">
        <v>31</v>
      </c>
      <c r="J84" s="39" t="str">
        <f>E21</f>
        <v xml:space="preserve"> </v>
      </c>
      <c r="K84" s="43"/>
      <c r="L84" s="147"/>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IF(E18="","",E18)</f>
        <v>Vyplň údaj</v>
      </c>
      <c r="G85" s="43"/>
      <c r="H85" s="43"/>
      <c r="I85" s="35" t="s">
        <v>33</v>
      </c>
      <c r="J85" s="39" t="str">
        <f>E24</f>
        <v xml:space="preserve"> </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151</v>
      </c>
      <c r="D87" s="191" t="s">
        <v>55</v>
      </c>
      <c r="E87" s="191" t="s">
        <v>51</v>
      </c>
      <c r="F87" s="191" t="s">
        <v>52</v>
      </c>
      <c r="G87" s="191" t="s">
        <v>152</v>
      </c>
      <c r="H87" s="191" t="s">
        <v>153</v>
      </c>
      <c r="I87" s="191" t="s">
        <v>154</v>
      </c>
      <c r="J87" s="191" t="s">
        <v>125</v>
      </c>
      <c r="K87" s="192" t="s">
        <v>155</v>
      </c>
      <c r="L87" s="193"/>
      <c r="M87" s="95" t="s">
        <v>19</v>
      </c>
      <c r="N87" s="96" t="s">
        <v>40</v>
      </c>
      <c r="O87" s="96" t="s">
        <v>156</v>
      </c>
      <c r="P87" s="96" t="s">
        <v>157</v>
      </c>
      <c r="Q87" s="96" t="s">
        <v>158</v>
      </c>
      <c r="R87" s="96" t="s">
        <v>159</v>
      </c>
      <c r="S87" s="96" t="s">
        <v>160</v>
      </c>
      <c r="T87" s="97" t="s">
        <v>161</v>
      </c>
      <c r="U87" s="188"/>
      <c r="V87" s="188"/>
      <c r="W87" s="188"/>
      <c r="X87" s="188"/>
      <c r="Y87" s="188"/>
      <c r="Z87" s="188"/>
      <c r="AA87" s="188"/>
      <c r="AB87" s="188"/>
      <c r="AC87" s="188"/>
      <c r="AD87" s="188"/>
      <c r="AE87" s="188"/>
    </row>
    <row r="88" s="2" customFormat="1" ht="22.8" customHeight="1">
      <c r="A88" s="41"/>
      <c r="B88" s="42"/>
      <c r="C88" s="102" t="s">
        <v>162</v>
      </c>
      <c r="D88" s="43"/>
      <c r="E88" s="43"/>
      <c r="F88" s="43"/>
      <c r="G88" s="43"/>
      <c r="H88" s="43"/>
      <c r="I88" s="43"/>
      <c r="J88" s="194">
        <f>BK88</f>
        <v>0</v>
      </c>
      <c r="K88" s="43"/>
      <c r="L88" s="47"/>
      <c r="M88" s="98"/>
      <c r="N88" s="195"/>
      <c r="O88" s="99"/>
      <c r="P88" s="196">
        <f>P89+P181+P236+P240+P249+P275+P292+P301+P306</f>
        <v>0</v>
      </c>
      <c r="Q88" s="99"/>
      <c r="R88" s="196">
        <f>R89+R181+R236+R240+R249+R275+R292+R301+R306</f>
        <v>0</v>
      </c>
      <c r="S88" s="99"/>
      <c r="T88" s="197">
        <f>T89+T181+T236+T240+T249+T275+T292+T301+T306</f>
        <v>0</v>
      </c>
      <c r="U88" s="41"/>
      <c r="V88" s="41"/>
      <c r="W88" s="41"/>
      <c r="X88" s="41"/>
      <c r="Y88" s="41"/>
      <c r="Z88" s="41"/>
      <c r="AA88" s="41"/>
      <c r="AB88" s="41"/>
      <c r="AC88" s="41"/>
      <c r="AD88" s="41"/>
      <c r="AE88" s="41"/>
      <c r="AT88" s="20" t="s">
        <v>69</v>
      </c>
      <c r="AU88" s="20" t="s">
        <v>126</v>
      </c>
      <c r="BK88" s="198">
        <f>BK89+BK181+BK236+BK240+BK249+BK275+BK292+BK301+BK306</f>
        <v>0</v>
      </c>
    </row>
    <row r="89" s="12" customFormat="1" ht="25.92" customHeight="1">
      <c r="A89" s="12"/>
      <c r="B89" s="199"/>
      <c r="C89" s="200"/>
      <c r="D89" s="201" t="s">
        <v>69</v>
      </c>
      <c r="E89" s="202" t="s">
        <v>2515</v>
      </c>
      <c r="F89" s="202" t="s">
        <v>2516</v>
      </c>
      <c r="G89" s="200"/>
      <c r="H89" s="200"/>
      <c r="I89" s="203"/>
      <c r="J89" s="204">
        <f>BK89</f>
        <v>0</v>
      </c>
      <c r="K89" s="200"/>
      <c r="L89" s="205"/>
      <c r="M89" s="206"/>
      <c r="N89" s="207"/>
      <c r="O89" s="207"/>
      <c r="P89" s="208">
        <f>SUM(P90:P180)</f>
        <v>0</v>
      </c>
      <c r="Q89" s="207"/>
      <c r="R89" s="208">
        <f>SUM(R90:R180)</f>
        <v>0</v>
      </c>
      <c r="S89" s="207"/>
      <c r="T89" s="209">
        <f>SUM(T90:T180)</f>
        <v>0</v>
      </c>
      <c r="U89" s="12"/>
      <c r="V89" s="12"/>
      <c r="W89" s="12"/>
      <c r="X89" s="12"/>
      <c r="Y89" s="12"/>
      <c r="Z89" s="12"/>
      <c r="AA89" s="12"/>
      <c r="AB89" s="12"/>
      <c r="AC89" s="12"/>
      <c r="AD89" s="12"/>
      <c r="AE89" s="12"/>
      <c r="AR89" s="210" t="s">
        <v>77</v>
      </c>
      <c r="AT89" s="211" t="s">
        <v>69</v>
      </c>
      <c r="AU89" s="211" t="s">
        <v>70</v>
      </c>
      <c r="AY89" s="210" t="s">
        <v>165</v>
      </c>
      <c r="BK89" s="212">
        <f>SUM(BK90:BK180)</f>
        <v>0</v>
      </c>
    </row>
    <row r="90" s="2" customFormat="1" ht="33" customHeight="1">
      <c r="A90" s="41"/>
      <c r="B90" s="42"/>
      <c r="C90" s="215" t="s">
        <v>77</v>
      </c>
      <c r="D90" s="215" t="s">
        <v>167</v>
      </c>
      <c r="E90" s="216" t="s">
        <v>2517</v>
      </c>
      <c r="F90" s="217" t="s">
        <v>2518</v>
      </c>
      <c r="G90" s="218" t="s">
        <v>691</v>
      </c>
      <c r="H90" s="219">
        <v>1</v>
      </c>
      <c r="I90" s="220"/>
      <c r="J90" s="221">
        <f>ROUND(I90*H90,2)</f>
        <v>0</v>
      </c>
      <c r="K90" s="217" t="s">
        <v>19</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77</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2519</v>
      </c>
    </row>
    <row r="91" s="2" customFormat="1" ht="16.5" customHeight="1">
      <c r="A91" s="41"/>
      <c r="B91" s="42"/>
      <c r="C91" s="215" t="s">
        <v>79</v>
      </c>
      <c r="D91" s="215" t="s">
        <v>167</v>
      </c>
      <c r="E91" s="216" t="s">
        <v>2520</v>
      </c>
      <c r="F91" s="217" t="s">
        <v>2521</v>
      </c>
      <c r="G91" s="218" t="s">
        <v>1358</v>
      </c>
      <c r="H91" s="219">
        <v>1</v>
      </c>
      <c r="I91" s="220"/>
      <c r="J91" s="221">
        <f>ROUND(I91*H91,2)</f>
        <v>0</v>
      </c>
      <c r="K91" s="217" t="s">
        <v>19</v>
      </c>
      <c r="L91" s="47"/>
      <c r="M91" s="222" t="s">
        <v>19</v>
      </c>
      <c r="N91" s="223" t="s">
        <v>41</v>
      </c>
      <c r="O91" s="87"/>
      <c r="P91" s="224">
        <f>O91*H91</f>
        <v>0</v>
      </c>
      <c r="Q91" s="224">
        <v>0</v>
      </c>
      <c r="R91" s="224">
        <f>Q91*H91</f>
        <v>0</v>
      </c>
      <c r="S91" s="224">
        <v>0</v>
      </c>
      <c r="T91" s="225">
        <f>S91*H91</f>
        <v>0</v>
      </c>
      <c r="U91" s="41"/>
      <c r="V91" s="41"/>
      <c r="W91" s="41"/>
      <c r="X91" s="41"/>
      <c r="Y91" s="41"/>
      <c r="Z91" s="41"/>
      <c r="AA91" s="41"/>
      <c r="AB91" s="41"/>
      <c r="AC91" s="41"/>
      <c r="AD91" s="41"/>
      <c r="AE91" s="41"/>
      <c r="AR91" s="226" t="s">
        <v>172</v>
      </c>
      <c r="AT91" s="226" t="s">
        <v>167</v>
      </c>
      <c r="AU91" s="226" t="s">
        <v>77</v>
      </c>
      <c r="AY91" s="20" t="s">
        <v>165</v>
      </c>
      <c r="BE91" s="227">
        <f>IF(N91="základní",J91,0)</f>
        <v>0</v>
      </c>
      <c r="BF91" s="227">
        <f>IF(N91="snížená",J91,0)</f>
        <v>0</v>
      </c>
      <c r="BG91" s="227">
        <f>IF(N91="zákl. přenesená",J91,0)</f>
        <v>0</v>
      </c>
      <c r="BH91" s="227">
        <f>IF(N91="sníž. přenesená",J91,0)</f>
        <v>0</v>
      </c>
      <c r="BI91" s="227">
        <f>IF(N91="nulová",J91,0)</f>
        <v>0</v>
      </c>
      <c r="BJ91" s="20" t="s">
        <v>77</v>
      </c>
      <c r="BK91" s="227">
        <f>ROUND(I91*H91,2)</f>
        <v>0</v>
      </c>
      <c r="BL91" s="20" t="s">
        <v>172</v>
      </c>
      <c r="BM91" s="226" t="s">
        <v>2522</v>
      </c>
    </row>
    <row r="92" s="2" customFormat="1" ht="16.5" customHeight="1">
      <c r="A92" s="41"/>
      <c r="B92" s="42"/>
      <c r="C92" s="215" t="s">
        <v>185</v>
      </c>
      <c r="D92" s="215" t="s">
        <v>167</v>
      </c>
      <c r="E92" s="216" t="s">
        <v>2523</v>
      </c>
      <c r="F92" s="217" t="s">
        <v>2524</v>
      </c>
      <c r="G92" s="218" t="s">
        <v>1358</v>
      </c>
      <c r="H92" s="219">
        <v>6</v>
      </c>
      <c r="I92" s="220"/>
      <c r="J92" s="221">
        <f>ROUND(I92*H92,2)</f>
        <v>0</v>
      </c>
      <c r="K92" s="217" t="s">
        <v>19</v>
      </c>
      <c r="L92" s="47"/>
      <c r="M92" s="222" t="s">
        <v>19</v>
      </c>
      <c r="N92" s="223" t="s">
        <v>41</v>
      </c>
      <c r="O92" s="87"/>
      <c r="P92" s="224">
        <f>O92*H92</f>
        <v>0</v>
      </c>
      <c r="Q92" s="224">
        <v>0</v>
      </c>
      <c r="R92" s="224">
        <f>Q92*H92</f>
        <v>0</v>
      </c>
      <c r="S92" s="224">
        <v>0</v>
      </c>
      <c r="T92" s="225">
        <f>S92*H92</f>
        <v>0</v>
      </c>
      <c r="U92" s="41"/>
      <c r="V92" s="41"/>
      <c r="W92" s="41"/>
      <c r="X92" s="41"/>
      <c r="Y92" s="41"/>
      <c r="Z92" s="41"/>
      <c r="AA92" s="41"/>
      <c r="AB92" s="41"/>
      <c r="AC92" s="41"/>
      <c r="AD92" s="41"/>
      <c r="AE92" s="41"/>
      <c r="AR92" s="226" t="s">
        <v>172</v>
      </c>
      <c r="AT92" s="226" t="s">
        <v>167</v>
      </c>
      <c r="AU92" s="226" t="s">
        <v>77</v>
      </c>
      <c r="AY92" s="20" t="s">
        <v>165</v>
      </c>
      <c r="BE92" s="227">
        <f>IF(N92="základní",J92,0)</f>
        <v>0</v>
      </c>
      <c r="BF92" s="227">
        <f>IF(N92="snížená",J92,0)</f>
        <v>0</v>
      </c>
      <c r="BG92" s="227">
        <f>IF(N92="zákl. přenesená",J92,0)</f>
        <v>0</v>
      </c>
      <c r="BH92" s="227">
        <f>IF(N92="sníž. přenesená",J92,0)</f>
        <v>0</v>
      </c>
      <c r="BI92" s="227">
        <f>IF(N92="nulová",J92,0)</f>
        <v>0</v>
      </c>
      <c r="BJ92" s="20" t="s">
        <v>77</v>
      </c>
      <c r="BK92" s="227">
        <f>ROUND(I92*H92,2)</f>
        <v>0</v>
      </c>
      <c r="BL92" s="20" t="s">
        <v>172</v>
      </c>
      <c r="BM92" s="226" t="s">
        <v>2525</v>
      </c>
    </row>
    <row r="93" s="2" customFormat="1" ht="16.5" customHeight="1">
      <c r="A93" s="41"/>
      <c r="B93" s="42"/>
      <c r="C93" s="215" t="s">
        <v>172</v>
      </c>
      <c r="D93" s="215" t="s">
        <v>167</v>
      </c>
      <c r="E93" s="216" t="s">
        <v>2526</v>
      </c>
      <c r="F93" s="217" t="s">
        <v>2527</v>
      </c>
      <c r="G93" s="218" t="s">
        <v>1358</v>
      </c>
      <c r="H93" s="219">
        <v>2</v>
      </c>
      <c r="I93" s="220"/>
      <c r="J93" s="221">
        <f>ROUND(I93*H93,2)</f>
        <v>0</v>
      </c>
      <c r="K93" s="217" t="s">
        <v>19</v>
      </c>
      <c r="L93" s="47"/>
      <c r="M93" s="222" t="s">
        <v>19</v>
      </c>
      <c r="N93" s="223" t="s">
        <v>41</v>
      </c>
      <c r="O93" s="87"/>
      <c r="P93" s="224">
        <f>O93*H93</f>
        <v>0</v>
      </c>
      <c r="Q93" s="224">
        <v>0</v>
      </c>
      <c r="R93" s="224">
        <f>Q93*H93</f>
        <v>0</v>
      </c>
      <c r="S93" s="224">
        <v>0</v>
      </c>
      <c r="T93" s="225">
        <f>S93*H93</f>
        <v>0</v>
      </c>
      <c r="U93" s="41"/>
      <c r="V93" s="41"/>
      <c r="W93" s="41"/>
      <c r="X93" s="41"/>
      <c r="Y93" s="41"/>
      <c r="Z93" s="41"/>
      <c r="AA93" s="41"/>
      <c r="AB93" s="41"/>
      <c r="AC93" s="41"/>
      <c r="AD93" s="41"/>
      <c r="AE93" s="41"/>
      <c r="AR93" s="226" t="s">
        <v>172</v>
      </c>
      <c r="AT93" s="226" t="s">
        <v>167</v>
      </c>
      <c r="AU93" s="226" t="s">
        <v>77</v>
      </c>
      <c r="AY93" s="20" t="s">
        <v>165</v>
      </c>
      <c r="BE93" s="227">
        <f>IF(N93="základní",J93,0)</f>
        <v>0</v>
      </c>
      <c r="BF93" s="227">
        <f>IF(N93="snížená",J93,0)</f>
        <v>0</v>
      </c>
      <c r="BG93" s="227">
        <f>IF(N93="zákl. přenesená",J93,0)</f>
        <v>0</v>
      </c>
      <c r="BH93" s="227">
        <f>IF(N93="sníž. přenesená",J93,0)</f>
        <v>0</v>
      </c>
      <c r="BI93" s="227">
        <f>IF(N93="nulová",J93,0)</f>
        <v>0</v>
      </c>
      <c r="BJ93" s="20" t="s">
        <v>77</v>
      </c>
      <c r="BK93" s="227">
        <f>ROUND(I93*H93,2)</f>
        <v>0</v>
      </c>
      <c r="BL93" s="20" t="s">
        <v>172</v>
      </c>
      <c r="BM93" s="226" t="s">
        <v>2528</v>
      </c>
    </row>
    <row r="94" s="2" customFormat="1" ht="16.5" customHeight="1">
      <c r="A94" s="41"/>
      <c r="B94" s="42"/>
      <c r="C94" s="215" t="s">
        <v>198</v>
      </c>
      <c r="D94" s="215" t="s">
        <v>167</v>
      </c>
      <c r="E94" s="216" t="s">
        <v>2529</v>
      </c>
      <c r="F94" s="217" t="s">
        <v>2530</v>
      </c>
      <c r="G94" s="218" t="s">
        <v>1358</v>
      </c>
      <c r="H94" s="219">
        <v>1</v>
      </c>
      <c r="I94" s="220"/>
      <c r="J94" s="221">
        <f>ROUND(I94*H94,2)</f>
        <v>0</v>
      </c>
      <c r="K94" s="217" t="s">
        <v>19</v>
      </c>
      <c r="L94" s="47"/>
      <c r="M94" s="222" t="s">
        <v>19</v>
      </c>
      <c r="N94" s="223"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172</v>
      </c>
      <c r="AT94" s="226" t="s">
        <v>167</v>
      </c>
      <c r="AU94" s="226" t="s">
        <v>77</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2531</v>
      </c>
    </row>
    <row r="95" s="2" customFormat="1" ht="16.5" customHeight="1">
      <c r="A95" s="41"/>
      <c r="B95" s="42"/>
      <c r="C95" s="215" t="s">
        <v>204</v>
      </c>
      <c r="D95" s="215" t="s">
        <v>167</v>
      </c>
      <c r="E95" s="216" t="s">
        <v>2532</v>
      </c>
      <c r="F95" s="217" t="s">
        <v>2533</v>
      </c>
      <c r="G95" s="218" t="s">
        <v>1358</v>
      </c>
      <c r="H95" s="219">
        <v>1</v>
      </c>
      <c r="I95" s="220"/>
      <c r="J95" s="221">
        <f>ROUND(I95*H95,2)</f>
        <v>0</v>
      </c>
      <c r="K95" s="217" t="s">
        <v>19</v>
      </c>
      <c r="L95" s="47"/>
      <c r="M95" s="222" t="s">
        <v>19</v>
      </c>
      <c r="N95" s="223" t="s">
        <v>41</v>
      </c>
      <c r="O95" s="87"/>
      <c r="P95" s="224">
        <f>O95*H95</f>
        <v>0</v>
      </c>
      <c r="Q95" s="224">
        <v>0</v>
      </c>
      <c r="R95" s="224">
        <f>Q95*H95</f>
        <v>0</v>
      </c>
      <c r="S95" s="224">
        <v>0</v>
      </c>
      <c r="T95" s="225">
        <f>S95*H95</f>
        <v>0</v>
      </c>
      <c r="U95" s="41"/>
      <c r="V95" s="41"/>
      <c r="W95" s="41"/>
      <c r="X95" s="41"/>
      <c r="Y95" s="41"/>
      <c r="Z95" s="41"/>
      <c r="AA95" s="41"/>
      <c r="AB95" s="41"/>
      <c r="AC95" s="41"/>
      <c r="AD95" s="41"/>
      <c r="AE95" s="41"/>
      <c r="AR95" s="226" t="s">
        <v>172</v>
      </c>
      <c r="AT95" s="226" t="s">
        <v>167</v>
      </c>
      <c r="AU95" s="226" t="s">
        <v>77</v>
      </c>
      <c r="AY95" s="20" t="s">
        <v>165</v>
      </c>
      <c r="BE95" s="227">
        <f>IF(N95="základní",J95,0)</f>
        <v>0</v>
      </c>
      <c r="BF95" s="227">
        <f>IF(N95="snížená",J95,0)</f>
        <v>0</v>
      </c>
      <c r="BG95" s="227">
        <f>IF(N95="zákl. přenesená",J95,0)</f>
        <v>0</v>
      </c>
      <c r="BH95" s="227">
        <f>IF(N95="sníž. přenesená",J95,0)</f>
        <v>0</v>
      </c>
      <c r="BI95" s="227">
        <f>IF(N95="nulová",J95,0)</f>
        <v>0</v>
      </c>
      <c r="BJ95" s="20" t="s">
        <v>77</v>
      </c>
      <c r="BK95" s="227">
        <f>ROUND(I95*H95,2)</f>
        <v>0</v>
      </c>
      <c r="BL95" s="20" t="s">
        <v>172</v>
      </c>
      <c r="BM95" s="226" t="s">
        <v>2534</v>
      </c>
    </row>
    <row r="96" s="2" customFormat="1" ht="16.5" customHeight="1">
      <c r="A96" s="41"/>
      <c r="B96" s="42"/>
      <c r="C96" s="215" t="s">
        <v>210</v>
      </c>
      <c r="D96" s="215" t="s">
        <v>167</v>
      </c>
      <c r="E96" s="216" t="s">
        <v>2535</v>
      </c>
      <c r="F96" s="217" t="s">
        <v>2536</v>
      </c>
      <c r="G96" s="218" t="s">
        <v>1358</v>
      </c>
      <c r="H96" s="219">
        <v>1</v>
      </c>
      <c r="I96" s="220"/>
      <c r="J96" s="221">
        <f>ROUND(I96*H96,2)</f>
        <v>0</v>
      </c>
      <c r="K96" s="217" t="s">
        <v>19</v>
      </c>
      <c r="L96" s="47"/>
      <c r="M96" s="222" t="s">
        <v>19</v>
      </c>
      <c r="N96" s="223" t="s">
        <v>41</v>
      </c>
      <c r="O96" s="87"/>
      <c r="P96" s="224">
        <f>O96*H96</f>
        <v>0</v>
      </c>
      <c r="Q96" s="224">
        <v>0</v>
      </c>
      <c r="R96" s="224">
        <f>Q96*H96</f>
        <v>0</v>
      </c>
      <c r="S96" s="224">
        <v>0</v>
      </c>
      <c r="T96" s="225">
        <f>S96*H96</f>
        <v>0</v>
      </c>
      <c r="U96" s="41"/>
      <c r="V96" s="41"/>
      <c r="W96" s="41"/>
      <c r="X96" s="41"/>
      <c r="Y96" s="41"/>
      <c r="Z96" s="41"/>
      <c r="AA96" s="41"/>
      <c r="AB96" s="41"/>
      <c r="AC96" s="41"/>
      <c r="AD96" s="41"/>
      <c r="AE96" s="41"/>
      <c r="AR96" s="226" t="s">
        <v>172</v>
      </c>
      <c r="AT96" s="226" t="s">
        <v>167</v>
      </c>
      <c r="AU96" s="226" t="s">
        <v>77</v>
      </c>
      <c r="AY96" s="20" t="s">
        <v>165</v>
      </c>
      <c r="BE96" s="227">
        <f>IF(N96="základní",J96,0)</f>
        <v>0</v>
      </c>
      <c r="BF96" s="227">
        <f>IF(N96="snížená",J96,0)</f>
        <v>0</v>
      </c>
      <c r="BG96" s="227">
        <f>IF(N96="zákl. přenesená",J96,0)</f>
        <v>0</v>
      </c>
      <c r="BH96" s="227">
        <f>IF(N96="sníž. přenesená",J96,0)</f>
        <v>0</v>
      </c>
      <c r="BI96" s="227">
        <f>IF(N96="nulová",J96,0)</f>
        <v>0</v>
      </c>
      <c r="BJ96" s="20" t="s">
        <v>77</v>
      </c>
      <c r="BK96" s="227">
        <f>ROUND(I96*H96,2)</f>
        <v>0</v>
      </c>
      <c r="BL96" s="20" t="s">
        <v>172</v>
      </c>
      <c r="BM96" s="226" t="s">
        <v>2537</v>
      </c>
    </row>
    <row r="97" s="2" customFormat="1" ht="16.5" customHeight="1">
      <c r="A97" s="41"/>
      <c r="B97" s="42"/>
      <c r="C97" s="215" t="s">
        <v>217</v>
      </c>
      <c r="D97" s="215" t="s">
        <v>167</v>
      </c>
      <c r="E97" s="216" t="s">
        <v>2538</v>
      </c>
      <c r="F97" s="217" t="s">
        <v>2539</v>
      </c>
      <c r="G97" s="218" t="s">
        <v>1358</v>
      </c>
      <c r="H97" s="219">
        <v>1</v>
      </c>
      <c r="I97" s="220"/>
      <c r="J97" s="221">
        <f>ROUND(I97*H97,2)</f>
        <v>0</v>
      </c>
      <c r="K97" s="217" t="s">
        <v>19</v>
      </c>
      <c r="L97" s="47"/>
      <c r="M97" s="222" t="s">
        <v>19</v>
      </c>
      <c r="N97" s="223" t="s">
        <v>41</v>
      </c>
      <c r="O97" s="87"/>
      <c r="P97" s="224">
        <f>O97*H97</f>
        <v>0</v>
      </c>
      <c r="Q97" s="224">
        <v>0</v>
      </c>
      <c r="R97" s="224">
        <f>Q97*H97</f>
        <v>0</v>
      </c>
      <c r="S97" s="224">
        <v>0</v>
      </c>
      <c r="T97" s="225">
        <f>S97*H97</f>
        <v>0</v>
      </c>
      <c r="U97" s="41"/>
      <c r="V97" s="41"/>
      <c r="W97" s="41"/>
      <c r="X97" s="41"/>
      <c r="Y97" s="41"/>
      <c r="Z97" s="41"/>
      <c r="AA97" s="41"/>
      <c r="AB97" s="41"/>
      <c r="AC97" s="41"/>
      <c r="AD97" s="41"/>
      <c r="AE97" s="41"/>
      <c r="AR97" s="226" t="s">
        <v>172</v>
      </c>
      <c r="AT97" s="226" t="s">
        <v>167</v>
      </c>
      <c r="AU97" s="226" t="s">
        <v>77</v>
      </c>
      <c r="AY97" s="20" t="s">
        <v>165</v>
      </c>
      <c r="BE97" s="227">
        <f>IF(N97="základní",J97,0)</f>
        <v>0</v>
      </c>
      <c r="BF97" s="227">
        <f>IF(N97="snížená",J97,0)</f>
        <v>0</v>
      </c>
      <c r="BG97" s="227">
        <f>IF(N97="zákl. přenesená",J97,0)</f>
        <v>0</v>
      </c>
      <c r="BH97" s="227">
        <f>IF(N97="sníž. přenesená",J97,0)</f>
        <v>0</v>
      </c>
      <c r="BI97" s="227">
        <f>IF(N97="nulová",J97,0)</f>
        <v>0</v>
      </c>
      <c r="BJ97" s="20" t="s">
        <v>77</v>
      </c>
      <c r="BK97" s="227">
        <f>ROUND(I97*H97,2)</f>
        <v>0</v>
      </c>
      <c r="BL97" s="20" t="s">
        <v>172</v>
      </c>
      <c r="BM97" s="226" t="s">
        <v>2540</v>
      </c>
    </row>
    <row r="98" s="2" customFormat="1" ht="16.5" customHeight="1">
      <c r="A98" s="41"/>
      <c r="B98" s="42"/>
      <c r="C98" s="215" t="s">
        <v>226</v>
      </c>
      <c r="D98" s="215" t="s">
        <v>167</v>
      </c>
      <c r="E98" s="216" t="s">
        <v>2541</v>
      </c>
      <c r="F98" s="217" t="s">
        <v>2542</v>
      </c>
      <c r="G98" s="218" t="s">
        <v>1358</v>
      </c>
      <c r="H98" s="219">
        <v>1</v>
      </c>
      <c r="I98" s="220"/>
      <c r="J98" s="221">
        <f>ROUND(I98*H98,2)</f>
        <v>0</v>
      </c>
      <c r="K98" s="217" t="s">
        <v>19</v>
      </c>
      <c r="L98" s="47"/>
      <c r="M98" s="222" t="s">
        <v>19</v>
      </c>
      <c r="N98" s="223" t="s">
        <v>41</v>
      </c>
      <c r="O98" s="87"/>
      <c r="P98" s="224">
        <f>O98*H98</f>
        <v>0</v>
      </c>
      <c r="Q98" s="224">
        <v>0</v>
      </c>
      <c r="R98" s="224">
        <f>Q98*H98</f>
        <v>0</v>
      </c>
      <c r="S98" s="224">
        <v>0</v>
      </c>
      <c r="T98" s="225">
        <f>S98*H98</f>
        <v>0</v>
      </c>
      <c r="U98" s="41"/>
      <c r="V98" s="41"/>
      <c r="W98" s="41"/>
      <c r="X98" s="41"/>
      <c r="Y98" s="41"/>
      <c r="Z98" s="41"/>
      <c r="AA98" s="41"/>
      <c r="AB98" s="41"/>
      <c r="AC98" s="41"/>
      <c r="AD98" s="41"/>
      <c r="AE98" s="41"/>
      <c r="AR98" s="226" t="s">
        <v>172</v>
      </c>
      <c r="AT98" s="226" t="s">
        <v>167</v>
      </c>
      <c r="AU98" s="226" t="s">
        <v>77</v>
      </c>
      <c r="AY98" s="20" t="s">
        <v>165</v>
      </c>
      <c r="BE98" s="227">
        <f>IF(N98="základní",J98,0)</f>
        <v>0</v>
      </c>
      <c r="BF98" s="227">
        <f>IF(N98="snížená",J98,0)</f>
        <v>0</v>
      </c>
      <c r="BG98" s="227">
        <f>IF(N98="zákl. přenesená",J98,0)</f>
        <v>0</v>
      </c>
      <c r="BH98" s="227">
        <f>IF(N98="sníž. přenesená",J98,0)</f>
        <v>0</v>
      </c>
      <c r="BI98" s="227">
        <f>IF(N98="nulová",J98,0)</f>
        <v>0</v>
      </c>
      <c r="BJ98" s="20" t="s">
        <v>77</v>
      </c>
      <c r="BK98" s="227">
        <f>ROUND(I98*H98,2)</f>
        <v>0</v>
      </c>
      <c r="BL98" s="20" t="s">
        <v>172</v>
      </c>
      <c r="BM98" s="226" t="s">
        <v>2543</v>
      </c>
    </row>
    <row r="99" s="2" customFormat="1" ht="16.5" customHeight="1">
      <c r="A99" s="41"/>
      <c r="B99" s="42"/>
      <c r="C99" s="215" t="s">
        <v>231</v>
      </c>
      <c r="D99" s="215" t="s">
        <v>167</v>
      </c>
      <c r="E99" s="216" t="s">
        <v>2544</v>
      </c>
      <c r="F99" s="217" t="s">
        <v>2545</v>
      </c>
      <c r="G99" s="218" t="s">
        <v>1358</v>
      </c>
      <c r="H99" s="219">
        <v>3</v>
      </c>
      <c r="I99" s="220"/>
      <c r="J99" s="221">
        <f>ROUND(I99*H99,2)</f>
        <v>0</v>
      </c>
      <c r="K99" s="217" t="s">
        <v>19</v>
      </c>
      <c r="L99" s="47"/>
      <c r="M99" s="222" t="s">
        <v>19</v>
      </c>
      <c r="N99" s="223" t="s">
        <v>41</v>
      </c>
      <c r="O99" s="87"/>
      <c r="P99" s="224">
        <f>O99*H99</f>
        <v>0</v>
      </c>
      <c r="Q99" s="224">
        <v>0</v>
      </c>
      <c r="R99" s="224">
        <f>Q99*H99</f>
        <v>0</v>
      </c>
      <c r="S99" s="224">
        <v>0</v>
      </c>
      <c r="T99" s="225">
        <f>S99*H99</f>
        <v>0</v>
      </c>
      <c r="U99" s="41"/>
      <c r="V99" s="41"/>
      <c r="W99" s="41"/>
      <c r="X99" s="41"/>
      <c r="Y99" s="41"/>
      <c r="Z99" s="41"/>
      <c r="AA99" s="41"/>
      <c r="AB99" s="41"/>
      <c r="AC99" s="41"/>
      <c r="AD99" s="41"/>
      <c r="AE99" s="41"/>
      <c r="AR99" s="226" t="s">
        <v>172</v>
      </c>
      <c r="AT99" s="226" t="s">
        <v>167</v>
      </c>
      <c r="AU99" s="226" t="s">
        <v>77</v>
      </c>
      <c r="AY99" s="20" t="s">
        <v>165</v>
      </c>
      <c r="BE99" s="227">
        <f>IF(N99="základní",J99,0)</f>
        <v>0</v>
      </c>
      <c r="BF99" s="227">
        <f>IF(N99="snížená",J99,0)</f>
        <v>0</v>
      </c>
      <c r="BG99" s="227">
        <f>IF(N99="zákl. přenesená",J99,0)</f>
        <v>0</v>
      </c>
      <c r="BH99" s="227">
        <f>IF(N99="sníž. přenesená",J99,0)</f>
        <v>0</v>
      </c>
      <c r="BI99" s="227">
        <f>IF(N99="nulová",J99,0)</f>
        <v>0</v>
      </c>
      <c r="BJ99" s="20" t="s">
        <v>77</v>
      </c>
      <c r="BK99" s="227">
        <f>ROUND(I99*H99,2)</f>
        <v>0</v>
      </c>
      <c r="BL99" s="20" t="s">
        <v>172</v>
      </c>
      <c r="BM99" s="226" t="s">
        <v>2546</v>
      </c>
    </row>
    <row r="100" s="2" customFormat="1" ht="16.5" customHeight="1">
      <c r="A100" s="41"/>
      <c r="B100" s="42"/>
      <c r="C100" s="215" t="s">
        <v>237</v>
      </c>
      <c r="D100" s="215" t="s">
        <v>167</v>
      </c>
      <c r="E100" s="216" t="s">
        <v>2547</v>
      </c>
      <c r="F100" s="217" t="s">
        <v>2548</v>
      </c>
      <c r="G100" s="218" t="s">
        <v>1358</v>
      </c>
      <c r="H100" s="219">
        <v>3</v>
      </c>
      <c r="I100" s="220"/>
      <c r="J100" s="221">
        <f>ROUND(I100*H100,2)</f>
        <v>0</v>
      </c>
      <c r="K100" s="217" t="s">
        <v>19</v>
      </c>
      <c r="L100" s="47"/>
      <c r="M100" s="222" t="s">
        <v>19</v>
      </c>
      <c r="N100" s="223" t="s">
        <v>41</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172</v>
      </c>
      <c r="AT100" s="226" t="s">
        <v>167</v>
      </c>
      <c r="AU100" s="226" t="s">
        <v>77</v>
      </c>
      <c r="AY100" s="20" t="s">
        <v>165</v>
      </c>
      <c r="BE100" s="227">
        <f>IF(N100="základní",J100,0)</f>
        <v>0</v>
      </c>
      <c r="BF100" s="227">
        <f>IF(N100="snížená",J100,0)</f>
        <v>0</v>
      </c>
      <c r="BG100" s="227">
        <f>IF(N100="zákl. přenesená",J100,0)</f>
        <v>0</v>
      </c>
      <c r="BH100" s="227">
        <f>IF(N100="sníž. přenesená",J100,0)</f>
        <v>0</v>
      </c>
      <c r="BI100" s="227">
        <f>IF(N100="nulová",J100,0)</f>
        <v>0</v>
      </c>
      <c r="BJ100" s="20" t="s">
        <v>77</v>
      </c>
      <c r="BK100" s="227">
        <f>ROUND(I100*H100,2)</f>
        <v>0</v>
      </c>
      <c r="BL100" s="20" t="s">
        <v>172</v>
      </c>
      <c r="BM100" s="226" t="s">
        <v>2549</v>
      </c>
    </row>
    <row r="101" s="2" customFormat="1" ht="16.5" customHeight="1">
      <c r="A101" s="41"/>
      <c r="B101" s="42"/>
      <c r="C101" s="215" t="s">
        <v>242</v>
      </c>
      <c r="D101" s="215" t="s">
        <v>167</v>
      </c>
      <c r="E101" s="216" t="s">
        <v>2550</v>
      </c>
      <c r="F101" s="217" t="s">
        <v>2551</v>
      </c>
      <c r="G101" s="218" t="s">
        <v>1358</v>
      </c>
      <c r="H101" s="219">
        <v>1</v>
      </c>
      <c r="I101" s="220"/>
      <c r="J101" s="221">
        <f>ROUND(I101*H101,2)</f>
        <v>0</v>
      </c>
      <c r="K101" s="217" t="s">
        <v>19</v>
      </c>
      <c r="L101" s="47"/>
      <c r="M101" s="222" t="s">
        <v>19</v>
      </c>
      <c r="N101" s="223"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172</v>
      </c>
      <c r="AT101" s="226" t="s">
        <v>167</v>
      </c>
      <c r="AU101" s="226" t="s">
        <v>77</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2552</v>
      </c>
    </row>
    <row r="102" s="2" customFormat="1" ht="16.5" customHeight="1">
      <c r="A102" s="41"/>
      <c r="B102" s="42"/>
      <c r="C102" s="215" t="s">
        <v>248</v>
      </c>
      <c r="D102" s="215" t="s">
        <v>167</v>
      </c>
      <c r="E102" s="216" t="s">
        <v>2553</v>
      </c>
      <c r="F102" s="217" t="s">
        <v>2545</v>
      </c>
      <c r="G102" s="218" t="s">
        <v>1358</v>
      </c>
      <c r="H102" s="219">
        <v>3</v>
      </c>
      <c r="I102" s="220"/>
      <c r="J102" s="221">
        <f>ROUND(I102*H102,2)</f>
        <v>0</v>
      </c>
      <c r="K102" s="217" t="s">
        <v>19</v>
      </c>
      <c r="L102" s="47"/>
      <c r="M102" s="222" t="s">
        <v>19</v>
      </c>
      <c r="N102" s="223" t="s">
        <v>41</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172</v>
      </c>
      <c r="AT102" s="226" t="s">
        <v>167</v>
      </c>
      <c r="AU102" s="226" t="s">
        <v>77</v>
      </c>
      <c r="AY102" s="20" t="s">
        <v>165</v>
      </c>
      <c r="BE102" s="227">
        <f>IF(N102="základní",J102,0)</f>
        <v>0</v>
      </c>
      <c r="BF102" s="227">
        <f>IF(N102="snížená",J102,0)</f>
        <v>0</v>
      </c>
      <c r="BG102" s="227">
        <f>IF(N102="zákl. přenesená",J102,0)</f>
        <v>0</v>
      </c>
      <c r="BH102" s="227">
        <f>IF(N102="sníž. přenesená",J102,0)</f>
        <v>0</v>
      </c>
      <c r="BI102" s="227">
        <f>IF(N102="nulová",J102,0)</f>
        <v>0</v>
      </c>
      <c r="BJ102" s="20" t="s">
        <v>77</v>
      </c>
      <c r="BK102" s="227">
        <f>ROUND(I102*H102,2)</f>
        <v>0</v>
      </c>
      <c r="BL102" s="20" t="s">
        <v>172</v>
      </c>
      <c r="BM102" s="226" t="s">
        <v>2554</v>
      </c>
    </row>
    <row r="103" s="2" customFormat="1" ht="16.5" customHeight="1">
      <c r="A103" s="41"/>
      <c r="B103" s="42"/>
      <c r="C103" s="215" t="s">
        <v>254</v>
      </c>
      <c r="D103" s="215" t="s">
        <v>167</v>
      </c>
      <c r="E103" s="216" t="s">
        <v>2555</v>
      </c>
      <c r="F103" s="217" t="s">
        <v>2556</v>
      </c>
      <c r="G103" s="218" t="s">
        <v>1358</v>
      </c>
      <c r="H103" s="219">
        <v>6</v>
      </c>
      <c r="I103" s="220"/>
      <c r="J103" s="221">
        <f>ROUND(I103*H103,2)</f>
        <v>0</v>
      </c>
      <c r="K103" s="217" t="s">
        <v>19</v>
      </c>
      <c r="L103" s="47"/>
      <c r="M103" s="222" t="s">
        <v>19</v>
      </c>
      <c r="N103" s="223" t="s">
        <v>41</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172</v>
      </c>
      <c r="AT103" s="226" t="s">
        <v>167</v>
      </c>
      <c r="AU103" s="226" t="s">
        <v>77</v>
      </c>
      <c r="AY103" s="20" t="s">
        <v>165</v>
      </c>
      <c r="BE103" s="227">
        <f>IF(N103="základní",J103,0)</f>
        <v>0</v>
      </c>
      <c r="BF103" s="227">
        <f>IF(N103="snížená",J103,0)</f>
        <v>0</v>
      </c>
      <c r="BG103" s="227">
        <f>IF(N103="zákl. přenesená",J103,0)</f>
        <v>0</v>
      </c>
      <c r="BH103" s="227">
        <f>IF(N103="sníž. přenesená",J103,0)</f>
        <v>0</v>
      </c>
      <c r="BI103" s="227">
        <f>IF(N103="nulová",J103,0)</f>
        <v>0</v>
      </c>
      <c r="BJ103" s="20" t="s">
        <v>77</v>
      </c>
      <c r="BK103" s="227">
        <f>ROUND(I103*H103,2)</f>
        <v>0</v>
      </c>
      <c r="BL103" s="20" t="s">
        <v>172</v>
      </c>
      <c r="BM103" s="226" t="s">
        <v>2557</v>
      </c>
    </row>
    <row r="104" s="2" customFormat="1" ht="16.5" customHeight="1">
      <c r="A104" s="41"/>
      <c r="B104" s="42"/>
      <c r="C104" s="215" t="s">
        <v>8</v>
      </c>
      <c r="D104" s="215" t="s">
        <v>167</v>
      </c>
      <c r="E104" s="216" t="s">
        <v>2558</v>
      </c>
      <c r="F104" s="217" t="s">
        <v>2559</v>
      </c>
      <c r="G104" s="218" t="s">
        <v>1358</v>
      </c>
      <c r="H104" s="219">
        <v>14</v>
      </c>
      <c r="I104" s="220"/>
      <c r="J104" s="221">
        <f>ROUND(I104*H104,2)</f>
        <v>0</v>
      </c>
      <c r="K104" s="217" t="s">
        <v>19</v>
      </c>
      <c r="L104" s="47"/>
      <c r="M104" s="222" t="s">
        <v>19</v>
      </c>
      <c r="N104" s="223" t="s">
        <v>41</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172</v>
      </c>
      <c r="AT104" s="226" t="s">
        <v>167</v>
      </c>
      <c r="AU104" s="226" t="s">
        <v>77</v>
      </c>
      <c r="AY104" s="20" t="s">
        <v>165</v>
      </c>
      <c r="BE104" s="227">
        <f>IF(N104="základní",J104,0)</f>
        <v>0</v>
      </c>
      <c r="BF104" s="227">
        <f>IF(N104="snížená",J104,0)</f>
        <v>0</v>
      </c>
      <c r="BG104" s="227">
        <f>IF(N104="zákl. přenesená",J104,0)</f>
        <v>0</v>
      </c>
      <c r="BH104" s="227">
        <f>IF(N104="sníž. přenesená",J104,0)</f>
        <v>0</v>
      </c>
      <c r="BI104" s="227">
        <f>IF(N104="nulová",J104,0)</f>
        <v>0</v>
      </c>
      <c r="BJ104" s="20" t="s">
        <v>77</v>
      </c>
      <c r="BK104" s="227">
        <f>ROUND(I104*H104,2)</f>
        <v>0</v>
      </c>
      <c r="BL104" s="20" t="s">
        <v>172</v>
      </c>
      <c r="BM104" s="226" t="s">
        <v>2560</v>
      </c>
    </row>
    <row r="105" s="2" customFormat="1" ht="16.5" customHeight="1">
      <c r="A105" s="41"/>
      <c r="B105" s="42"/>
      <c r="C105" s="215" t="s">
        <v>269</v>
      </c>
      <c r="D105" s="215" t="s">
        <v>167</v>
      </c>
      <c r="E105" s="216" t="s">
        <v>2561</v>
      </c>
      <c r="F105" s="217" t="s">
        <v>2562</v>
      </c>
      <c r="G105" s="218" t="s">
        <v>1358</v>
      </c>
      <c r="H105" s="219">
        <v>1</v>
      </c>
      <c r="I105" s="220"/>
      <c r="J105" s="221">
        <f>ROUND(I105*H105,2)</f>
        <v>0</v>
      </c>
      <c r="K105" s="217" t="s">
        <v>19</v>
      </c>
      <c r="L105" s="47"/>
      <c r="M105" s="222" t="s">
        <v>19</v>
      </c>
      <c r="N105" s="223"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172</v>
      </c>
      <c r="AT105" s="226" t="s">
        <v>167</v>
      </c>
      <c r="AU105" s="226" t="s">
        <v>77</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2563</v>
      </c>
    </row>
    <row r="106" s="2" customFormat="1" ht="16.5" customHeight="1">
      <c r="A106" s="41"/>
      <c r="B106" s="42"/>
      <c r="C106" s="215" t="s">
        <v>275</v>
      </c>
      <c r="D106" s="215" t="s">
        <v>167</v>
      </c>
      <c r="E106" s="216" t="s">
        <v>2564</v>
      </c>
      <c r="F106" s="217" t="s">
        <v>2565</v>
      </c>
      <c r="G106" s="218" t="s">
        <v>1358</v>
      </c>
      <c r="H106" s="219">
        <v>1</v>
      </c>
      <c r="I106" s="220"/>
      <c r="J106" s="221">
        <f>ROUND(I106*H106,2)</f>
        <v>0</v>
      </c>
      <c r="K106" s="217" t="s">
        <v>19</v>
      </c>
      <c r="L106" s="47"/>
      <c r="M106" s="222" t="s">
        <v>19</v>
      </c>
      <c r="N106" s="223" t="s">
        <v>41</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172</v>
      </c>
      <c r="AT106" s="226" t="s">
        <v>167</v>
      </c>
      <c r="AU106" s="226" t="s">
        <v>77</v>
      </c>
      <c r="AY106" s="20" t="s">
        <v>165</v>
      </c>
      <c r="BE106" s="227">
        <f>IF(N106="základní",J106,0)</f>
        <v>0</v>
      </c>
      <c r="BF106" s="227">
        <f>IF(N106="snížená",J106,0)</f>
        <v>0</v>
      </c>
      <c r="BG106" s="227">
        <f>IF(N106="zákl. přenesená",J106,0)</f>
        <v>0</v>
      </c>
      <c r="BH106" s="227">
        <f>IF(N106="sníž. přenesená",J106,0)</f>
        <v>0</v>
      </c>
      <c r="BI106" s="227">
        <f>IF(N106="nulová",J106,0)</f>
        <v>0</v>
      </c>
      <c r="BJ106" s="20" t="s">
        <v>77</v>
      </c>
      <c r="BK106" s="227">
        <f>ROUND(I106*H106,2)</f>
        <v>0</v>
      </c>
      <c r="BL106" s="20" t="s">
        <v>172</v>
      </c>
      <c r="BM106" s="226" t="s">
        <v>2566</v>
      </c>
    </row>
    <row r="107" s="2" customFormat="1" ht="16.5" customHeight="1">
      <c r="A107" s="41"/>
      <c r="B107" s="42"/>
      <c r="C107" s="215" t="s">
        <v>283</v>
      </c>
      <c r="D107" s="215" t="s">
        <v>167</v>
      </c>
      <c r="E107" s="216" t="s">
        <v>2567</v>
      </c>
      <c r="F107" s="217" t="s">
        <v>2530</v>
      </c>
      <c r="G107" s="218" t="s">
        <v>1358</v>
      </c>
      <c r="H107" s="219">
        <v>1</v>
      </c>
      <c r="I107" s="220"/>
      <c r="J107" s="221">
        <f>ROUND(I107*H107,2)</f>
        <v>0</v>
      </c>
      <c r="K107" s="217" t="s">
        <v>19</v>
      </c>
      <c r="L107" s="47"/>
      <c r="M107" s="222" t="s">
        <v>19</v>
      </c>
      <c r="N107" s="223" t="s">
        <v>41</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172</v>
      </c>
      <c r="AT107" s="226" t="s">
        <v>167</v>
      </c>
      <c r="AU107" s="226" t="s">
        <v>77</v>
      </c>
      <c r="AY107" s="20" t="s">
        <v>165</v>
      </c>
      <c r="BE107" s="227">
        <f>IF(N107="základní",J107,0)</f>
        <v>0</v>
      </c>
      <c r="BF107" s="227">
        <f>IF(N107="snížená",J107,0)</f>
        <v>0</v>
      </c>
      <c r="BG107" s="227">
        <f>IF(N107="zákl. přenesená",J107,0)</f>
        <v>0</v>
      </c>
      <c r="BH107" s="227">
        <f>IF(N107="sníž. přenesená",J107,0)</f>
        <v>0</v>
      </c>
      <c r="BI107" s="227">
        <f>IF(N107="nulová",J107,0)</f>
        <v>0</v>
      </c>
      <c r="BJ107" s="20" t="s">
        <v>77</v>
      </c>
      <c r="BK107" s="227">
        <f>ROUND(I107*H107,2)</f>
        <v>0</v>
      </c>
      <c r="BL107" s="20" t="s">
        <v>172</v>
      </c>
      <c r="BM107" s="226" t="s">
        <v>2568</v>
      </c>
    </row>
    <row r="108" s="2" customFormat="1" ht="16.5" customHeight="1">
      <c r="A108" s="41"/>
      <c r="B108" s="42"/>
      <c r="C108" s="215" t="s">
        <v>289</v>
      </c>
      <c r="D108" s="215" t="s">
        <v>167</v>
      </c>
      <c r="E108" s="216" t="s">
        <v>2569</v>
      </c>
      <c r="F108" s="217" t="s">
        <v>2570</v>
      </c>
      <c r="G108" s="218" t="s">
        <v>1358</v>
      </c>
      <c r="H108" s="219">
        <v>2</v>
      </c>
      <c r="I108" s="220"/>
      <c r="J108" s="221">
        <f>ROUND(I108*H108,2)</f>
        <v>0</v>
      </c>
      <c r="K108" s="217" t="s">
        <v>19</v>
      </c>
      <c r="L108" s="47"/>
      <c r="M108" s="222" t="s">
        <v>19</v>
      </c>
      <c r="N108" s="223" t="s">
        <v>41</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172</v>
      </c>
      <c r="AT108" s="226" t="s">
        <v>167</v>
      </c>
      <c r="AU108" s="226" t="s">
        <v>77</v>
      </c>
      <c r="AY108" s="20" t="s">
        <v>165</v>
      </c>
      <c r="BE108" s="227">
        <f>IF(N108="základní",J108,0)</f>
        <v>0</v>
      </c>
      <c r="BF108" s="227">
        <f>IF(N108="snížená",J108,0)</f>
        <v>0</v>
      </c>
      <c r="BG108" s="227">
        <f>IF(N108="zákl. přenesená",J108,0)</f>
        <v>0</v>
      </c>
      <c r="BH108" s="227">
        <f>IF(N108="sníž. přenesená",J108,0)</f>
        <v>0</v>
      </c>
      <c r="BI108" s="227">
        <f>IF(N108="nulová",J108,0)</f>
        <v>0</v>
      </c>
      <c r="BJ108" s="20" t="s">
        <v>77</v>
      </c>
      <c r="BK108" s="227">
        <f>ROUND(I108*H108,2)</f>
        <v>0</v>
      </c>
      <c r="BL108" s="20" t="s">
        <v>172</v>
      </c>
      <c r="BM108" s="226" t="s">
        <v>2571</v>
      </c>
    </row>
    <row r="109" s="2" customFormat="1" ht="16.5" customHeight="1">
      <c r="A109" s="41"/>
      <c r="B109" s="42"/>
      <c r="C109" s="215" t="s">
        <v>296</v>
      </c>
      <c r="D109" s="215" t="s">
        <v>167</v>
      </c>
      <c r="E109" s="216" t="s">
        <v>2572</v>
      </c>
      <c r="F109" s="217" t="s">
        <v>2573</v>
      </c>
      <c r="G109" s="218" t="s">
        <v>1358</v>
      </c>
      <c r="H109" s="219">
        <v>2</v>
      </c>
      <c r="I109" s="220"/>
      <c r="J109" s="221">
        <f>ROUND(I109*H109,2)</f>
        <v>0</v>
      </c>
      <c r="K109" s="217" t="s">
        <v>19</v>
      </c>
      <c r="L109" s="47"/>
      <c r="M109" s="222" t="s">
        <v>19</v>
      </c>
      <c r="N109" s="223"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172</v>
      </c>
      <c r="AT109" s="226" t="s">
        <v>167</v>
      </c>
      <c r="AU109" s="226" t="s">
        <v>77</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2574</v>
      </c>
    </row>
    <row r="110" s="2" customFormat="1" ht="16.5" customHeight="1">
      <c r="A110" s="41"/>
      <c r="B110" s="42"/>
      <c r="C110" s="215" t="s">
        <v>7</v>
      </c>
      <c r="D110" s="215" t="s">
        <v>167</v>
      </c>
      <c r="E110" s="216" t="s">
        <v>2575</v>
      </c>
      <c r="F110" s="217" t="s">
        <v>2576</v>
      </c>
      <c r="G110" s="218" t="s">
        <v>1358</v>
      </c>
      <c r="H110" s="219">
        <v>2</v>
      </c>
      <c r="I110" s="220"/>
      <c r="J110" s="221">
        <f>ROUND(I110*H110,2)</f>
        <v>0</v>
      </c>
      <c r="K110" s="217" t="s">
        <v>19</v>
      </c>
      <c r="L110" s="47"/>
      <c r="M110" s="222" t="s">
        <v>19</v>
      </c>
      <c r="N110" s="223" t="s">
        <v>41</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172</v>
      </c>
      <c r="AT110" s="226" t="s">
        <v>167</v>
      </c>
      <c r="AU110" s="226" t="s">
        <v>77</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2577</v>
      </c>
    </row>
    <row r="111" s="2" customFormat="1" ht="16.5" customHeight="1">
      <c r="A111" s="41"/>
      <c r="B111" s="42"/>
      <c r="C111" s="215" t="s">
        <v>307</v>
      </c>
      <c r="D111" s="215" t="s">
        <v>167</v>
      </c>
      <c r="E111" s="216" t="s">
        <v>2578</v>
      </c>
      <c r="F111" s="217" t="s">
        <v>2570</v>
      </c>
      <c r="G111" s="218" t="s">
        <v>1358</v>
      </c>
      <c r="H111" s="219">
        <v>2</v>
      </c>
      <c r="I111" s="220"/>
      <c r="J111" s="221">
        <f>ROUND(I111*H111,2)</f>
        <v>0</v>
      </c>
      <c r="K111" s="217" t="s">
        <v>19</v>
      </c>
      <c r="L111" s="47"/>
      <c r="M111" s="222" t="s">
        <v>19</v>
      </c>
      <c r="N111" s="223" t="s">
        <v>41</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172</v>
      </c>
      <c r="AT111" s="226" t="s">
        <v>167</v>
      </c>
      <c r="AU111" s="226" t="s">
        <v>77</v>
      </c>
      <c r="AY111" s="20" t="s">
        <v>165</v>
      </c>
      <c r="BE111" s="227">
        <f>IF(N111="základní",J111,0)</f>
        <v>0</v>
      </c>
      <c r="BF111" s="227">
        <f>IF(N111="snížená",J111,0)</f>
        <v>0</v>
      </c>
      <c r="BG111" s="227">
        <f>IF(N111="zákl. přenesená",J111,0)</f>
        <v>0</v>
      </c>
      <c r="BH111" s="227">
        <f>IF(N111="sníž. přenesená",J111,0)</f>
        <v>0</v>
      </c>
      <c r="BI111" s="227">
        <f>IF(N111="nulová",J111,0)</f>
        <v>0</v>
      </c>
      <c r="BJ111" s="20" t="s">
        <v>77</v>
      </c>
      <c r="BK111" s="227">
        <f>ROUND(I111*H111,2)</f>
        <v>0</v>
      </c>
      <c r="BL111" s="20" t="s">
        <v>172</v>
      </c>
      <c r="BM111" s="226" t="s">
        <v>2579</v>
      </c>
    </row>
    <row r="112" s="2" customFormat="1" ht="16.5" customHeight="1">
      <c r="A112" s="41"/>
      <c r="B112" s="42"/>
      <c r="C112" s="215" t="s">
        <v>312</v>
      </c>
      <c r="D112" s="215" t="s">
        <v>167</v>
      </c>
      <c r="E112" s="216" t="s">
        <v>2580</v>
      </c>
      <c r="F112" s="217" t="s">
        <v>2581</v>
      </c>
      <c r="G112" s="218" t="s">
        <v>1358</v>
      </c>
      <c r="H112" s="219">
        <v>2</v>
      </c>
      <c r="I112" s="220"/>
      <c r="J112" s="221">
        <f>ROUND(I112*H112,2)</f>
        <v>0</v>
      </c>
      <c r="K112" s="217" t="s">
        <v>19</v>
      </c>
      <c r="L112" s="47"/>
      <c r="M112" s="222" t="s">
        <v>19</v>
      </c>
      <c r="N112" s="223" t="s">
        <v>41</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172</v>
      </c>
      <c r="AT112" s="226" t="s">
        <v>167</v>
      </c>
      <c r="AU112" s="226" t="s">
        <v>77</v>
      </c>
      <c r="AY112" s="20" t="s">
        <v>165</v>
      </c>
      <c r="BE112" s="227">
        <f>IF(N112="základní",J112,0)</f>
        <v>0</v>
      </c>
      <c r="BF112" s="227">
        <f>IF(N112="snížená",J112,0)</f>
        <v>0</v>
      </c>
      <c r="BG112" s="227">
        <f>IF(N112="zákl. přenesená",J112,0)</f>
        <v>0</v>
      </c>
      <c r="BH112" s="227">
        <f>IF(N112="sníž. přenesená",J112,0)</f>
        <v>0</v>
      </c>
      <c r="BI112" s="227">
        <f>IF(N112="nulová",J112,0)</f>
        <v>0</v>
      </c>
      <c r="BJ112" s="20" t="s">
        <v>77</v>
      </c>
      <c r="BK112" s="227">
        <f>ROUND(I112*H112,2)</f>
        <v>0</v>
      </c>
      <c r="BL112" s="20" t="s">
        <v>172</v>
      </c>
      <c r="BM112" s="226" t="s">
        <v>2582</v>
      </c>
    </row>
    <row r="113" s="2" customFormat="1" ht="16.5" customHeight="1">
      <c r="A113" s="41"/>
      <c r="B113" s="42"/>
      <c r="C113" s="215" t="s">
        <v>318</v>
      </c>
      <c r="D113" s="215" t="s">
        <v>167</v>
      </c>
      <c r="E113" s="216" t="s">
        <v>2583</v>
      </c>
      <c r="F113" s="217" t="s">
        <v>2584</v>
      </c>
      <c r="G113" s="218" t="s">
        <v>1358</v>
      </c>
      <c r="H113" s="219">
        <v>3</v>
      </c>
      <c r="I113" s="220"/>
      <c r="J113" s="221">
        <f>ROUND(I113*H113,2)</f>
        <v>0</v>
      </c>
      <c r="K113" s="217" t="s">
        <v>19</v>
      </c>
      <c r="L113" s="47"/>
      <c r="M113" s="222" t="s">
        <v>19</v>
      </c>
      <c r="N113" s="223" t="s">
        <v>41</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172</v>
      </c>
      <c r="AT113" s="226" t="s">
        <v>167</v>
      </c>
      <c r="AU113" s="226" t="s">
        <v>77</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2585</v>
      </c>
    </row>
    <row r="114" s="2" customFormat="1" ht="16.5" customHeight="1">
      <c r="A114" s="41"/>
      <c r="B114" s="42"/>
      <c r="C114" s="215" t="s">
        <v>325</v>
      </c>
      <c r="D114" s="215" t="s">
        <v>167</v>
      </c>
      <c r="E114" s="216" t="s">
        <v>2586</v>
      </c>
      <c r="F114" s="217" t="s">
        <v>2587</v>
      </c>
      <c r="G114" s="218" t="s">
        <v>1358</v>
      </c>
      <c r="H114" s="219">
        <v>1</v>
      </c>
      <c r="I114" s="220"/>
      <c r="J114" s="221">
        <f>ROUND(I114*H114,2)</f>
        <v>0</v>
      </c>
      <c r="K114" s="217" t="s">
        <v>19</v>
      </c>
      <c r="L114" s="47"/>
      <c r="M114" s="222" t="s">
        <v>19</v>
      </c>
      <c r="N114" s="223" t="s">
        <v>41</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172</v>
      </c>
      <c r="AT114" s="226" t="s">
        <v>167</v>
      </c>
      <c r="AU114" s="226" t="s">
        <v>77</v>
      </c>
      <c r="AY114" s="20" t="s">
        <v>165</v>
      </c>
      <c r="BE114" s="227">
        <f>IF(N114="základní",J114,0)</f>
        <v>0</v>
      </c>
      <c r="BF114" s="227">
        <f>IF(N114="snížená",J114,0)</f>
        <v>0</v>
      </c>
      <c r="BG114" s="227">
        <f>IF(N114="zákl. přenesená",J114,0)</f>
        <v>0</v>
      </c>
      <c r="BH114" s="227">
        <f>IF(N114="sníž. přenesená",J114,0)</f>
        <v>0</v>
      </c>
      <c r="BI114" s="227">
        <f>IF(N114="nulová",J114,0)</f>
        <v>0</v>
      </c>
      <c r="BJ114" s="20" t="s">
        <v>77</v>
      </c>
      <c r="BK114" s="227">
        <f>ROUND(I114*H114,2)</f>
        <v>0</v>
      </c>
      <c r="BL114" s="20" t="s">
        <v>172</v>
      </c>
      <c r="BM114" s="226" t="s">
        <v>2588</v>
      </c>
    </row>
    <row r="115" s="2" customFormat="1" ht="16.5" customHeight="1">
      <c r="A115" s="41"/>
      <c r="B115" s="42"/>
      <c r="C115" s="215" t="s">
        <v>331</v>
      </c>
      <c r="D115" s="215" t="s">
        <v>167</v>
      </c>
      <c r="E115" s="216" t="s">
        <v>2589</v>
      </c>
      <c r="F115" s="217" t="s">
        <v>2584</v>
      </c>
      <c r="G115" s="218" t="s">
        <v>1358</v>
      </c>
      <c r="H115" s="219">
        <v>1</v>
      </c>
      <c r="I115" s="220"/>
      <c r="J115" s="221">
        <f>ROUND(I115*H115,2)</f>
        <v>0</v>
      </c>
      <c r="K115" s="217" t="s">
        <v>19</v>
      </c>
      <c r="L115" s="47"/>
      <c r="M115" s="222" t="s">
        <v>19</v>
      </c>
      <c r="N115" s="223" t="s">
        <v>41</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172</v>
      </c>
      <c r="AT115" s="226" t="s">
        <v>167</v>
      </c>
      <c r="AU115" s="226" t="s">
        <v>77</v>
      </c>
      <c r="AY115" s="20" t="s">
        <v>165</v>
      </c>
      <c r="BE115" s="227">
        <f>IF(N115="základní",J115,0)</f>
        <v>0</v>
      </c>
      <c r="BF115" s="227">
        <f>IF(N115="snížená",J115,0)</f>
        <v>0</v>
      </c>
      <c r="BG115" s="227">
        <f>IF(N115="zákl. přenesená",J115,0)</f>
        <v>0</v>
      </c>
      <c r="BH115" s="227">
        <f>IF(N115="sníž. přenesená",J115,0)</f>
        <v>0</v>
      </c>
      <c r="BI115" s="227">
        <f>IF(N115="nulová",J115,0)</f>
        <v>0</v>
      </c>
      <c r="BJ115" s="20" t="s">
        <v>77</v>
      </c>
      <c r="BK115" s="227">
        <f>ROUND(I115*H115,2)</f>
        <v>0</v>
      </c>
      <c r="BL115" s="20" t="s">
        <v>172</v>
      </c>
      <c r="BM115" s="226" t="s">
        <v>2590</v>
      </c>
    </row>
    <row r="116" s="2" customFormat="1" ht="16.5" customHeight="1">
      <c r="A116" s="41"/>
      <c r="B116" s="42"/>
      <c r="C116" s="215" t="s">
        <v>337</v>
      </c>
      <c r="D116" s="215" t="s">
        <v>167</v>
      </c>
      <c r="E116" s="216" t="s">
        <v>2591</v>
      </c>
      <c r="F116" s="217" t="s">
        <v>2592</v>
      </c>
      <c r="G116" s="218" t="s">
        <v>1358</v>
      </c>
      <c r="H116" s="219">
        <v>1</v>
      </c>
      <c r="I116" s="220"/>
      <c r="J116" s="221">
        <f>ROUND(I116*H116,2)</f>
        <v>0</v>
      </c>
      <c r="K116" s="217" t="s">
        <v>19</v>
      </c>
      <c r="L116" s="47"/>
      <c r="M116" s="222" t="s">
        <v>19</v>
      </c>
      <c r="N116" s="223" t="s">
        <v>41</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172</v>
      </c>
      <c r="AT116" s="226" t="s">
        <v>167</v>
      </c>
      <c r="AU116" s="226" t="s">
        <v>77</v>
      </c>
      <c r="AY116" s="20" t="s">
        <v>165</v>
      </c>
      <c r="BE116" s="227">
        <f>IF(N116="základní",J116,0)</f>
        <v>0</v>
      </c>
      <c r="BF116" s="227">
        <f>IF(N116="snížená",J116,0)</f>
        <v>0</v>
      </c>
      <c r="BG116" s="227">
        <f>IF(N116="zákl. přenesená",J116,0)</f>
        <v>0</v>
      </c>
      <c r="BH116" s="227">
        <f>IF(N116="sníž. přenesená",J116,0)</f>
        <v>0</v>
      </c>
      <c r="BI116" s="227">
        <f>IF(N116="nulová",J116,0)</f>
        <v>0</v>
      </c>
      <c r="BJ116" s="20" t="s">
        <v>77</v>
      </c>
      <c r="BK116" s="227">
        <f>ROUND(I116*H116,2)</f>
        <v>0</v>
      </c>
      <c r="BL116" s="20" t="s">
        <v>172</v>
      </c>
      <c r="BM116" s="226" t="s">
        <v>2593</v>
      </c>
    </row>
    <row r="117" s="2" customFormat="1" ht="16.5" customHeight="1">
      <c r="A117" s="41"/>
      <c r="B117" s="42"/>
      <c r="C117" s="215" t="s">
        <v>342</v>
      </c>
      <c r="D117" s="215" t="s">
        <v>167</v>
      </c>
      <c r="E117" s="216" t="s">
        <v>2594</v>
      </c>
      <c r="F117" s="217" t="s">
        <v>2573</v>
      </c>
      <c r="G117" s="218" t="s">
        <v>1358</v>
      </c>
      <c r="H117" s="219">
        <v>1</v>
      </c>
      <c r="I117" s="220"/>
      <c r="J117" s="221">
        <f>ROUND(I117*H117,2)</f>
        <v>0</v>
      </c>
      <c r="K117" s="217" t="s">
        <v>19</v>
      </c>
      <c r="L117" s="47"/>
      <c r="M117" s="222" t="s">
        <v>19</v>
      </c>
      <c r="N117" s="223" t="s">
        <v>41</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172</v>
      </c>
      <c r="AT117" s="226" t="s">
        <v>167</v>
      </c>
      <c r="AU117" s="226" t="s">
        <v>77</v>
      </c>
      <c r="AY117" s="20" t="s">
        <v>165</v>
      </c>
      <c r="BE117" s="227">
        <f>IF(N117="základní",J117,0)</f>
        <v>0</v>
      </c>
      <c r="BF117" s="227">
        <f>IF(N117="snížená",J117,0)</f>
        <v>0</v>
      </c>
      <c r="BG117" s="227">
        <f>IF(N117="zákl. přenesená",J117,0)</f>
        <v>0</v>
      </c>
      <c r="BH117" s="227">
        <f>IF(N117="sníž. přenesená",J117,0)</f>
        <v>0</v>
      </c>
      <c r="BI117" s="227">
        <f>IF(N117="nulová",J117,0)</f>
        <v>0</v>
      </c>
      <c r="BJ117" s="20" t="s">
        <v>77</v>
      </c>
      <c r="BK117" s="227">
        <f>ROUND(I117*H117,2)</f>
        <v>0</v>
      </c>
      <c r="BL117" s="20" t="s">
        <v>172</v>
      </c>
      <c r="BM117" s="226" t="s">
        <v>2595</v>
      </c>
    </row>
    <row r="118" s="2" customFormat="1" ht="16.5" customHeight="1">
      <c r="A118" s="41"/>
      <c r="B118" s="42"/>
      <c r="C118" s="215" t="s">
        <v>348</v>
      </c>
      <c r="D118" s="215" t="s">
        <v>167</v>
      </c>
      <c r="E118" s="216" t="s">
        <v>2596</v>
      </c>
      <c r="F118" s="217" t="s">
        <v>2584</v>
      </c>
      <c r="G118" s="218" t="s">
        <v>1358</v>
      </c>
      <c r="H118" s="219">
        <v>2</v>
      </c>
      <c r="I118" s="220"/>
      <c r="J118" s="221">
        <f>ROUND(I118*H118,2)</f>
        <v>0</v>
      </c>
      <c r="K118" s="217" t="s">
        <v>19</v>
      </c>
      <c r="L118" s="47"/>
      <c r="M118" s="222" t="s">
        <v>19</v>
      </c>
      <c r="N118" s="223" t="s">
        <v>41</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172</v>
      </c>
      <c r="AT118" s="226" t="s">
        <v>167</v>
      </c>
      <c r="AU118" s="226" t="s">
        <v>77</v>
      </c>
      <c r="AY118" s="20" t="s">
        <v>165</v>
      </c>
      <c r="BE118" s="227">
        <f>IF(N118="základní",J118,0)</f>
        <v>0</v>
      </c>
      <c r="BF118" s="227">
        <f>IF(N118="snížená",J118,0)</f>
        <v>0</v>
      </c>
      <c r="BG118" s="227">
        <f>IF(N118="zákl. přenesená",J118,0)</f>
        <v>0</v>
      </c>
      <c r="BH118" s="227">
        <f>IF(N118="sníž. přenesená",J118,0)</f>
        <v>0</v>
      </c>
      <c r="BI118" s="227">
        <f>IF(N118="nulová",J118,0)</f>
        <v>0</v>
      </c>
      <c r="BJ118" s="20" t="s">
        <v>77</v>
      </c>
      <c r="BK118" s="227">
        <f>ROUND(I118*H118,2)</f>
        <v>0</v>
      </c>
      <c r="BL118" s="20" t="s">
        <v>172</v>
      </c>
      <c r="BM118" s="226" t="s">
        <v>2597</v>
      </c>
    </row>
    <row r="119" s="2" customFormat="1" ht="16.5" customHeight="1">
      <c r="A119" s="41"/>
      <c r="B119" s="42"/>
      <c r="C119" s="215" t="s">
        <v>353</v>
      </c>
      <c r="D119" s="215" t="s">
        <v>167</v>
      </c>
      <c r="E119" s="216" t="s">
        <v>2598</v>
      </c>
      <c r="F119" s="217" t="s">
        <v>2581</v>
      </c>
      <c r="G119" s="218" t="s">
        <v>1358</v>
      </c>
      <c r="H119" s="219">
        <v>2</v>
      </c>
      <c r="I119" s="220"/>
      <c r="J119" s="221">
        <f>ROUND(I119*H119,2)</f>
        <v>0</v>
      </c>
      <c r="K119" s="217" t="s">
        <v>19</v>
      </c>
      <c r="L119" s="47"/>
      <c r="M119" s="222" t="s">
        <v>19</v>
      </c>
      <c r="N119" s="223" t="s">
        <v>41</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172</v>
      </c>
      <c r="AT119" s="226" t="s">
        <v>167</v>
      </c>
      <c r="AU119" s="226" t="s">
        <v>77</v>
      </c>
      <c r="AY119" s="20" t="s">
        <v>165</v>
      </c>
      <c r="BE119" s="227">
        <f>IF(N119="základní",J119,0)</f>
        <v>0</v>
      </c>
      <c r="BF119" s="227">
        <f>IF(N119="snížená",J119,0)</f>
        <v>0</v>
      </c>
      <c r="BG119" s="227">
        <f>IF(N119="zákl. přenesená",J119,0)</f>
        <v>0</v>
      </c>
      <c r="BH119" s="227">
        <f>IF(N119="sníž. přenesená",J119,0)</f>
        <v>0</v>
      </c>
      <c r="BI119" s="227">
        <f>IF(N119="nulová",J119,0)</f>
        <v>0</v>
      </c>
      <c r="BJ119" s="20" t="s">
        <v>77</v>
      </c>
      <c r="BK119" s="227">
        <f>ROUND(I119*H119,2)</f>
        <v>0</v>
      </c>
      <c r="BL119" s="20" t="s">
        <v>172</v>
      </c>
      <c r="BM119" s="226" t="s">
        <v>2599</v>
      </c>
    </row>
    <row r="120" s="2" customFormat="1" ht="16.5" customHeight="1">
      <c r="A120" s="41"/>
      <c r="B120" s="42"/>
      <c r="C120" s="215" t="s">
        <v>359</v>
      </c>
      <c r="D120" s="215" t="s">
        <v>167</v>
      </c>
      <c r="E120" s="216" t="s">
        <v>2600</v>
      </c>
      <c r="F120" s="217" t="s">
        <v>2587</v>
      </c>
      <c r="G120" s="218" t="s">
        <v>1358</v>
      </c>
      <c r="H120" s="219">
        <v>2</v>
      </c>
      <c r="I120" s="220"/>
      <c r="J120" s="221">
        <f>ROUND(I120*H120,2)</f>
        <v>0</v>
      </c>
      <c r="K120" s="217" t="s">
        <v>19</v>
      </c>
      <c r="L120" s="47"/>
      <c r="M120" s="222" t="s">
        <v>19</v>
      </c>
      <c r="N120" s="223" t="s">
        <v>41</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172</v>
      </c>
      <c r="AT120" s="226" t="s">
        <v>167</v>
      </c>
      <c r="AU120" s="226" t="s">
        <v>77</v>
      </c>
      <c r="AY120" s="20" t="s">
        <v>165</v>
      </c>
      <c r="BE120" s="227">
        <f>IF(N120="základní",J120,0)</f>
        <v>0</v>
      </c>
      <c r="BF120" s="227">
        <f>IF(N120="snížená",J120,0)</f>
        <v>0</v>
      </c>
      <c r="BG120" s="227">
        <f>IF(N120="zákl. přenesená",J120,0)</f>
        <v>0</v>
      </c>
      <c r="BH120" s="227">
        <f>IF(N120="sníž. přenesená",J120,0)</f>
        <v>0</v>
      </c>
      <c r="BI120" s="227">
        <f>IF(N120="nulová",J120,0)</f>
        <v>0</v>
      </c>
      <c r="BJ120" s="20" t="s">
        <v>77</v>
      </c>
      <c r="BK120" s="227">
        <f>ROUND(I120*H120,2)</f>
        <v>0</v>
      </c>
      <c r="BL120" s="20" t="s">
        <v>172</v>
      </c>
      <c r="BM120" s="226" t="s">
        <v>2601</v>
      </c>
    </row>
    <row r="121" s="2" customFormat="1" ht="16.5" customHeight="1">
      <c r="A121" s="41"/>
      <c r="B121" s="42"/>
      <c r="C121" s="215" t="s">
        <v>365</v>
      </c>
      <c r="D121" s="215" t="s">
        <v>167</v>
      </c>
      <c r="E121" s="216" t="s">
        <v>2602</v>
      </c>
      <c r="F121" s="217" t="s">
        <v>2603</v>
      </c>
      <c r="G121" s="218" t="s">
        <v>1358</v>
      </c>
      <c r="H121" s="219">
        <v>21</v>
      </c>
      <c r="I121" s="220"/>
      <c r="J121" s="221">
        <f>ROUND(I121*H121,2)</f>
        <v>0</v>
      </c>
      <c r="K121" s="217" t="s">
        <v>19</v>
      </c>
      <c r="L121" s="47"/>
      <c r="M121" s="222" t="s">
        <v>19</v>
      </c>
      <c r="N121" s="223" t="s">
        <v>41</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172</v>
      </c>
      <c r="AT121" s="226" t="s">
        <v>167</v>
      </c>
      <c r="AU121" s="226" t="s">
        <v>77</v>
      </c>
      <c r="AY121" s="20" t="s">
        <v>165</v>
      </c>
      <c r="BE121" s="227">
        <f>IF(N121="základní",J121,0)</f>
        <v>0</v>
      </c>
      <c r="BF121" s="227">
        <f>IF(N121="snížená",J121,0)</f>
        <v>0</v>
      </c>
      <c r="BG121" s="227">
        <f>IF(N121="zákl. přenesená",J121,0)</f>
        <v>0</v>
      </c>
      <c r="BH121" s="227">
        <f>IF(N121="sníž. přenesená",J121,0)</f>
        <v>0</v>
      </c>
      <c r="BI121" s="227">
        <f>IF(N121="nulová",J121,0)</f>
        <v>0</v>
      </c>
      <c r="BJ121" s="20" t="s">
        <v>77</v>
      </c>
      <c r="BK121" s="227">
        <f>ROUND(I121*H121,2)</f>
        <v>0</v>
      </c>
      <c r="BL121" s="20" t="s">
        <v>172</v>
      </c>
      <c r="BM121" s="226" t="s">
        <v>2604</v>
      </c>
    </row>
    <row r="122" s="2" customFormat="1" ht="16.5" customHeight="1">
      <c r="A122" s="41"/>
      <c r="B122" s="42"/>
      <c r="C122" s="215" t="s">
        <v>371</v>
      </c>
      <c r="D122" s="215" t="s">
        <v>167</v>
      </c>
      <c r="E122" s="216" t="s">
        <v>2605</v>
      </c>
      <c r="F122" s="217" t="s">
        <v>2606</v>
      </c>
      <c r="G122" s="218" t="s">
        <v>1358</v>
      </c>
      <c r="H122" s="219">
        <v>7</v>
      </c>
      <c r="I122" s="220"/>
      <c r="J122" s="221">
        <f>ROUND(I122*H122,2)</f>
        <v>0</v>
      </c>
      <c r="K122" s="217" t="s">
        <v>19</v>
      </c>
      <c r="L122" s="47"/>
      <c r="M122" s="222" t="s">
        <v>19</v>
      </c>
      <c r="N122" s="223" t="s">
        <v>41</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172</v>
      </c>
      <c r="AT122" s="226" t="s">
        <v>167</v>
      </c>
      <c r="AU122" s="226" t="s">
        <v>77</v>
      </c>
      <c r="AY122" s="20" t="s">
        <v>165</v>
      </c>
      <c r="BE122" s="227">
        <f>IF(N122="základní",J122,0)</f>
        <v>0</v>
      </c>
      <c r="BF122" s="227">
        <f>IF(N122="snížená",J122,0)</f>
        <v>0</v>
      </c>
      <c r="BG122" s="227">
        <f>IF(N122="zákl. přenesená",J122,0)</f>
        <v>0</v>
      </c>
      <c r="BH122" s="227">
        <f>IF(N122="sníž. přenesená",J122,0)</f>
        <v>0</v>
      </c>
      <c r="BI122" s="227">
        <f>IF(N122="nulová",J122,0)</f>
        <v>0</v>
      </c>
      <c r="BJ122" s="20" t="s">
        <v>77</v>
      </c>
      <c r="BK122" s="227">
        <f>ROUND(I122*H122,2)</f>
        <v>0</v>
      </c>
      <c r="BL122" s="20" t="s">
        <v>172</v>
      </c>
      <c r="BM122" s="226" t="s">
        <v>2607</v>
      </c>
    </row>
    <row r="123" s="2" customFormat="1" ht="16.5" customHeight="1">
      <c r="A123" s="41"/>
      <c r="B123" s="42"/>
      <c r="C123" s="215" t="s">
        <v>377</v>
      </c>
      <c r="D123" s="215" t="s">
        <v>167</v>
      </c>
      <c r="E123" s="216" t="s">
        <v>2608</v>
      </c>
      <c r="F123" s="217" t="s">
        <v>2609</v>
      </c>
      <c r="G123" s="218" t="s">
        <v>1358</v>
      </c>
      <c r="H123" s="219">
        <v>7</v>
      </c>
      <c r="I123" s="220"/>
      <c r="J123" s="221">
        <f>ROUND(I123*H123,2)</f>
        <v>0</v>
      </c>
      <c r="K123" s="217" t="s">
        <v>19</v>
      </c>
      <c r="L123" s="47"/>
      <c r="M123" s="222" t="s">
        <v>19</v>
      </c>
      <c r="N123" s="223" t="s">
        <v>41</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172</v>
      </c>
      <c r="AT123" s="226" t="s">
        <v>167</v>
      </c>
      <c r="AU123" s="226" t="s">
        <v>77</v>
      </c>
      <c r="AY123" s="20" t="s">
        <v>165</v>
      </c>
      <c r="BE123" s="227">
        <f>IF(N123="základní",J123,0)</f>
        <v>0</v>
      </c>
      <c r="BF123" s="227">
        <f>IF(N123="snížená",J123,0)</f>
        <v>0</v>
      </c>
      <c r="BG123" s="227">
        <f>IF(N123="zákl. přenesená",J123,0)</f>
        <v>0</v>
      </c>
      <c r="BH123" s="227">
        <f>IF(N123="sníž. přenesená",J123,0)</f>
        <v>0</v>
      </c>
      <c r="BI123" s="227">
        <f>IF(N123="nulová",J123,0)</f>
        <v>0</v>
      </c>
      <c r="BJ123" s="20" t="s">
        <v>77</v>
      </c>
      <c r="BK123" s="227">
        <f>ROUND(I123*H123,2)</f>
        <v>0</v>
      </c>
      <c r="BL123" s="20" t="s">
        <v>172</v>
      </c>
      <c r="BM123" s="226" t="s">
        <v>2610</v>
      </c>
    </row>
    <row r="124" s="2" customFormat="1" ht="16.5" customHeight="1">
      <c r="A124" s="41"/>
      <c r="B124" s="42"/>
      <c r="C124" s="215" t="s">
        <v>383</v>
      </c>
      <c r="D124" s="215" t="s">
        <v>167</v>
      </c>
      <c r="E124" s="216" t="s">
        <v>2611</v>
      </c>
      <c r="F124" s="217" t="s">
        <v>2612</v>
      </c>
      <c r="G124" s="218" t="s">
        <v>1358</v>
      </c>
      <c r="H124" s="219">
        <v>15</v>
      </c>
      <c r="I124" s="220"/>
      <c r="J124" s="221">
        <f>ROUND(I124*H124,2)</f>
        <v>0</v>
      </c>
      <c r="K124" s="217" t="s">
        <v>19</v>
      </c>
      <c r="L124" s="47"/>
      <c r="M124" s="222" t="s">
        <v>19</v>
      </c>
      <c r="N124" s="223" t="s">
        <v>41</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172</v>
      </c>
      <c r="AT124" s="226" t="s">
        <v>167</v>
      </c>
      <c r="AU124" s="226" t="s">
        <v>77</v>
      </c>
      <c r="AY124" s="20" t="s">
        <v>165</v>
      </c>
      <c r="BE124" s="227">
        <f>IF(N124="základní",J124,0)</f>
        <v>0</v>
      </c>
      <c r="BF124" s="227">
        <f>IF(N124="snížená",J124,0)</f>
        <v>0</v>
      </c>
      <c r="BG124" s="227">
        <f>IF(N124="zákl. přenesená",J124,0)</f>
        <v>0</v>
      </c>
      <c r="BH124" s="227">
        <f>IF(N124="sníž. přenesená",J124,0)</f>
        <v>0</v>
      </c>
      <c r="BI124" s="227">
        <f>IF(N124="nulová",J124,0)</f>
        <v>0</v>
      </c>
      <c r="BJ124" s="20" t="s">
        <v>77</v>
      </c>
      <c r="BK124" s="227">
        <f>ROUND(I124*H124,2)</f>
        <v>0</v>
      </c>
      <c r="BL124" s="20" t="s">
        <v>172</v>
      </c>
      <c r="BM124" s="226" t="s">
        <v>2613</v>
      </c>
    </row>
    <row r="125" s="2" customFormat="1" ht="16.5" customHeight="1">
      <c r="A125" s="41"/>
      <c r="B125" s="42"/>
      <c r="C125" s="215" t="s">
        <v>392</v>
      </c>
      <c r="D125" s="215" t="s">
        <v>167</v>
      </c>
      <c r="E125" s="216" t="s">
        <v>2614</v>
      </c>
      <c r="F125" s="217" t="s">
        <v>2615</v>
      </c>
      <c r="G125" s="218" t="s">
        <v>1358</v>
      </c>
      <c r="H125" s="219">
        <v>5</v>
      </c>
      <c r="I125" s="220"/>
      <c r="J125" s="221">
        <f>ROUND(I125*H125,2)</f>
        <v>0</v>
      </c>
      <c r="K125" s="217" t="s">
        <v>19</v>
      </c>
      <c r="L125" s="47"/>
      <c r="M125" s="222" t="s">
        <v>19</v>
      </c>
      <c r="N125" s="223" t="s">
        <v>41</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172</v>
      </c>
      <c r="AT125" s="226" t="s">
        <v>167</v>
      </c>
      <c r="AU125" s="226" t="s">
        <v>77</v>
      </c>
      <c r="AY125" s="20" t="s">
        <v>165</v>
      </c>
      <c r="BE125" s="227">
        <f>IF(N125="základní",J125,0)</f>
        <v>0</v>
      </c>
      <c r="BF125" s="227">
        <f>IF(N125="snížená",J125,0)</f>
        <v>0</v>
      </c>
      <c r="BG125" s="227">
        <f>IF(N125="zákl. přenesená",J125,0)</f>
        <v>0</v>
      </c>
      <c r="BH125" s="227">
        <f>IF(N125="sníž. přenesená",J125,0)</f>
        <v>0</v>
      </c>
      <c r="BI125" s="227">
        <f>IF(N125="nulová",J125,0)</f>
        <v>0</v>
      </c>
      <c r="BJ125" s="20" t="s">
        <v>77</v>
      </c>
      <c r="BK125" s="227">
        <f>ROUND(I125*H125,2)</f>
        <v>0</v>
      </c>
      <c r="BL125" s="20" t="s">
        <v>172</v>
      </c>
      <c r="BM125" s="226" t="s">
        <v>2616</v>
      </c>
    </row>
    <row r="126" s="2" customFormat="1" ht="16.5" customHeight="1">
      <c r="A126" s="41"/>
      <c r="B126" s="42"/>
      <c r="C126" s="215" t="s">
        <v>401</v>
      </c>
      <c r="D126" s="215" t="s">
        <v>167</v>
      </c>
      <c r="E126" s="216" t="s">
        <v>2617</v>
      </c>
      <c r="F126" s="217" t="s">
        <v>2618</v>
      </c>
      <c r="G126" s="218" t="s">
        <v>1358</v>
      </c>
      <c r="H126" s="219">
        <v>5</v>
      </c>
      <c r="I126" s="220"/>
      <c r="J126" s="221">
        <f>ROUND(I126*H126,2)</f>
        <v>0</v>
      </c>
      <c r="K126" s="217" t="s">
        <v>19</v>
      </c>
      <c r="L126" s="47"/>
      <c r="M126" s="222" t="s">
        <v>19</v>
      </c>
      <c r="N126" s="223" t="s">
        <v>41</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172</v>
      </c>
      <c r="AT126" s="226" t="s">
        <v>167</v>
      </c>
      <c r="AU126" s="226" t="s">
        <v>77</v>
      </c>
      <c r="AY126" s="20" t="s">
        <v>165</v>
      </c>
      <c r="BE126" s="227">
        <f>IF(N126="základní",J126,0)</f>
        <v>0</v>
      </c>
      <c r="BF126" s="227">
        <f>IF(N126="snížená",J126,0)</f>
        <v>0</v>
      </c>
      <c r="BG126" s="227">
        <f>IF(N126="zákl. přenesená",J126,0)</f>
        <v>0</v>
      </c>
      <c r="BH126" s="227">
        <f>IF(N126="sníž. přenesená",J126,0)</f>
        <v>0</v>
      </c>
      <c r="BI126" s="227">
        <f>IF(N126="nulová",J126,0)</f>
        <v>0</v>
      </c>
      <c r="BJ126" s="20" t="s">
        <v>77</v>
      </c>
      <c r="BK126" s="227">
        <f>ROUND(I126*H126,2)</f>
        <v>0</v>
      </c>
      <c r="BL126" s="20" t="s">
        <v>172</v>
      </c>
      <c r="BM126" s="226" t="s">
        <v>2619</v>
      </c>
    </row>
    <row r="127" s="2" customFormat="1" ht="16.5" customHeight="1">
      <c r="A127" s="41"/>
      <c r="B127" s="42"/>
      <c r="C127" s="215" t="s">
        <v>414</v>
      </c>
      <c r="D127" s="215" t="s">
        <v>167</v>
      </c>
      <c r="E127" s="216" t="s">
        <v>2620</v>
      </c>
      <c r="F127" s="217" t="s">
        <v>2621</v>
      </c>
      <c r="G127" s="218" t="s">
        <v>1358</v>
      </c>
      <c r="H127" s="219">
        <v>1</v>
      </c>
      <c r="I127" s="220"/>
      <c r="J127" s="221">
        <f>ROUND(I127*H127,2)</f>
        <v>0</v>
      </c>
      <c r="K127" s="217" t="s">
        <v>19</v>
      </c>
      <c r="L127" s="47"/>
      <c r="M127" s="222" t="s">
        <v>19</v>
      </c>
      <c r="N127" s="223" t="s">
        <v>41</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172</v>
      </c>
      <c r="AT127" s="226" t="s">
        <v>167</v>
      </c>
      <c r="AU127" s="226" t="s">
        <v>77</v>
      </c>
      <c r="AY127" s="20" t="s">
        <v>165</v>
      </c>
      <c r="BE127" s="227">
        <f>IF(N127="základní",J127,0)</f>
        <v>0</v>
      </c>
      <c r="BF127" s="227">
        <f>IF(N127="snížená",J127,0)</f>
        <v>0</v>
      </c>
      <c r="BG127" s="227">
        <f>IF(N127="zákl. přenesená",J127,0)</f>
        <v>0</v>
      </c>
      <c r="BH127" s="227">
        <f>IF(N127="sníž. přenesená",J127,0)</f>
        <v>0</v>
      </c>
      <c r="BI127" s="227">
        <f>IF(N127="nulová",J127,0)</f>
        <v>0</v>
      </c>
      <c r="BJ127" s="20" t="s">
        <v>77</v>
      </c>
      <c r="BK127" s="227">
        <f>ROUND(I127*H127,2)</f>
        <v>0</v>
      </c>
      <c r="BL127" s="20" t="s">
        <v>172</v>
      </c>
      <c r="BM127" s="226" t="s">
        <v>2622</v>
      </c>
    </row>
    <row r="128" s="2" customFormat="1" ht="16.5" customHeight="1">
      <c r="A128" s="41"/>
      <c r="B128" s="42"/>
      <c r="C128" s="215" t="s">
        <v>419</v>
      </c>
      <c r="D128" s="215" t="s">
        <v>167</v>
      </c>
      <c r="E128" s="216" t="s">
        <v>2623</v>
      </c>
      <c r="F128" s="217" t="s">
        <v>2624</v>
      </c>
      <c r="G128" s="218" t="s">
        <v>1358</v>
      </c>
      <c r="H128" s="219">
        <v>1</v>
      </c>
      <c r="I128" s="220"/>
      <c r="J128" s="221">
        <f>ROUND(I128*H128,2)</f>
        <v>0</v>
      </c>
      <c r="K128" s="217" t="s">
        <v>19</v>
      </c>
      <c r="L128" s="47"/>
      <c r="M128" s="222" t="s">
        <v>19</v>
      </c>
      <c r="N128" s="223" t="s">
        <v>41</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172</v>
      </c>
      <c r="AT128" s="226" t="s">
        <v>167</v>
      </c>
      <c r="AU128" s="226" t="s">
        <v>77</v>
      </c>
      <c r="AY128" s="20" t="s">
        <v>165</v>
      </c>
      <c r="BE128" s="227">
        <f>IF(N128="základní",J128,0)</f>
        <v>0</v>
      </c>
      <c r="BF128" s="227">
        <f>IF(N128="snížená",J128,0)</f>
        <v>0</v>
      </c>
      <c r="BG128" s="227">
        <f>IF(N128="zákl. přenesená",J128,0)</f>
        <v>0</v>
      </c>
      <c r="BH128" s="227">
        <f>IF(N128="sníž. přenesená",J128,0)</f>
        <v>0</v>
      </c>
      <c r="BI128" s="227">
        <f>IF(N128="nulová",J128,0)</f>
        <v>0</v>
      </c>
      <c r="BJ128" s="20" t="s">
        <v>77</v>
      </c>
      <c r="BK128" s="227">
        <f>ROUND(I128*H128,2)</f>
        <v>0</v>
      </c>
      <c r="BL128" s="20" t="s">
        <v>172</v>
      </c>
      <c r="BM128" s="226" t="s">
        <v>2625</v>
      </c>
    </row>
    <row r="129" s="2" customFormat="1" ht="16.5" customHeight="1">
      <c r="A129" s="41"/>
      <c r="B129" s="42"/>
      <c r="C129" s="215" t="s">
        <v>426</v>
      </c>
      <c r="D129" s="215" t="s">
        <v>167</v>
      </c>
      <c r="E129" s="216" t="s">
        <v>2626</v>
      </c>
      <c r="F129" s="217" t="s">
        <v>2627</v>
      </c>
      <c r="G129" s="218" t="s">
        <v>1358</v>
      </c>
      <c r="H129" s="219">
        <v>1</v>
      </c>
      <c r="I129" s="220"/>
      <c r="J129" s="221">
        <f>ROUND(I129*H129,2)</f>
        <v>0</v>
      </c>
      <c r="K129" s="217" t="s">
        <v>19</v>
      </c>
      <c r="L129" s="47"/>
      <c r="M129" s="222" t="s">
        <v>19</v>
      </c>
      <c r="N129" s="223" t="s">
        <v>41</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172</v>
      </c>
      <c r="AT129" s="226" t="s">
        <v>167</v>
      </c>
      <c r="AU129" s="226" t="s">
        <v>77</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2628</v>
      </c>
    </row>
    <row r="130" s="2" customFormat="1" ht="16.5" customHeight="1">
      <c r="A130" s="41"/>
      <c r="B130" s="42"/>
      <c r="C130" s="215" t="s">
        <v>431</v>
      </c>
      <c r="D130" s="215" t="s">
        <v>167</v>
      </c>
      <c r="E130" s="216" t="s">
        <v>2629</v>
      </c>
      <c r="F130" s="217" t="s">
        <v>2630</v>
      </c>
      <c r="G130" s="218" t="s">
        <v>1358</v>
      </c>
      <c r="H130" s="219">
        <v>1</v>
      </c>
      <c r="I130" s="220"/>
      <c r="J130" s="221">
        <f>ROUND(I130*H130,2)</f>
        <v>0</v>
      </c>
      <c r="K130" s="217" t="s">
        <v>19</v>
      </c>
      <c r="L130" s="47"/>
      <c r="M130" s="222" t="s">
        <v>19</v>
      </c>
      <c r="N130" s="223" t="s">
        <v>41</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172</v>
      </c>
      <c r="AT130" s="226" t="s">
        <v>167</v>
      </c>
      <c r="AU130" s="226" t="s">
        <v>77</v>
      </c>
      <c r="AY130" s="20" t="s">
        <v>165</v>
      </c>
      <c r="BE130" s="227">
        <f>IF(N130="základní",J130,0)</f>
        <v>0</v>
      </c>
      <c r="BF130" s="227">
        <f>IF(N130="snížená",J130,0)</f>
        <v>0</v>
      </c>
      <c r="BG130" s="227">
        <f>IF(N130="zákl. přenesená",J130,0)</f>
        <v>0</v>
      </c>
      <c r="BH130" s="227">
        <f>IF(N130="sníž. přenesená",J130,0)</f>
        <v>0</v>
      </c>
      <c r="BI130" s="227">
        <f>IF(N130="nulová",J130,0)</f>
        <v>0</v>
      </c>
      <c r="BJ130" s="20" t="s">
        <v>77</v>
      </c>
      <c r="BK130" s="227">
        <f>ROUND(I130*H130,2)</f>
        <v>0</v>
      </c>
      <c r="BL130" s="20" t="s">
        <v>172</v>
      </c>
      <c r="BM130" s="226" t="s">
        <v>2631</v>
      </c>
    </row>
    <row r="131" s="2" customFormat="1" ht="16.5" customHeight="1">
      <c r="A131" s="41"/>
      <c r="B131" s="42"/>
      <c r="C131" s="215" t="s">
        <v>437</v>
      </c>
      <c r="D131" s="215" t="s">
        <v>167</v>
      </c>
      <c r="E131" s="216" t="s">
        <v>2632</v>
      </c>
      <c r="F131" s="217" t="s">
        <v>2633</v>
      </c>
      <c r="G131" s="218" t="s">
        <v>691</v>
      </c>
      <c r="H131" s="219">
        <v>1</v>
      </c>
      <c r="I131" s="220"/>
      <c r="J131" s="221">
        <f>ROUND(I131*H131,2)</f>
        <v>0</v>
      </c>
      <c r="K131" s="217" t="s">
        <v>19</v>
      </c>
      <c r="L131" s="47"/>
      <c r="M131" s="222" t="s">
        <v>19</v>
      </c>
      <c r="N131" s="223" t="s">
        <v>41</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172</v>
      </c>
      <c r="AT131" s="226" t="s">
        <v>167</v>
      </c>
      <c r="AU131" s="226" t="s">
        <v>77</v>
      </c>
      <c r="AY131" s="20" t="s">
        <v>165</v>
      </c>
      <c r="BE131" s="227">
        <f>IF(N131="základní",J131,0)</f>
        <v>0</v>
      </c>
      <c r="BF131" s="227">
        <f>IF(N131="snížená",J131,0)</f>
        <v>0</v>
      </c>
      <c r="BG131" s="227">
        <f>IF(N131="zákl. přenesená",J131,0)</f>
        <v>0</v>
      </c>
      <c r="BH131" s="227">
        <f>IF(N131="sníž. přenesená",J131,0)</f>
        <v>0</v>
      </c>
      <c r="BI131" s="227">
        <f>IF(N131="nulová",J131,0)</f>
        <v>0</v>
      </c>
      <c r="BJ131" s="20" t="s">
        <v>77</v>
      </c>
      <c r="BK131" s="227">
        <f>ROUND(I131*H131,2)</f>
        <v>0</v>
      </c>
      <c r="BL131" s="20" t="s">
        <v>172</v>
      </c>
      <c r="BM131" s="226" t="s">
        <v>2634</v>
      </c>
    </row>
    <row r="132" s="2" customFormat="1" ht="16.5" customHeight="1">
      <c r="A132" s="41"/>
      <c r="B132" s="42"/>
      <c r="C132" s="215" t="s">
        <v>445</v>
      </c>
      <c r="D132" s="215" t="s">
        <v>167</v>
      </c>
      <c r="E132" s="216" t="s">
        <v>2635</v>
      </c>
      <c r="F132" s="217" t="s">
        <v>2636</v>
      </c>
      <c r="G132" s="218" t="s">
        <v>691</v>
      </c>
      <c r="H132" s="219">
        <v>2</v>
      </c>
      <c r="I132" s="220"/>
      <c r="J132" s="221">
        <f>ROUND(I132*H132,2)</f>
        <v>0</v>
      </c>
      <c r="K132" s="217" t="s">
        <v>19</v>
      </c>
      <c r="L132" s="47"/>
      <c r="M132" s="222" t="s">
        <v>19</v>
      </c>
      <c r="N132" s="223" t="s">
        <v>41</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172</v>
      </c>
      <c r="AT132" s="226" t="s">
        <v>167</v>
      </c>
      <c r="AU132" s="226" t="s">
        <v>77</v>
      </c>
      <c r="AY132" s="20" t="s">
        <v>165</v>
      </c>
      <c r="BE132" s="227">
        <f>IF(N132="základní",J132,0)</f>
        <v>0</v>
      </c>
      <c r="BF132" s="227">
        <f>IF(N132="snížená",J132,0)</f>
        <v>0</v>
      </c>
      <c r="BG132" s="227">
        <f>IF(N132="zákl. přenesená",J132,0)</f>
        <v>0</v>
      </c>
      <c r="BH132" s="227">
        <f>IF(N132="sníž. přenesená",J132,0)</f>
        <v>0</v>
      </c>
      <c r="BI132" s="227">
        <f>IF(N132="nulová",J132,0)</f>
        <v>0</v>
      </c>
      <c r="BJ132" s="20" t="s">
        <v>77</v>
      </c>
      <c r="BK132" s="227">
        <f>ROUND(I132*H132,2)</f>
        <v>0</v>
      </c>
      <c r="BL132" s="20" t="s">
        <v>172</v>
      </c>
      <c r="BM132" s="226" t="s">
        <v>2637</v>
      </c>
    </row>
    <row r="133" s="2" customFormat="1" ht="16.5" customHeight="1">
      <c r="A133" s="41"/>
      <c r="B133" s="42"/>
      <c r="C133" s="215" t="s">
        <v>451</v>
      </c>
      <c r="D133" s="215" t="s">
        <v>167</v>
      </c>
      <c r="E133" s="216" t="s">
        <v>2638</v>
      </c>
      <c r="F133" s="217" t="s">
        <v>2639</v>
      </c>
      <c r="G133" s="218" t="s">
        <v>1358</v>
      </c>
      <c r="H133" s="219">
        <v>3</v>
      </c>
      <c r="I133" s="220"/>
      <c r="J133" s="221">
        <f>ROUND(I133*H133,2)</f>
        <v>0</v>
      </c>
      <c r="K133" s="217" t="s">
        <v>19</v>
      </c>
      <c r="L133" s="47"/>
      <c r="M133" s="222" t="s">
        <v>19</v>
      </c>
      <c r="N133" s="223" t="s">
        <v>41</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172</v>
      </c>
      <c r="AT133" s="226" t="s">
        <v>167</v>
      </c>
      <c r="AU133" s="226" t="s">
        <v>77</v>
      </c>
      <c r="AY133" s="20" t="s">
        <v>165</v>
      </c>
      <c r="BE133" s="227">
        <f>IF(N133="základní",J133,0)</f>
        <v>0</v>
      </c>
      <c r="BF133" s="227">
        <f>IF(N133="snížená",J133,0)</f>
        <v>0</v>
      </c>
      <c r="BG133" s="227">
        <f>IF(N133="zákl. přenesená",J133,0)</f>
        <v>0</v>
      </c>
      <c r="BH133" s="227">
        <f>IF(N133="sníž. přenesená",J133,0)</f>
        <v>0</v>
      </c>
      <c r="BI133" s="227">
        <f>IF(N133="nulová",J133,0)</f>
        <v>0</v>
      </c>
      <c r="BJ133" s="20" t="s">
        <v>77</v>
      </c>
      <c r="BK133" s="227">
        <f>ROUND(I133*H133,2)</f>
        <v>0</v>
      </c>
      <c r="BL133" s="20" t="s">
        <v>172</v>
      </c>
      <c r="BM133" s="226" t="s">
        <v>2640</v>
      </c>
    </row>
    <row r="134" s="2" customFormat="1" ht="16.5" customHeight="1">
      <c r="A134" s="41"/>
      <c r="B134" s="42"/>
      <c r="C134" s="215" t="s">
        <v>456</v>
      </c>
      <c r="D134" s="215" t="s">
        <v>167</v>
      </c>
      <c r="E134" s="216" t="s">
        <v>2641</v>
      </c>
      <c r="F134" s="217" t="s">
        <v>2559</v>
      </c>
      <c r="G134" s="218" t="s">
        <v>1358</v>
      </c>
      <c r="H134" s="219">
        <v>6</v>
      </c>
      <c r="I134" s="220"/>
      <c r="J134" s="221">
        <f>ROUND(I134*H134,2)</f>
        <v>0</v>
      </c>
      <c r="K134" s="217" t="s">
        <v>19</v>
      </c>
      <c r="L134" s="47"/>
      <c r="M134" s="222" t="s">
        <v>19</v>
      </c>
      <c r="N134" s="223" t="s">
        <v>41</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172</v>
      </c>
      <c r="AT134" s="226" t="s">
        <v>167</v>
      </c>
      <c r="AU134" s="226" t="s">
        <v>77</v>
      </c>
      <c r="AY134" s="20" t="s">
        <v>165</v>
      </c>
      <c r="BE134" s="227">
        <f>IF(N134="základní",J134,0)</f>
        <v>0</v>
      </c>
      <c r="BF134" s="227">
        <f>IF(N134="snížená",J134,0)</f>
        <v>0</v>
      </c>
      <c r="BG134" s="227">
        <f>IF(N134="zákl. přenesená",J134,0)</f>
        <v>0</v>
      </c>
      <c r="BH134" s="227">
        <f>IF(N134="sníž. přenesená",J134,0)</f>
        <v>0</v>
      </c>
      <c r="BI134" s="227">
        <f>IF(N134="nulová",J134,0)</f>
        <v>0</v>
      </c>
      <c r="BJ134" s="20" t="s">
        <v>77</v>
      </c>
      <c r="BK134" s="227">
        <f>ROUND(I134*H134,2)</f>
        <v>0</v>
      </c>
      <c r="BL134" s="20" t="s">
        <v>172</v>
      </c>
      <c r="BM134" s="226" t="s">
        <v>2642</v>
      </c>
    </row>
    <row r="135" s="2" customFormat="1" ht="16.5" customHeight="1">
      <c r="A135" s="41"/>
      <c r="B135" s="42"/>
      <c r="C135" s="215" t="s">
        <v>461</v>
      </c>
      <c r="D135" s="215" t="s">
        <v>167</v>
      </c>
      <c r="E135" s="216" t="s">
        <v>2643</v>
      </c>
      <c r="F135" s="217" t="s">
        <v>2562</v>
      </c>
      <c r="G135" s="218" t="s">
        <v>1358</v>
      </c>
      <c r="H135" s="219">
        <v>2</v>
      </c>
      <c r="I135" s="220"/>
      <c r="J135" s="221">
        <f>ROUND(I135*H135,2)</f>
        <v>0</v>
      </c>
      <c r="K135" s="217" t="s">
        <v>19</v>
      </c>
      <c r="L135" s="47"/>
      <c r="M135" s="222" t="s">
        <v>19</v>
      </c>
      <c r="N135" s="223" t="s">
        <v>41</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172</v>
      </c>
      <c r="AT135" s="226" t="s">
        <v>167</v>
      </c>
      <c r="AU135" s="226" t="s">
        <v>77</v>
      </c>
      <c r="AY135" s="20" t="s">
        <v>165</v>
      </c>
      <c r="BE135" s="227">
        <f>IF(N135="základní",J135,0)</f>
        <v>0</v>
      </c>
      <c r="BF135" s="227">
        <f>IF(N135="snížená",J135,0)</f>
        <v>0</v>
      </c>
      <c r="BG135" s="227">
        <f>IF(N135="zákl. přenesená",J135,0)</f>
        <v>0</v>
      </c>
      <c r="BH135" s="227">
        <f>IF(N135="sníž. přenesená",J135,0)</f>
        <v>0</v>
      </c>
      <c r="BI135" s="227">
        <f>IF(N135="nulová",J135,0)</f>
        <v>0</v>
      </c>
      <c r="BJ135" s="20" t="s">
        <v>77</v>
      </c>
      <c r="BK135" s="227">
        <f>ROUND(I135*H135,2)</f>
        <v>0</v>
      </c>
      <c r="BL135" s="20" t="s">
        <v>172</v>
      </c>
      <c r="BM135" s="226" t="s">
        <v>2644</v>
      </c>
    </row>
    <row r="136" s="2" customFormat="1" ht="16.5" customHeight="1">
      <c r="A136" s="41"/>
      <c r="B136" s="42"/>
      <c r="C136" s="215" t="s">
        <v>466</v>
      </c>
      <c r="D136" s="215" t="s">
        <v>167</v>
      </c>
      <c r="E136" s="216" t="s">
        <v>2645</v>
      </c>
      <c r="F136" s="217" t="s">
        <v>2559</v>
      </c>
      <c r="G136" s="218" t="s">
        <v>1358</v>
      </c>
      <c r="H136" s="219">
        <v>14</v>
      </c>
      <c r="I136" s="220"/>
      <c r="J136" s="221">
        <f>ROUND(I136*H136,2)</f>
        <v>0</v>
      </c>
      <c r="K136" s="217" t="s">
        <v>19</v>
      </c>
      <c r="L136" s="47"/>
      <c r="M136" s="222" t="s">
        <v>19</v>
      </c>
      <c r="N136" s="223" t="s">
        <v>41</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172</v>
      </c>
      <c r="AT136" s="226" t="s">
        <v>167</v>
      </c>
      <c r="AU136" s="226" t="s">
        <v>77</v>
      </c>
      <c r="AY136" s="20" t="s">
        <v>165</v>
      </c>
      <c r="BE136" s="227">
        <f>IF(N136="základní",J136,0)</f>
        <v>0</v>
      </c>
      <c r="BF136" s="227">
        <f>IF(N136="snížená",J136,0)</f>
        <v>0</v>
      </c>
      <c r="BG136" s="227">
        <f>IF(N136="zákl. přenesená",J136,0)</f>
        <v>0</v>
      </c>
      <c r="BH136" s="227">
        <f>IF(N136="sníž. přenesená",J136,0)</f>
        <v>0</v>
      </c>
      <c r="BI136" s="227">
        <f>IF(N136="nulová",J136,0)</f>
        <v>0</v>
      </c>
      <c r="BJ136" s="20" t="s">
        <v>77</v>
      </c>
      <c r="BK136" s="227">
        <f>ROUND(I136*H136,2)</f>
        <v>0</v>
      </c>
      <c r="BL136" s="20" t="s">
        <v>172</v>
      </c>
      <c r="BM136" s="226" t="s">
        <v>2646</v>
      </c>
    </row>
    <row r="137" s="2" customFormat="1" ht="16.5" customHeight="1">
      <c r="A137" s="41"/>
      <c r="B137" s="42"/>
      <c r="C137" s="215" t="s">
        <v>471</v>
      </c>
      <c r="D137" s="215" t="s">
        <v>167</v>
      </c>
      <c r="E137" s="216" t="s">
        <v>2647</v>
      </c>
      <c r="F137" s="217" t="s">
        <v>2562</v>
      </c>
      <c r="G137" s="218" t="s">
        <v>1358</v>
      </c>
      <c r="H137" s="219">
        <v>1</v>
      </c>
      <c r="I137" s="220"/>
      <c r="J137" s="221">
        <f>ROUND(I137*H137,2)</f>
        <v>0</v>
      </c>
      <c r="K137" s="217" t="s">
        <v>19</v>
      </c>
      <c r="L137" s="47"/>
      <c r="M137" s="222" t="s">
        <v>19</v>
      </c>
      <c r="N137" s="223" t="s">
        <v>41</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172</v>
      </c>
      <c r="AT137" s="226" t="s">
        <v>167</v>
      </c>
      <c r="AU137" s="226" t="s">
        <v>77</v>
      </c>
      <c r="AY137" s="20" t="s">
        <v>165</v>
      </c>
      <c r="BE137" s="227">
        <f>IF(N137="základní",J137,0)</f>
        <v>0</v>
      </c>
      <c r="BF137" s="227">
        <f>IF(N137="snížená",J137,0)</f>
        <v>0</v>
      </c>
      <c r="BG137" s="227">
        <f>IF(N137="zákl. přenesená",J137,0)</f>
        <v>0</v>
      </c>
      <c r="BH137" s="227">
        <f>IF(N137="sníž. přenesená",J137,0)</f>
        <v>0</v>
      </c>
      <c r="BI137" s="227">
        <f>IF(N137="nulová",J137,0)</f>
        <v>0</v>
      </c>
      <c r="BJ137" s="20" t="s">
        <v>77</v>
      </c>
      <c r="BK137" s="227">
        <f>ROUND(I137*H137,2)</f>
        <v>0</v>
      </c>
      <c r="BL137" s="20" t="s">
        <v>172</v>
      </c>
      <c r="BM137" s="226" t="s">
        <v>2648</v>
      </c>
    </row>
    <row r="138" s="2" customFormat="1" ht="16.5" customHeight="1">
      <c r="A138" s="41"/>
      <c r="B138" s="42"/>
      <c r="C138" s="215" t="s">
        <v>476</v>
      </c>
      <c r="D138" s="215" t="s">
        <v>167</v>
      </c>
      <c r="E138" s="216" t="s">
        <v>2649</v>
      </c>
      <c r="F138" s="217" t="s">
        <v>2650</v>
      </c>
      <c r="G138" s="218" t="s">
        <v>1358</v>
      </c>
      <c r="H138" s="219">
        <v>1</v>
      </c>
      <c r="I138" s="220"/>
      <c r="J138" s="221">
        <f>ROUND(I138*H138,2)</f>
        <v>0</v>
      </c>
      <c r="K138" s="217" t="s">
        <v>19</v>
      </c>
      <c r="L138" s="47"/>
      <c r="M138" s="222" t="s">
        <v>19</v>
      </c>
      <c r="N138" s="223" t="s">
        <v>41</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172</v>
      </c>
      <c r="AT138" s="226" t="s">
        <v>167</v>
      </c>
      <c r="AU138" s="226" t="s">
        <v>77</v>
      </c>
      <c r="AY138" s="20" t="s">
        <v>165</v>
      </c>
      <c r="BE138" s="227">
        <f>IF(N138="základní",J138,0)</f>
        <v>0</v>
      </c>
      <c r="BF138" s="227">
        <f>IF(N138="snížená",J138,0)</f>
        <v>0</v>
      </c>
      <c r="BG138" s="227">
        <f>IF(N138="zákl. přenesená",J138,0)</f>
        <v>0</v>
      </c>
      <c r="BH138" s="227">
        <f>IF(N138="sníž. přenesená",J138,0)</f>
        <v>0</v>
      </c>
      <c r="BI138" s="227">
        <f>IF(N138="nulová",J138,0)</f>
        <v>0</v>
      </c>
      <c r="BJ138" s="20" t="s">
        <v>77</v>
      </c>
      <c r="BK138" s="227">
        <f>ROUND(I138*H138,2)</f>
        <v>0</v>
      </c>
      <c r="BL138" s="20" t="s">
        <v>172</v>
      </c>
      <c r="BM138" s="226" t="s">
        <v>2651</v>
      </c>
    </row>
    <row r="139" s="2" customFormat="1" ht="16.5" customHeight="1">
      <c r="A139" s="41"/>
      <c r="B139" s="42"/>
      <c r="C139" s="215" t="s">
        <v>483</v>
      </c>
      <c r="D139" s="215" t="s">
        <v>167</v>
      </c>
      <c r="E139" s="216" t="s">
        <v>2652</v>
      </c>
      <c r="F139" s="217" t="s">
        <v>2653</v>
      </c>
      <c r="G139" s="218" t="s">
        <v>1358</v>
      </c>
      <c r="H139" s="219">
        <v>2</v>
      </c>
      <c r="I139" s="220"/>
      <c r="J139" s="221">
        <f>ROUND(I139*H139,2)</f>
        <v>0</v>
      </c>
      <c r="K139" s="217" t="s">
        <v>19</v>
      </c>
      <c r="L139" s="47"/>
      <c r="M139" s="222" t="s">
        <v>19</v>
      </c>
      <c r="N139" s="223" t="s">
        <v>41</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172</v>
      </c>
      <c r="AT139" s="226" t="s">
        <v>167</v>
      </c>
      <c r="AU139" s="226" t="s">
        <v>77</v>
      </c>
      <c r="AY139" s="20" t="s">
        <v>165</v>
      </c>
      <c r="BE139" s="227">
        <f>IF(N139="základní",J139,0)</f>
        <v>0</v>
      </c>
      <c r="BF139" s="227">
        <f>IF(N139="snížená",J139,0)</f>
        <v>0</v>
      </c>
      <c r="BG139" s="227">
        <f>IF(N139="zákl. přenesená",J139,0)</f>
        <v>0</v>
      </c>
      <c r="BH139" s="227">
        <f>IF(N139="sníž. přenesená",J139,0)</f>
        <v>0</v>
      </c>
      <c r="BI139" s="227">
        <f>IF(N139="nulová",J139,0)</f>
        <v>0</v>
      </c>
      <c r="BJ139" s="20" t="s">
        <v>77</v>
      </c>
      <c r="BK139" s="227">
        <f>ROUND(I139*H139,2)</f>
        <v>0</v>
      </c>
      <c r="BL139" s="20" t="s">
        <v>172</v>
      </c>
      <c r="BM139" s="226" t="s">
        <v>2654</v>
      </c>
    </row>
    <row r="140" s="2" customFormat="1" ht="16.5" customHeight="1">
      <c r="A140" s="41"/>
      <c r="B140" s="42"/>
      <c r="C140" s="215" t="s">
        <v>488</v>
      </c>
      <c r="D140" s="215" t="s">
        <v>167</v>
      </c>
      <c r="E140" s="216" t="s">
        <v>2655</v>
      </c>
      <c r="F140" s="217" t="s">
        <v>2656</v>
      </c>
      <c r="G140" s="218" t="s">
        <v>1358</v>
      </c>
      <c r="H140" s="219">
        <v>1</v>
      </c>
      <c r="I140" s="220"/>
      <c r="J140" s="221">
        <f>ROUND(I140*H140,2)</f>
        <v>0</v>
      </c>
      <c r="K140" s="217" t="s">
        <v>19</v>
      </c>
      <c r="L140" s="47"/>
      <c r="M140" s="222" t="s">
        <v>19</v>
      </c>
      <c r="N140" s="223" t="s">
        <v>41</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172</v>
      </c>
      <c r="AT140" s="226" t="s">
        <v>167</v>
      </c>
      <c r="AU140" s="226" t="s">
        <v>77</v>
      </c>
      <c r="AY140" s="20" t="s">
        <v>165</v>
      </c>
      <c r="BE140" s="227">
        <f>IF(N140="základní",J140,0)</f>
        <v>0</v>
      </c>
      <c r="BF140" s="227">
        <f>IF(N140="snížená",J140,0)</f>
        <v>0</v>
      </c>
      <c r="BG140" s="227">
        <f>IF(N140="zákl. přenesená",J140,0)</f>
        <v>0</v>
      </c>
      <c r="BH140" s="227">
        <f>IF(N140="sníž. přenesená",J140,0)</f>
        <v>0</v>
      </c>
      <c r="BI140" s="227">
        <f>IF(N140="nulová",J140,0)</f>
        <v>0</v>
      </c>
      <c r="BJ140" s="20" t="s">
        <v>77</v>
      </c>
      <c r="BK140" s="227">
        <f>ROUND(I140*H140,2)</f>
        <v>0</v>
      </c>
      <c r="BL140" s="20" t="s">
        <v>172</v>
      </c>
      <c r="BM140" s="226" t="s">
        <v>2657</v>
      </c>
    </row>
    <row r="141" s="2" customFormat="1" ht="16.5" customHeight="1">
      <c r="A141" s="41"/>
      <c r="B141" s="42"/>
      <c r="C141" s="215" t="s">
        <v>494</v>
      </c>
      <c r="D141" s="215" t="s">
        <v>167</v>
      </c>
      <c r="E141" s="216" t="s">
        <v>2658</v>
      </c>
      <c r="F141" s="217" t="s">
        <v>2659</v>
      </c>
      <c r="G141" s="218" t="s">
        <v>1358</v>
      </c>
      <c r="H141" s="219">
        <v>5</v>
      </c>
      <c r="I141" s="220"/>
      <c r="J141" s="221">
        <f>ROUND(I141*H141,2)</f>
        <v>0</v>
      </c>
      <c r="K141" s="217" t="s">
        <v>19</v>
      </c>
      <c r="L141" s="47"/>
      <c r="M141" s="222" t="s">
        <v>19</v>
      </c>
      <c r="N141" s="223" t="s">
        <v>41</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172</v>
      </c>
      <c r="AT141" s="226" t="s">
        <v>167</v>
      </c>
      <c r="AU141" s="226" t="s">
        <v>77</v>
      </c>
      <c r="AY141" s="20" t="s">
        <v>165</v>
      </c>
      <c r="BE141" s="227">
        <f>IF(N141="základní",J141,0)</f>
        <v>0</v>
      </c>
      <c r="BF141" s="227">
        <f>IF(N141="snížená",J141,0)</f>
        <v>0</v>
      </c>
      <c r="BG141" s="227">
        <f>IF(N141="zákl. přenesená",J141,0)</f>
        <v>0</v>
      </c>
      <c r="BH141" s="227">
        <f>IF(N141="sníž. přenesená",J141,0)</f>
        <v>0</v>
      </c>
      <c r="BI141" s="227">
        <f>IF(N141="nulová",J141,0)</f>
        <v>0</v>
      </c>
      <c r="BJ141" s="20" t="s">
        <v>77</v>
      </c>
      <c r="BK141" s="227">
        <f>ROUND(I141*H141,2)</f>
        <v>0</v>
      </c>
      <c r="BL141" s="20" t="s">
        <v>172</v>
      </c>
      <c r="BM141" s="226" t="s">
        <v>2660</v>
      </c>
    </row>
    <row r="142" s="2" customFormat="1" ht="16.5" customHeight="1">
      <c r="A142" s="41"/>
      <c r="B142" s="42"/>
      <c r="C142" s="215" t="s">
        <v>501</v>
      </c>
      <c r="D142" s="215" t="s">
        <v>167</v>
      </c>
      <c r="E142" s="216" t="s">
        <v>2661</v>
      </c>
      <c r="F142" s="217" t="s">
        <v>2662</v>
      </c>
      <c r="G142" s="218" t="s">
        <v>1358</v>
      </c>
      <c r="H142" s="219">
        <v>1</v>
      </c>
      <c r="I142" s="220"/>
      <c r="J142" s="221">
        <f>ROUND(I142*H142,2)</f>
        <v>0</v>
      </c>
      <c r="K142" s="217" t="s">
        <v>19</v>
      </c>
      <c r="L142" s="47"/>
      <c r="M142" s="222" t="s">
        <v>19</v>
      </c>
      <c r="N142" s="223" t="s">
        <v>41</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172</v>
      </c>
      <c r="AT142" s="226" t="s">
        <v>167</v>
      </c>
      <c r="AU142" s="226" t="s">
        <v>77</v>
      </c>
      <c r="AY142" s="20" t="s">
        <v>165</v>
      </c>
      <c r="BE142" s="227">
        <f>IF(N142="základní",J142,0)</f>
        <v>0</v>
      </c>
      <c r="BF142" s="227">
        <f>IF(N142="snížená",J142,0)</f>
        <v>0</v>
      </c>
      <c r="BG142" s="227">
        <f>IF(N142="zákl. přenesená",J142,0)</f>
        <v>0</v>
      </c>
      <c r="BH142" s="227">
        <f>IF(N142="sníž. přenesená",J142,0)</f>
        <v>0</v>
      </c>
      <c r="BI142" s="227">
        <f>IF(N142="nulová",J142,0)</f>
        <v>0</v>
      </c>
      <c r="BJ142" s="20" t="s">
        <v>77</v>
      </c>
      <c r="BK142" s="227">
        <f>ROUND(I142*H142,2)</f>
        <v>0</v>
      </c>
      <c r="BL142" s="20" t="s">
        <v>172</v>
      </c>
      <c r="BM142" s="226" t="s">
        <v>2663</v>
      </c>
    </row>
    <row r="143" s="2" customFormat="1" ht="16.5" customHeight="1">
      <c r="A143" s="41"/>
      <c r="B143" s="42"/>
      <c r="C143" s="215" t="s">
        <v>508</v>
      </c>
      <c r="D143" s="215" t="s">
        <v>167</v>
      </c>
      <c r="E143" s="216" t="s">
        <v>2664</v>
      </c>
      <c r="F143" s="217" t="s">
        <v>2665</v>
      </c>
      <c r="G143" s="218" t="s">
        <v>1358</v>
      </c>
      <c r="H143" s="219">
        <v>1</v>
      </c>
      <c r="I143" s="220"/>
      <c r="J143" s="221">
        <f>ROUND(I143*H143,2)</f>
        <v>0</v>
      </c>
      <c r="K143" s="217" t="s">
        <v>19</v>
      </c>
      <c r="L143" s="47"/>
      <c r="M143" s="222" t="s">
        <v>19</v>
      </c>
      <c r="N143" s="223" t="s">
        <v>41</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172</v>
      </c>
      <c r="AT143" s="226" t="s">
        <v>167</v>
      </c>
      <c r="AU143" s="226" t="s">
        <v>77</v>
      </c>
      <c r="AY143" s="20" t="s">
        <v>165</v>
      </c>
      <c r="BE143" s="227">
        <f>IF(N143="základní",J143,0)</f>
        <v>0</v>
      </c>
      <c r="BF143" s="227">
        <f>IF(N143="snížená",J143,0)</f>
        <v>0</v>
      </c>
      <c r="BG143" s="227">
        <f>IF(N143="zákl. přenesená",J143,0)</f>
        <v>0</v>
      </c>
      <c r="BH143" s="227">
        <f>IF(N143="sníž. přenesená",J143,0)</f>
        <v>0</v>
      </c>
      <c r="BI143" s="227">
        <f>IF(N143="nulová",J143,0)</f>
        <v>0</v>
      </c>
      <c r="BJ143" s="20" t="s">
        <v>77</v>
      </c>
      <c r="BK143" s="227">
        <f>ROUND(I143*H143,2)</f>
        <v>0</v>
      </c>
      <c r="BL143" s="20" t="s">
        <v>172</v>
      </c>
      <c r="BM143" s="226" t="s">
        <v>2666</v>
      </c>
    </row>
    <row r="144" s="2" customFormat="1" ht="16.5" customHeight="1">
      <c r="A144" s="41"/>
      <c r="B144" s="42"/>
      <c r="C144" s="215" t="s">
        <v>514</v>
      </c>
      <c r="D144" s="215" t="s">
        <v>167</v>
      </c>
      <c r="E144" s="216" t="s">
        <v>2667</v>
      </c>
      <c r="F144" s="217" t="s">
        <v>2668</v>
      </c>
      <c r="G144" s="218" t="s">
        <v>1358</v>
      </c>
      <c r="H144" s="219">
        <v>1</v>
      </c>
      <c r="I144" s="220"/>
      <c r="J144" s="221">
        <f>ROUND(I144*H144,2)</f>
        <v>0</v>
      </c>
      <c r="K144" s="217" t="s">
        <v>19</v>
      </c>
      <c r="L144" s="47"/>
      <c r="M144" s="222" t="s">
        <v>19</v>
      </c>
      <c r="N144" s="223" t="s">
        <v>41</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172</v>
      </c>
      <c r="AT144" s="226" t="s">
        <v>167</v>
      </c>
      <c r="AU144" s="226" t="s">
        <v>77</v>
      </c>
      <c r="AY144" s="20" t="s">
        <v>165</v>
      </c>
      <c r="BE144" s="227">
        <f>IF(N144="základní",J144,0)</f>
        <v>0</v>
      </c>
      <c r="BF144" s="227">
        <f>IF(N144="snížená",J144,0)</f>
        <v>0</v>
      </c>
      <c r="BG144" s="227">
        <f>IF(N144="zákl. přenesená",J144,0)</f>
        <v>0</v>
      </c>
      <c r="BH144" s="227">
        <f>IF(N144="sníž. přenesená",J144,0)</f>
        <v>0</v>
      </c>
      <c r="BI144" s="227">
        <f>IF(N144="nulová",J144,0)</f>
        <v>0</v>
      </c>
      <c r="BJ144" s="20" t="s">
        <v>77</v>
      </c>
      <c r="BK144" s="227">
        <f>ROUND(I144*H144,2)</f>
        <v>0</v>
      </c>
      <c r="BL144" s="20" t="s">
        <v>172</v>
      </c>
      <c r="BM144" s="226" t="s">
        <v>2669</v>
      </c>
    </row>
    <row r="145" s="2" customFormat="1" ht="16.5" customHeight="1">
      <c r="A145" s="41"/>
      <c r="B145" s="42"/>
      <c r="C145" s="215" t="s">
        <v>519</v>
      </c>
      <c r="D145" s="215" t="s">
        <v>167</v>
      </c>
      <c r="E145" s="216" t="s">
        <v>2670</v>
      </c>
      <c r="F145" s="217" t="s">
        <v>2671</v>
      </c>
      <c r="G145" s="218" t="s">
        <v>1358</v>
      </c>
      <c r="H145" s="219">
        <v>1</v>
      </c>
      <c r="I145" s="220"/>
      <c r="J145" s="221">
        <f>ROUND(I145*H145,2)</f>
        <v>0</v>
      </c>
      <c r="K145" s="217" t="s">
        <v>19</v>
      </c>
      <c r="L145" s="47"/>
      <c r="M145" s="222" t="s">
        <v>19</v>
      </c>
      <c r="N145" s="223" t="s">
        <v>41</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172</v>
      </c>
      <c r="AT145" s="226" t="s">
        <v>167</v>
      </c>
      <c r="AU145" s="226" t="s">
        <v>77</v>
      </c>
      <c r="AY145" s="20" t="s">
        <v>165</v>
      </c>
      <c r="BE145" s="227">
        <f>IF(N145="základní",J145,0)</f>
        <v>0</v>
      </c>
      <c r="BF145" s="227">
        <f>IF(N145="snížená",J145,0)</f>
        <v>0</v>
      </c>
      <c r="BG145" s="227">
        <f>IF(N145="zákl. přenesená",J145,0)</f>
        <v>0</v>
      </c>
      <c r="BH145" s="227">
        <f>IF(N145="sníž. přenesená",J145,0)</f>
        <v>0</v>
      </c>
      <c r="BI145" s="227">
        <f>IF(N145="nulová",J145,0)</f>
        <v>0</v>
      </c>
      <c r="BJ145" s="20" t="s">
        <v>77</v>
      </c>
      <c r="BK145" s="227">
        <f>ROUND(I145*H145,2)</f>
        <v>0</v>
      </c>
      <c r="BL145" s="20" t="s">
        <v>172</v>
      </c>
      <c r="BM145" s="226" t="s">
        <v>2672</v>
      </c>
    </row>
    <row r="146" s="2" customFormat="1" ht="16.5" customHeight="1">
      <c r="A146" s="41"/>
      <c r="B146" s="42"/>
      <c r="C146" s="215" t="s">
        <v>525</v>
      </c>
      <c r="D146" s="215" t="s">
        <v>167</v>
      </c>
      <c r="E146" s="216" t="s">
        <v>2673</v>
      </c>
      <c r="F146" s="217" t="s">
        <v>2559</v>
      </c>
      <c r="G146" s="218" t="s">
        <v>1358</v>
      </c>
      <c r="H146" s="219">
        <v>6</v>
      </c>
      <c r="I146" s="220"/>
      <c r="J146" s="221">
        <f>ROUND(I146*H146,2)</f>
        <v>0</v>
      </c>
      <c r="K146" s="217" t="s">
        <v>19</v>
      </c>
      <c r="L146" s="47"/>
      <c r="M146" s="222" t="s">
        <v>19</v>
      </c>
      <c r="N146" s="223" t="s">
        <v>41</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172</v>
      </c>
      <c r="AT146" s="226" t="s">
        <v>167</v>
      </c>
      <c r="AU146" s="226" t="s">
        <v>77</v>
      </c>
      <c r="AY146" s="20" t="s">
        <v>165</v>
      </c>
      <c r="BE146" s="227">
        <f>IF(N146="základní",J146,0)</f>
        <v>0</v>
      </c>
      <c r="BF146" s="227">
        <f>IF(N146="snížená",J146,0)</f>
        <v>0</v>
      </c>
      <c r="BG146" s="227">
        <f>IF(N146="zákl. přenesená",J146,0)</f>
        <v>0</v>
      </c>
      <c r="BH146" s="227">
        <f>IF(N146="sníž. přenesená",J146,0)</f>
        <v>0</v>
      </c>
      <c r="BI146" s="227">
        <f>IF(N146="nulová",J146,0)</f>
        <v>0</v>
      </c>
      <c r="BJ146" s="20" t="s">
        <v>77</v>
      </c>
      <c r="BK146" s="227">
        <f>ROUND(I146*H146,2)</f>
        <v>0</v>
      </c>
      <c r="BL146" s="20" t="s">
        <v>172</v>
      </c>
      <c r="BM146" s="226" t="s">
        <v>2674</v>
      </c>
    </row>
    <row r="147" s="2" customFormat="1" ht="16.5" customHeight="1">
      <c r="A147" s="41"/>
      <c r="B147" s="42"/>
      <c r="C147" s="215" t="s">
        <v>533</v>
      </c>
      <c r="D147" s="215" t="s">
        <v>167</v>
      </c>
      <c r="E147" s="216" t="s">
        <v>2675</v>
      </c>
      <c r="F147" s="217" t="s">
        <v>2676</v>
      </c>
      <c r="G147" s="218" t="s">
        <v>1358</v>
      </c>
      <c r="H147" s="219">
        <v>1</v>
      </c>
      <c r="I147" s="220"/>
      <c r="J147" s="221">
        <f>ROUND(I147*H147,2)</f>
        <v>0</v>
      </c>
      <c r="K147" s="217" t="s">
        <v>19</v>
      </c>
      <c r="L147" s="47"/>
      <c r="M147" s="222" t="s">
        <v>19</v>
      </c>
      <c r="N147" s="223" t="s">
        <v>41</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172</v>
      </c>
      <c r="AT147" s="226" t="s">
        <v>167</v>
      </c>
      <c r="AU147" s="226" t="s">
        <v>77</v>
      </c>
      <c r="AY147" s="20" t="s">
        <v>165</v>
      </c>
      <c r="BE147" s="227">
        <f>IF(N147="základní",J147,0)</f>
        <v>0</v>
      </c>
      <c r="BF147" s="227">
        <f>IF(N147="snížená",J147,0)</f>
        <v>0</v>
      </c>
      <c r="BG147" s="227">
        <f>IF(N147="zákl. přenesená",J147,0)</f>
        <v>0</v>
      </c>
      <c r="BH147" s="227">
        <f>IF(N147="sníž. přenesená",J147,0)</f>
        <v>0</v>
      </c>
      <c r="BI147" s="227">
        <f>IF(N147="nulová",J147,0)</f>
        <v>0</v>
      </c>
      <c r="BJ147" s="20" t="s">
        <v>77</v>
      </c>
      <c r="BK147" s="227">
        <f>ROUND(I147*H147,2)</f>
        <v>0</v>
      </c>
      <c r="BL147" s="20" t="s">
        <v>172</v>
      </c>
      <c r="BM147" s="226" t="s">
        <v>2677</v>
      </c>
    </row>
    <row r="148" s="2" customFormat="1" ht="16.5" customHeight="1">
      <c r="A148" s="41"/>
      <c r="B148" s="42"/>
      <c r="C148" s="215" t="s">
        <v>538</v>
      </c>
      <c r="D148" s="215" t="s">
        <v>167</v>
      </c>
      <c r="E148" s="216" t="s">
        <v>2678</v>
      </c>
      <c r="F148" s="217" t="s">
        <v>2562</v>
      </c>
      <c r="G148" s="218" t="s">
        <v>1358</v>
      </c>
      <c r="H148" s="219">
        <v>1</v>
      </c>
      <c r="I148" s="220"/>
      <c r="J148" s="221">
        <f>ROUND(I148*H148,2)</f>
        <v>0</v>
      </c>
      <c r="K148" s="217" t="s">
        <v>19</v>
      </c>
      <c r="L148" s="47"/>
      <c r="M148" s="222" t="s">
        <v>19</v>
      </c>
      <c r="N148" s="223" t="s">
        <v>41</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172</v>
      </c>
      <c r="AT148" s="226" t="s">
        <v>167</v>
      </c>
      <c r="AU148" s="226" t="s">
        <v>77</v>
      </c>
      <c r="AY148" s="20" t="s">
        <v>165</v>
      </c>
      <c r="BE148" s="227">
        <f>IF(N148="základní",J148,0)</f>
        <v>0</v>
      </c>
      <c r="BF148" s="227">
        <f>IF(N148="snížená",J148,0)</f>
        <v>0</v>
      </c>
      <c r="BG148" s="227">
        <f>IF(N148="zákl. přenesená",J148,0)</f>
        <v>0</v>
      </c>
      <c r="BH148" s="227">
        <f>IF(N148="sníž. přenesená",J148,0)</f>
        <v>0</v>
      </c>
      <c r="BI148" s="227">
        <f>IF(N148="nulová",J148,0)</f>
        <v>0</v>
      </c>
      <c r="BJ148" s="20" t="s">
        <v>77</v>
      </c>
      <c r="BK148" s="227">
        <f>ROUND(I148*H148,2)</f>
        <v>0</v>
      </c>
      <c r="BL148" s="20" t="s">
        <v>172</v>
      </c>
      <c r="BM148" s="226" t="s">
        <v>2679</v>
      </c>
    </row>
    <row r="149" s="2" customFormat="1" ht="16.5" customHeight="1">
      <c r="A149" s="41"/>
      <c r="B149" s="42"/>
      <c r="C149" s="215" t="s">
        <v>544</v>
      </c>
      <c r="D149" s="215" t="s">
        <v>167</v>
      </c>
      <c r="E149" s="216" t="s">
        <v>2680</v>
      </c>
      <c r="F149" s="217" t="s">
        <v>2559</v>
      </c>
      <c r="G149" s="218" t="s">
        <v>1358</v>
      </c>
      <c r="H149" s="219">
        <v>9</v>
      </c>
      <c r="I149" s="220"/>
      <c r="J149" s="221">
        <f>ROUND(I149*H149,2)</f>
        <v>0</v>
      </c>
      <c r="K149" s="217" t="s">
        <v>19</v>
      </c>
      <c r="L149" s="47"/>
      <c r="M149" s="222" t="s">
        <v>19</v>
      </c>
      <c r="N149" s="223" t="s">
        <v>41</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172</v>
      </c>
      <c r="AT149" s="226" t="s">
        <v>167</v>
      </c>
      <c r="AU149" s="226" t="s">
        <v>77</v>
      </c>
      <c r="AY149" s="20" t="s">
        <v>165</v>
      </c>
      <c r="BE149" s="227">
        <f>IF(N149="základní",J149,0)</f>
        <v>0</v>
      </c>
      <c r="BF149" s="227">
        <f>IF(N149="snížená",J149,0)</f>
        <v>0</v>
      </c>
      <c r="BG149" s="227">
        <f>IF(N149="zákl. přenesená",J149,0)</f>
        <v>0</v>
      </c>
      <c r="BH149" s="227">
        <f>IF(N149="sníž. přenesená",J149,0)</f>
        <v>0</v>
      </c>
      <c r="BI149" s="227">
        <f>IF(N149="nulová",J149,0)</f>
        <v>0</v>
      </c>
      <c r="BJ149" s="20" t="s">
        <v>77</v>
      </c>
      <c r="BK149" s="227">
        <f>ROUND(I149*H149,2)</f>
        <v>0</v>
      </c>
      <c r="BL149" s="20" t="s">
        <v>172</v>
      </c>
      <c r="BM149" s="226" t="s">
        <v>2681</v>
      </c>
    </row>
    <row r="150" s="2" customFormat="1" ht="16.5" customHeight="1">
      <c r="A150" s="41"/>
      <c r="B150" s="42"/>
      <c r="C150" s="215" t="s">
        <v>551</v>
      </c>
      <c r="D150" s="215" t="s">
        <v>167</v>
      </c>
      <c r="E150" s="216" t="s">
        <v>2682</v>
      </c>
      <c r="F150" s="217" t="s">
        <v>2562</v>
      </c>
      <c r="G150" s="218" t="s">
        <v>1358</v>
      </c>
      <c r="H150" s="219">
        <v>1</v>
      </c>
      <c r="I150" s="220"/>
      <c r="J150" s="221">
        <f>ROUND(I150*H150,2)</f>
        <v>0</v>
      </c>
      <c r="K150" s="217" t="s">
        <v>19</v>
      </c>
      <c r="L150" s="47"/>
      <c r="M150" s="222" t="s">
        <v>19</v>
      </c>
      <c r="N150" s="223" t="s">
        <v>41</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172</v>
      </c>
      <c r="AT150" s="226" t="s">
        <v>167</v>
      </c>
      <c r="AU150" s="226" t="s">
        <v>77</v>
      </c>
      <c r="AY150" s="20" t="s">
        <v>165</v>
      </c>
      <c r="BE150" s="227">
        <f>IF(N150="základní",J150,0)</f>
        <v>0</v>
      </c>
      <c r="BF150" s="227">
        <f>IF(N150="snížená",J150,0)</f>
        <v>0</v>
      </c>
      <c r="BG150" s="227">
        <f>IF(N150="zákl. přenesená",J150,0)</f>
        <v>0</v>
      </c>
      <c r="BH150" s="227">
        <f>IF(N150="sníž. přenesená",J150,0)</f>
        <v>0</v>
      </c>
      <c r="BI150" s="227">
        <f>IF(N150="nulová",J150,0)</f>
        <v>0</v>
      </c>
      <c r="BJ150" s="20" t="s">
        <v>77</v>
      </c>
      <c r="BK150" s="227">
        <f>ROUND(I150*H150,2)</f>
        <v>0</v>
      </c>
      <c r="BL150" s="20" t="s">
        <v>172</v>
      </c>
      <c r="BM150" s="226" t="s">
        <v>2683</v>
      </c>
    </row>
    <row r="151" s="2" customFormat="1" ht="16.5" customHeight="1">
      <c r="A151" s="41"/>
      <c r="B151" s="42"/>
      <c r="C151" s="215" t="s">
        <v>556</v>
      </c>
      <c r="D151" s="215" t="s">
        <v>167</v>
      </c>
      <c r="E151" s="216" t="s">
        <v>2684</v>
      </c>
      <c r="F151" s="217" t="s">
        <v>2685</v>
      </c>
      <c r="G151" s="218" t="s">
        <v>1358</v>
      </c>
      <c r="H151" s="219">
        <v>2</v>
      </c>
      <c r="I151" s="220"/>
      <c r="J151" s="221">
        <f>ROUND(I151*H151,2)</f>
        <v>0</v>
      </c>
      <c r="K151" s="217" t="s">
        <v>19</v>
      </c>
      <c r="L151" s="47"/>
      <c r="M151" s="222" t="s">
        <v>19</v>
      </c>
      <c r="N151" s="223" t="s">
        <v>41</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172</v>
      </c>
      <c r="AT151" s="226" t="s">
        <v>167</v>
      </c>
      <c r="AU151" s="226" t="s">
        <v>77</v>
      </c>
      <c r="AY151" s="20" t="s">
        <v>165</v>
      </c>
      <c r="BE151" s="227">
        <f>IF(N151="základní",J151,0)</f>
        <v>0</v>
      </c>
      <c r="BF151" s="227">
        <f>IF(N151="snížená",J151,0)</f>
        <v>0</v>
      </c>
      <c r="BG151" s="227">
        <f>IF(N151="zákl. přenesená",J151,0)</f>
        <v>0</v>
      </c>
      <c r="BH151" s="227">
        <f>IF(N151="sníž. přenesená",J151,0)</f>
        <v>0</v>
      </c>
      <c r="BI151" s="227">
        <f>IF(N151="nulová",J151,0)</f>
        <v>0</v>
      </c>
      <c r="BJ151" s="20" t="s">
        <v>77</v>
      </c>
      <c r="BK151" s="227">
        <f>ROUND(I151*H151,2)</f>
        <v>0</v>
      </c>
      <c r="BL151" s="20" t="s">
        <v>172</v>
      </c>
      <c r="BM151" s="226" t="s">
        <v>2686</v>
      </c>
    </row>
    <row r="152" s="2" customFormat="1" ht="16.5" customHeight="1">
      <c r="A152" s="41"/>
      <c r="B152" s="42"/>
      <c r="C152" s="215" t="s">
        <v>564</v>
      </c>
      <c r="D152" s="215" t="s">
        <v>167</v>
      </c>
      <c r="E152" s="216" t="s">
        <v>2687</v>
      </c>
      <c r="F152" s="217" t="s">
        <v>2650</v>
      </c>
      <c r="G152" s="218" t="s">
        <v>1358</v>
      </c>
      <c r="H152" s="219">
        <v>1</v>
      </c>
      <c r="I152" s="220"/>
      <c r="J152" s="221">
        <f>ROUND(I152*H152,2)</f>
        <v>0</v>
      </c>
      <c r="K152" s="217" t="s">
        <v>19</v>
      </c>
      <c r="L152" s="47"/>
      <c r="M152" s="222" t="s">
        <v>19</v>
      </c>
      <c r="N152" s="223" t="s">
        <v>41</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172</v>
      </c>
      <c r="AT152" s="226" t="s">
        <v>167</v>
      </c>
      <c r="AU152" s="226" t="s">
        <v>77</v>
      </c>
      <c r="AY152" s="20" t="s">
        <v>165</v>
      </c>
      <c r="BE152" s="227">
        <f>IF(N152="základní",J152,0)</f>
        <v>0</v>
      </c>
      <c r="BF152" s="227">
        <f>IF(N152="snížená",J152,0)</f>
        <v>0</v>
      </c>
      <c r="BG152" s="227">
        <f>IF(N152="zákl. přenesená",J152,0)</f>
        <v>0</v>
      </c>
      <c r="BH152" s="227">
        <f>IF(N152="sníž. přenesená",J152,0)</f>
        <v>0</v>
      </c>
      <c r="BI152" s="227">
        <f>IF(N152="nulová",J152,0)</f>
        <v>0</v>
      </c>
      <c r="BJ152" s="20" t="s">
        <v>77</v>
      </c>
      <c r="BK152" s="227">
        <f>ROUND(I152*H152,2)</f>
        <v>0</v>
      </c>
      <c r="BL152" s="20" t="s">
        <v>172</v>
      </c>
      <c r="BM152" s="226" t="s">
        <v>2688</v>
      </c>
    </row>
    <row r="153" s="2" customFormat="1" ht="16.5" customHeight="1">
      <c r="A153" s="41"/>
      <c r="B153" s="42"/>
      <c r="C153" s="215" t="s">
        <v>570</v>
      </c>
      <c r="D153" s="215" t="s">
        <v>167</v>
      </c>
      <c r="E153" s="216" t="s">
        <v>2689</v>
      </c>
      <c r="F153" s="217" t="s">
        <v>2653</v>
      </c>
      <c r="G153" s="218" t="s">
        <v>1358</v>
      </c>
      <c r="H153" s="219">
        <v>2</v>
      </c>
      <c r="I153" s="220"/>
      <c r="J153" s="221">
        <f>ROUND(I153*H153,2)</f>
        <v>0</v>
      </c>
      <c r="K153" s="217" t="s">
        <v>19</v>
      </c>
      <c r="L153" s="47"/>
      <c r="M153" s="222" t="s">
        <v>19</v>
      </c>
      <c r="N153" s="223" t="s">
        <v>41</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172</v>
      </c>
      <c r="AT153" s="226" t="s">
        <v>167</v>
      </c>
      <c r="AU153" s="226" t="s">
        <v>77</v>
      </c>
      <c r="AY153" s="20" t="s">
        <v>165</v>
      </c>
      <c r="BE153" s="227">
        <f>IF(N153="základní",J153,0)</f>
        <v>0</v>
      </c>
      <c r="BF153" s="227">
        <f>IF(N153="snížená",J153,0)</f>
        <v>0</v>
      </c>
      <c r="BG153" s="227">
        <f>IF(N153="zákl. přenesená",J153,0)</f>
        <v>0</v>
      </c>
      <c r="BH153" s="227">
        <f>IF(N153="sníž. přenesená",J153,0)</f>
        <v>0</v>
      </c>
      <c r="BI153" s="227">
        <f>IF(N153="nulová",J153,0)</f>
        <v>0</v>
      </c>
      <c r="BJ153" s="20" t="s">
        <v>77</v>
      </c>
      <c r="BK153" s="227">
        <f>ROUND(I153*H153,2)</f>
        <v>0</v>
      </c>
      <c r="BL153" s="20" t="s">
        <v>172</v>
      </c>
      <c r="BM153" s="226" t="s">
        <v>2690</v>
      </c>
    </row>
    <row r="154" s="2" customFormat="1" ht="16.5" customHeight="1">
      <c r="A154" s="41"/>
      <c r="B154" s="42"/>
      <c r="C154" s="215" t="s">
        <v>577</v>
      </c>
      <c r="D154" s="215" t="s">
        <v>167</v>
      </c>
      <c r="E154" s="216" t="s">
        <v>2691</v>
      </c>
      <c r="F154" s="217" t="s">
        <v>2656</v>
      </c>
      <c r="G154" s="218" t="s">
        <v>1358</v>
      </c>
      <c r="H154" s="219">
        <v>1</v>
      </c>
      <c r="I154" s="220"/>
      <c r="J154" s="221">
        <f>ROUND(I154*H154,2)</f>
        <v>0</v>
      </c>
      <c r="K154" s="217" t="s">
        <v>19</v>
      </c>
      <c r="L154" s="47"/>
      <c r="M154" s="222" t="s">
        <v>19</v>
      </c>
      <c r="N154" s="223" t="s">
        <v>41</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172</v>
      </c>
      <c r="AT154" s="226" t="s">
        <v>167</v>
      </c>
      <c r="AU154" s="226" t="s">
        <v>77</v>
      </c>
      <c r="AY154" s="20" t="s">
        <v>165</v>
      </c>
      <c r="BE154" s="227">
        <f>IF(N154="základní",J154,0)</f>
        <v>0</v>
      </c>
      <c r="BF154" s="227">
        <f>IF(N154="snížená",J154,0)</f>
        <v>0</v>
      </c>
      <c r="BG154" s="227">
        <f>IF(N154="zákl. přenesená",J154,0)</f>
        <v>0</v>
      </c>
      <c r="BH154" s="227">
        <f>IF(N154="sníž. přenesená",J154,0)</f>
        <v>0</v>
      </c>
      <c r="BI154" s="227">
        <f>IF(N154="nulová",J154,0)</f>
        <v>0</v>
      </c>
      <c r="BJ154" s="20" t="s">
        <v>77</v>
      </c>
      <c r="BK154" s="227">
        <f>ROUND(I154*H154,2)</f>
        <v>0</v>
      </c>
      <c r="BL154" s="20" t="s">
        <v>172</v>
      </c>
      <c r="BM154" s="226" t="s">
        <v>2692</v>
      </c>
    </row>
    <row r="155" s="2" customFormat="1" ht="16.5" customHeight="1">
      <c r="A155" s="41"/>
      <c r="B155" s="42"/>
      <c r="C155" s="215" t="s">
        <v>583</v>
      </c>
      <c r="D155" s="215" t="s">
        <v>167</v>
      </c>
      <c r="E155" s="216" t="s">
        <v>2693</v>
      </c>
      <c r="F155" s="217" t="s">
        <v>2659</v>
      </c>
      <c r="G155" s="218" t="s">
        <v>1358</v>
      </c>
      <c r="H155" s="219">
        <v>5</v>
      </c>
      <c r="I155" s="220"/>
      <c r="J155" s="221">
        <f>ROUND(I155*H155,2)</f>
        <v>0</v>
      </c>
      <c r="K155" s="217" t="s">
        <v>19</v>
      </c>
      <c r="L155" s="47"/>
      <c r="M155" s="222" t="s">
        <v>19</v>
      </c>
      <c r="N155" s="223" t="s">
        <v>41</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172</v>
      </c>
      <c r="AT155" s="226" t="s">
        <v>167</v>
      </c>
      <c r="AU155" s="226" t="s">
        <v>77</v>
      </c>
      <c r="AY155" s="20" t="s">
        <v>165</v>
      </c>
      <c r="BE155" s="227">
        <f>IF(N155="základní",J155,0)</f>
        <v>0</v>
      </c>
      <c r="BF155" s="227">
        <f>IF(N155="snížená",J155,0)</f>
        <v>0</v>
      </c>
      <c r="BG155" s="227">
        <f>IF(N155="zákl. přenesená",J155,0)</f>
        <v>0</v>
      </c>
      <c r="BH155" s="227">
        <f>IF(N155="sníž. přenesená",J155,0)</f>
        <v>0</v>
      </c>
      <c r="BI155" s="227">
        <f>IF(N155="nulová",J155,0)</f>
        <v>0</v>
      </c>
      <c r="BJ155" s="20" t="s">
        <v>77</v>
      </c>
      <c r="BK155" s="227">
        <f>ROUND(I155*H155,2)</f>
        <v>0</v>
      </c>
      <c r="BL155" s="20" t="s">
        <v>172</v>
      </c>
      <c r="BM155" s="226" t="s">
        <v>2694</v>
      </c>
    </row>
    <row r="156" s="2" customFormat="1" ht="16.5" customHeight="1">
      <c r="A156" s="41"/>
      <c r="B156" s="42"/>
      <c r="C156" s="215" t="s">
        <v>591</v>
      </c>
      <c r="D156" s="215" t="s">
        <v>167</v>
      </c>
      <c r="E156" s="216" t="s">
        <v>2695</v>
      </c>
      <c r="F156" s="217" t="s">
        <v>2662</v>
      </c>
      <c r="G156" s="218" t="s">
        <v>1358</v>
      </c>
      <c r="H156" s="219">
        <v>1</v>
      </c>
      <c r="I156" s="220"/>
      <c r="J156" s="221">
        <f>ROUND(I156*H156,2)</f>
        <v>0</v>
      </c>
      <c r="K156" s="217" t="s">
        <v>19</v>
      </c>
      <c r="L156" s="47"/>
      <c r="M156" s="222" t="s">
        <v>19</v>
      </c>
      <c r="N156" s="223" t="s">
        <v>41</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172</v>
      </c>
      <c r="AT156" s="226" t="s">
        <v>167</v>
      </c>
      <c r="AU156" s="226" t="s">
        <v>77</v>
      </c>
      <c r="AY156" s="20" t="s">
        <v>165</v>
      </c>
      <c r="BE156" s="227">
        <f>IF(N156="základní",J156,0)</f>
        <v>0</v>
      </c>
      <c r="BF156" s="227">
        <f>IF(N156="snížená",J156,0)</f>
        <v>0</v>
      </c>
      <c r="BG156" s="227">
        <f>IF(N156="zákl. přenesená",J156,0)</f>
        <v>0</v>
      </c>
      <c r="BH156" s="227">
        <f>IF(N156="sníž. přenesená",J156,0)</f>
        <v>0</v>
      </c>
      <c r="BI156" s="227">
        <f>IF(N156="nulová",J156,0)</f>
        <v>0</v>
      </c>
      <c r="BJ156" s="20" t="s">
        <v>77</v>
      </c>
      <c r="BK156" s="227">
        <f>ROUND(I156*H156,2)</f>
        <v>0</v>
      </c>
      <c r="BL156" s="20" t="s">
        <v>172</v>
      </c>
      <c r="BM156" s="226" t="s">
        <v>2696</v>
      </c>
    </row>
    <row r="157" s="2" customFormat="1" ht="16.5" customHeight="1">
      <c r="A157" s="41"/>
      <c r="B157" s="42"/>
      <c r="C157" s="215" t="s">
        <v>599</v>
      </c>
      <c r="D157" s="215" t="s">
        <v>167</v>
      </c>
      <c r="E157" s="216" t="s">
        <v>2697</v>
      </c>
      <c r="F157" s="217" t="s">
        <v>2665</v>
      </c>
      <c r="G157" s="218" t="s">
        <v>1358</v>
      </c>
      <c r="H157" s="219">
        <v>1</v>
      </c>
      <c r="I157" s="220"/>
      <c r="J157" s="221">
        <f>ROUND(I157*H157,2)</f>
        <v>0</v>
      </c>
      <c r="K157" s="217" t="s">
        <v>19</v>
      </c>
      <c r="L157" s="47"/>
      <c r="M157" s="222" t="s">
        <v>19</v>
      </c>
      <c r="N157" s="223" t="s">
        <v>41</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172</v>
      </c>
      <c r="AT157" s="226" t="s">
        <v>167</v>
      </c>
      <c r="AU157" s="226" t="s">
        <v>77</v>
      </c>
      <c r="AY157" s="20" t="s">
        <v>165</v>
      </c>
      <c r="BE157" s="227">
        <f>IF(N157="základní",J157,0)</f>
        <v>0</v>
      </c>
      <c r="BF157" s="227">
        <f>IF(N157="snížená",J157,0)</f>
        <v>0</v>
      </c>
      <c r="BG157" s="227">
        <f>IF(N157="zákl. přenesená",J157,0)</f>
        <v>0</v>
      </c>
      <c r="BH157" s="227">
        <f>IF(N157="sníž. přenesená",J157,0)</f>
        <v>0</v>
      </c>
      <c r="BI157" s="227">
        <f>IF(N157="nulová",J157,0)</f>
        <v>0</v>
      </c>
      <c r="BJ157" s="20" t="s">
        <v>77</v>
      </c>
      <c r="BK157" s="227">
        <f>ROUND(I157*H157,2)</f>
        <v>0</v>
      </c>
      <c r="BL157" s="20" t="s">
        <v>172</v>
      </c>
      <c r="BM157" s="226" t="s">
        <v>2698</v>
      </c>
    </row>
    <row r="158" s="2" customFormat="1" ht="16.5" customHeight="1">
      <c r="A158" s="41"/>
      <c r="B158" s="42"/>
      <c r="C158" s="215" t="s">
        <v>604</v>
      </c>
      <c r="D158" s="215" t="s">
        <v>167</v>
      </c>
      <c r="E158" s="216" t="s">
        <v>2699</v>
      </c>
      <c r="F158" s="217" t="s">
        <v>2668</v>
      </c>
      <c r="G158" s="218" t="s">
        <v>1358</v>
      </c>
      <c r="H158" s="219">
        <v>1</v>
      </c>
      <c r="I158" s="220"/>
      <c r="J158" s="221">
        <f>ROUND(I158*H158,2)</f>
        <v>0</v>
      </c>
      <c r="K158" s="217" t="s">
        <v>19</v>
      </c>
      <c r="L158" s="47"/>
      <c r="M158" s="222" t="s">
        <v>19</v>
      </c>
      <c r="N158" s="223" t="s">
        <v>41</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172</v>
      </c>
      <c r="AT158" s="226" t="s">
        <v>167</v>
      </c>
      <c r="AU158" s="226" t="s">
        <v>77</v>
      </c>
      <c r="AY158" s="20" t="s">
        <v>165</v>
      </c>
      <c r="BE158" s="227">
        <f>IF(N158="základní",J158,0)</f>
        <v>0</v>
      </c>
      <c r="BF158" s="227">
        <f>IF(N158="snížená",J158,0)</f>
        <v>0</v>
      </c>
      <c r="BG158" s="227">
        <f>IF(N158="zákl. přenesená",J158,0)</f>
        <v>0</v>
      </c>
      <c r="BH158" s="227">
        <f>IF(N158="sníž. přenesená",J158,0)</f>
        <v>0</v>
      </c>
      <c r="BI158" s="227">
        <f>IF(N158="nulová",J158,0)</f>
        <v>0</v>
      </c>
      <c r="BJ158" s="20" t="s">
        <v>77</v>
      </c>
      <c r="BK158" s="227">
        <f>ROUND(I158*H158,2)</f>
        <v>0</v>
      </c>
      <c r="BL158" s="20" t="s">
        <v>172</v>
      </c>
      <c r="BM158" s="226" t="s">
        <v>2700</v>
      </c>
    </row>
    <row r="159" s="2" customFormat="1" ht="16.5" customHeight="1">
      <c r="A159" s="41"/>
      <c r="B159" s="42"/>
      <c r="C159" s="215" t="s">
        <v>610</v>
      </c>
      <c r="D159" s="215" t="s">
        <v>167</v>
      </c>
      <c r="E159" s="216" t="s">
        <v>2701</v>
      </c>
      <c r="F159" s="217" t="s">
        <v>2671</v>
      </c>
      <c r="G159" s="218" t="s">
        <v>1358</v>
      </c>
      <c r="H159" s="219">
        <v>1</v>
      </c>
      <c r="I159" s="220"/>
      <c r="J159" s="221">
        <f>ROUND(I159*H159,2)</f>
        <v>0</v>
      </c>
      <c r="K159" s="217" t="s">
        <v>19</v>
      </c>
      <c r="L159" s="47"/>
      <c r="M159" s="222" t="s">
        <v>19</v>
      </c>
      <c r="N159" s="223" t="s">
        <v>41</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172</v>
      </c>
      <c r="AT159" s="226" t="s">
        <v>167</v>
      </c>
      <c r="AU159" s="226" t="s">
        <v>77</v>
      </c>
      <c r="AY159" s="20" t="s">
        <v>165</v>
      </c>
      <c r="BE159" s="227">
        <f>IF(N159="základní",J159,0)</f>
        <v>0</v>
      </c>
      <c r="BF159" s="227">
        <f>IF(N159="snížená",J159,0)</f>
        <v>0</v>
      </c>
      <c r="BG159" s="227">
        <f>IF(N159="zákl. přenesená",J159,0)</f>
        <v>0</v>
      </c>
      <c r="BH159" s="227">
        <f>IF(N159="sníž. přenesená",J159,0)</f>
        <v>0</v>
      </c>
      <c r="BI159" s="227">
        <f>IF(N159="nulová",J159,0)</f>
        <v>0</v>
      </c>
      <c r="BJ159" s="20" t="s">
        <v>77</v>
      </c>
      <c r="BK159" s="227">
        <f>ROUND(I159*H159,2)</f>
        <v>0</v>
      </c>
      <c r="BL159" s="20" t="s">
        <v>172</v>
      </c>
      <c r="BM159" s="226" t="s">
        <v>2702</v>
      </c>
    </row>
    <row r="160" s="2" customFormat="1" ht="16.5" customHeight="1">
      <c r="A160" s="41"/>
      <c r="B160" s="42"/>
      <c r="C160" s="215" t="s">
        <v>615</v>
      </c>
      <c r="D160" s="215" t="s">
        <v>167</v>
      </c>
      <c r="E160" s="216" t="s">
        <v>2703</v>
      </c>
      <c r="F160" s="217" t="s">
        <v>2559</v>
      </c>
      <c r="G160" s="218" t="s">
        <v>1358</v>
      </c>
      <c r="H160" s="219">
        <v>6</v>
      </c>
      <c r="I160" s="220"/>
      <c r="J160" s="221">
        <f>ROUND(I160*H160,2)</f>
        <v>0</v>
      </c>
      <c r="K160" s="217" t="s">
        <v>19</v>
      </c>
      <c r="L160" s="47"/>
      <c r="M160" s="222" t="s">
        <v>19</v>
      </c>
      <c r="N160" s="223" t="s">
        <v>41</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172</v>
      </c>
      <c r="AT160" s="226" t="s">
        <v>167</v>
      </c>
      <c r="AU160" s="226" t="s">
        <v>77</v>
      </c>
      <c r="AY160" s="20" t="s">
        <v>165</v>
      </c>
      <c r="BE160" s="227">
        <f>IF(N160="základní",J160,0)</f>
        <v>0</v>
      </c>
      <c r="BF160" s="227">
        <f>IF(N160="snížená",J160,0)</f>
        <v>0</v>
      </c>
      <c r="BG160" s="227">
        <f>IF(N160="zákl. přenesená",J160,0)</f>
        <v>0</v>
      </c>
      <c r="BH160" s="227">
        <f>IF(N160="sníž. přenesená",J160,0)</f>
        <v>0</v>
      </c>
      <c r="BI160" s="227">
        <f>IF(N160="nulová",J160,0)</f>
        <v>0</v>
      </c>
      <c r="BJ160" s="20" t="s">
        <v>77</v>
      </c>
      <c r="BK160" s="227">
        <f>ROUND(I160*H160,2)</f>
        <v>0</v>
      </c>
      <c r="BL160" s="20" t="s">
        <v>172</v>
      </c>
      <c r="BM160" s="226" t="s">
        <v>2704</v>
      </c>
    </row>
    <row r="161" s="2" customFormat="1" ht="16.5" customHeight="1">
      <c r="A161" s="41"/>
      <c r="B161" s="42"/>
      <c r="C161" s="215" t="s">
        <v>621</v>
      </c>
      <c r="D161" s="215" t="s">
        <v>167</v>
      </c>
      <c r="E161" s="216" t="s">
        <v>2705</v>
      </c>
      <c r="F161" s="217" t="s">
        <v>2676</v>
      </c>
      <c r="G161" s="218" t="s">
        <v>1358</v>
      </c>
      <c r="H161" s="219">
        <v>1</v>
      </c>
      <c r="I161" s="220"/>
      <c r="J161" s="221">
        <f>ROUND(I161*H161,2)</f>
        <v>0</v>
      </c>
      <c r="K161" s="217" t="s">
        <v>19</v>
      </c>
      <c r="L161" s="47"/>
      <c r="M161" s="222" t="s">
        <v>19</v>
      </c>
      <c r="N161" s="223" t="s">
        <v>41</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172</v>
      </c>
      <c r="AT161" s="226" t="s">
        <v>167</v>
      </c>
      <c r="AU161" s="226" t="s">
        <v>77</v>
      </c>
      <c r="AY161" s="20" t="s">
        <v>165</v>
      </c>
      <c r="BE161" s="227">
        <f>IF(N161="základní",J161,0)</f>
        <v>0</v>
      </c>
      <c r="BF161" s="227">
        <f>IF(N161="snížená",J161,0)</f>
        <v>0</v>
      </c>
      <c r="BG161" s="227">
        <f>IF(N161="zákl. přenesená",J161,0)</f>
        <v>0</v>
      </c>
      <c r="BH161" s="227">
        <f>IF(N161="sníž. přenesená",J161,0)</f>
        <v>0</v>
      </c>
      <c r="BI161" s="227">
        <f>IF(N161="nulová",J161,0)</f>
        <v>0</v>
      </c>
      <c r="BJ161" s="20" t="s">
        <v>77</v>
      </c>
      <c r="BK161" s="227">
        <f>ROUND(I161*H161,2)</f>
        <v>0</v>
      </c>
      <c r="BL161" s="20" t="s">
        <v>172</v>
      </c>
      <c r="BM161" s="226" t="s">
        <v>2706</v>
      </c>
    </row>
    <row r="162" s="2" customFormat="1" ht="16.5" customHeight="1">
      <c r="A162" s="41"/>
      <c r="B162" s="42"/>
      <c r="C162" s="215" t="s">
        <v>629</v>
      </c>
      <c r="D162" s="215" t="s">
        <v>167</v>
      </c>
      <c r="E162" s="216" t="s">
        <v>2707</v>
      </c>
      <c r="F162" s="217" t="s">
        <v>2562</v>
      </c>
      <c r="G162" s="218" t="s">
        <v>1358</v>
      </c>
      <c r="H162" s="219">
        <v>1</v>
      </c>
      <c r="I162" s="220"/>
      <c r="J162" s="221">
        <f>ROUND(I162*H162,2)</f>
        <v>0</v>
      </c>
      <c r="K162" s="217" t="s">
        <v>19</v>
      </c>
      <c r="L162" s="47"/>
      <c r="M162" s="222" t="s">
        <v>19</v>
      </c>
      <c r="N162" s="223" t="s">
        <v>41</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172</v>
      </c>
      <c r="AT162" s="226" t="s">
        <v>167</v>
      </c>
      <c r="AU162" s="226" t="s">
        <v>77</v>
      </c>
      <c r="AY162" s="20" t="s">
        <v>165</v>
      </c>
      <c r="BE162" s="227">
        <f>IF(N162="základní",J162,0)</f>
        <v>0</v>
      </c>
      <c r="BF162" s="227">
        <f>IF(N162="snížená",J162,0)</f>
        <v>0</v>
      </c>
      <c r="BG162" s="227">
        <f>IF(N162="zákl. přenesená",J162,0)</f>
        <v>0</v>
      </c>
      <c r="BH162" s="227">
        <f>IF(N162="sníž. přenesená",J162,0)</f>
        <v>0</v>
      </c>
      <c r="BI162" s="227">
        <f>IF(N162="nulová",J162,0)</f>
        <v>0</v>
      </c>
      <c r="BJ162" s="20" t="s">
        <v>77</v>
      </c>
      <c r="BK162" s="227">
        <f>ROUND(I162*H162,2)</f>
        <v>0</v>
      </c>
      <c r="BL162" s="20" t="s">
        <v>172</v>
      </c>
      <c r="BM162" s="226" t="s">
        <v>2708</v>
      </c>
    </row>
    <row r="163" s="2" customFormat="1" ht="16.5" customHeight="1">
      <c r="A163" s="41"/>
      <c r="B163" s="42"/>
      <c r="C163" s="215" t="s">
        <v>635</v>
      </c>
      <c r="D163" s="215" t="s">
        <v>167</v>
      </c>
      <c r="E163" s="216" t="s">
        <v>2709</v>
      </c>
      <c r="F163" s="217" t="s">
        <v>2559</v>
      </c>
      <c r="G163" s="218" t="s">
        <v>1358</v>
      </c>
      <c r="H163" s="219">
        <v>9</v>
      </c>
      <c r="I163" s="220"/>
      <c r="J163" s="221">
        <f>ROUND(I163*H163,2)</f>
        <v>0</v>
      </c>
      <c r="K163" s="217" t="s">
        <v>19</v>
      </c>
      <c r="L163" s="47"/>
      <c r="M163" s="222" t="s">
        <v>19</v>
      </c>
      <c r="N163" s="223" t="s">
        <v>41</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172</v>
      </c>
      <c r="AT163" s="226" t="s">
        <v>167</v>
      </c>
      <c r="AU163" s="226" t="s">
        <v>77</v>
      </c>
      <c r="AY163" s="20" t="s">
        <v>165</v>
      </c>
      <c r="BE163" s="227">
        <f>IF(N163="základní",J163,0)</f>
        <v>0</v>
      </c>
      <c r="BF163" s="227">
        <f>IF(N163="snížená",J163,0)</f>
        <v>0</v>
      </c>
      <c r="BG163" s="227">
        <f>IF(N163="zákl. přenesená",J163,0)</f>
        <v>0</v>
      </c>
      <c r="BH163" s="227">
        <f>IF(N163="sníž. přenesená",J163,0)</f>
        <v>0</v>
      </c>
      <c r="BI163" s="227">
        <f>IF(N163="nulová",J163,0)</f>
        <v>0</v>
      </c>
      <c r="BJ163" s="20" t="s">
        <v>77</v>
      </c>
      <c r="BK163" s="227">
        <f>ROUND(I163*H163,2)</f>
        <v>0</v>
      </c>
      <c r="BL163" s="20" t="s">
        <v>172</v>
      </c>
      <c r="BM163" s="226" t="s">
        <v>2710</v>
      </c>
    </row>
    <row r="164" s="2" customFormat="1" ht="16.5" customHeight="1">
      <c r="A164" s="41"/>
      <c r="B164" s="42"/>
      <c r="C164" s="215" t="s">
        <v>643</v>
      </c>
      <c r="D164" s="215" t="s">
        <v>167</v>
      </c>
      <c r="E164" s="216" t="s">
        <v>2711</v>
      </c>
      <c r="F164" s="217" t="s">
        <v>2562</v>
      </c>
      <c r="G164" s="218" t="s">
        <v>1358</v>
      </c>
      <c r="H164" s="219">
        <v>1</v>
      </c>
      <c r="I164" s="220"/>
      <c r="J164" s="221">
        <f>ROUND(I164*H164,2)</f>
        <v>0</v>
      </c>
      <c r="K164" s="217" t="s">
        <v>19</v>
      </c>
      <c r="L164" s="47"/>
      <c r="M164" s="222" t="s">
        <v>19</v>
      </c>
      <c r="N164" s="223" t="s">
        <v>41</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172</v>
      </c>
      <c r="AT164" s="226" t="s">
        <v>167</v>
      </c>
      <c r="AU164" s="226" t="s">
        <v>77</v>
      </c>
      <c r="AY164" s="20" t="s">
        <v>165</v>
      </c>
      <c r="BE164" s="227">
        <f>IF(N164="základní",J164,0)</f>
        <v>0</v>
      </c>
      <c r="BF164" s="227">
        <f>IF(N164="snížená",J164,0)</f>
        <v>0</v>
      </c>
      <c r="BG164" s="227">
        <f>IF(N164="zákl. přenesená",J164,0)</f>
        <v>0</v>
      </c>
      <c r="BH164" s="227">
        <f>IF(N164="sníž. přenesená",J164,0)</f>
        <v>0</v>
      </c>
      <c r="BI164" s="227">
        <f>IF(N164="nulová",J164,0)</f>
        <v>0</v>
      </c>
      <c r="BJ164" s="20" t="s">
        <v>77</v>
      </c>
      <c r="BK164" s="227">
        <f>ROUND(I164*H164,2)</f>
        <v>0</v>
      </c>
      <c r="BL164" s="20" t="s">
        <v>172</v>
      </c>
      <c r="BM164" s="226" t="s">
        <v>2712</v>
      </c>
    </row>
    <row r="165" s="2" customFormat="1" ht="16.5" customHeight="1">
      <c r="A165" s="41"/>
      <c r="B165" s="42"/>
      <c r="C165" s="215" t="s">
        <v>650</v>
      </c>
      <c r="D165" s="215" t="s">
        <v>167</v>
      </c>
      <c r="E165" s="216" t="s">
        <v>2713</v>
      </c>
      <c r="F165" s="217" t="s">
        <v>2685</v>
      </c>
      <c r="G165" s="218" t="s">
        <v>1358</v>
      </c>
      <c r="H165" s="219">
        <v>2</v>
      </c>
      <c r="I165" s="220"/>
      <c r="J165" s="221">
        <f>ROUND(I165*H165,2)</f>
        <v>0</v>
      </c>
      <c r="K165" s="217" t="s">
        <v>19</v>
      </c>
      <c r="L165" s="47"/>
      <c r="M165" s="222" t="s">
        <v>19</v>
      </c>
      <c r="N165" s="223" t="s">
        <v>41</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172</v>
      </c>
      <c r="AT165" s="226" t="s">
        <v>167</v>
      </c>
      <c r="AU165" s="226" t="s">
        <v>77</v>
      </c>
      <c r="AY165" s="20" t="s">
        <v>165</v>
      </c>
      <c r="BE165" s="227">
        <f>IF(N165="základní",J165,0)</f>
        <v>0</v>
      </c>
      <c r="BF165" s="227">
        <f>IF(N165="snížená",J165,0)</f>
        <v>0</v>
      </c>
      <c r="BG165" s="227">
        <f>IF(N165="zákl. přenesená",J165,0)</f>
        <v>0</v>
      </c>
      <c r="BH165" s="227">
        <f>IF(N165="sníž. přenesená",J165,0)</f>
        <v>0</v>
      </c>
      <c r="BI165" s="227">
        <f>IF(N165="nulová",J165,0)</f>
        <v>0</v>
      </c>
      <c r="BJ165" s="20" t="s">
        <v>77</v>
      </c>
      <c r="BK165" s="227">
        <f>ROUND(I165*H165,2)</f>
        <v>0</v>
      </c>
      <c r="BL165" s="20" t="s">
        <v>172</v>
      </c>
      <c r="BM165" s="226" t="s">
        <v>2714</v>
      </c>
    </row>
    <row r="166" s="2" customFormat="1" ht="16.5" customHeight="1">
      <c r="A166" s="41"/>
      <c r="B166" s="42"/>
      <c r="C166" s="215" t="s">
        <v>657</v>
      </c>
      <c r="D166" s="215" t="s">
        <v>167</v>
      </c>
      <c r="E166" s="216" t="s">
        <v>2715</v>
      </c>
      <c r="F166" s="217" t="s">
        <v>2716</v>
      </c>
      <c r="G166" s="218" t="s">
        <v>1358</v>
      </c>
      <c r="H166" s="219">
        <v>1</v>
      </c>
      <c r="I166" s="220"/>
      <c r="J166" s="221">
        <f>ROUND(I166*H166,2)</f>
        <v>0</v>
      </c>
      <c r="K166" s="217" t="s">
        <v>19</v>
      </c>
      <c r="L166" s="47"/>
      <c r="M166" s="222" t="s">
        <v>19</v>
      </c>
      <c r="N166" s="223" t="s">
        <v>41</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172</v>
      </c>
      <c r="AT166" s="226" t="s">
        <v>167</v>
      </c>
      <c r="AU166" s="226" t="s">
        <v>77</v>
      </c>
      <c r="AY166" s="20" t="s">
        <v>165</v>
      </c>
      <c r="BE166" s="227">
        <f>IF(N166="základní",J166,0)</f>
        <v>0</v>
      </c>
      <c r="BF166" s="227">
        <f>IF(N166="snížená",J166,0)</f>
        <v>0</v>
      </c>
      <c r="BG166" s="227">
        <f>IF(N166="zákl. přenesená",J166,0)</f>
        <v>0</v>
      </c>
      <c r="BH166" s="227">
        <f>IF(N166="sníž. přenesená",J166,0)</f>
        <v>0</v>
      </c>
      <c r="BI166" s="227">
        <f>IF(N166="nulová",J166,0)</f>
        <v>0</v>
      </c>
      <c r="BJ166" s="20" t="s">
        <v>77</v>
      </c>
      <c r="BK166" s="227">
        <f>ROUND(I166*H166,2)</f>
        <v>0</v>
      </c>
      <c r="BL166" s="20" t="s">
        <v>172</v>
      </c>
      <c r="BM166" s="226" t="s">
        <v>2717</v>
      </c>
    </row>
    <row r="167" s="2" customFormat="1" ht="16.5" customHeight="1">
      <c r="A167" s="41"/>
      <c r="B167" s="42"/>
      <c r="C167" s="215" t="s">
        <v>663</v>
      </c>
      <c r="D167" s="215" t="s">
        <v>167</v>
      </c>
      <c r="E167" s="216" t="s">
        <v>2718</v>
      </c>
      <c r="F167" s="217" t="s">
        <v>2559</v>
      </c>
      <c r="G167" s="218" t="s">
        <v>1358</v>
      </c>
      <c r="H167" s="219">
        <v>1</v>
      </c>
      <c r="I167" s="220"/>
      <c r="J167" s="221">
        <f>ROUND(I167*H167,2)</f>
        <v>0</v>
      </c>
      <c r="K167" s="217" t="s">
        <v>19</v>
      </c>
      <c r="L167" s="47"/>
      <c r="M167" s="222" t="s">
        <v>19</v>
      </c>
      <c r="N167" s="223" t="s">
        <v>41</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172</v>
      </c>
      <c r="AT167" s="226" t="s">
        <v>167</v>
      </c>
      <c r="AU167" s="226" t="s">
        <v>77</v>
      </c>
      <c r="AY167" s="20" t="s">
        <v>165</v>
      </c>
      <c r="BE167" s="227">
        <f>IF(N167="základní",J167,0)</f>
        <v>0</v>
      </c>
      <c r="BF167" s="227">
        <f>IF(N167="snížená",J167,0)</f>
        <v>0</v>
      </c>
      <c r="BG167" s="227">
        <f>IF(N167="zákl. přenesená",J167,0)</f>
        <v>0</v>
      </c>
      <c r="BH167" s="227">
        <f>IF(N167="sníž. přenesená",J167,0)</f>
        <v>0</v>
      </c>
      <c r="BI167" s="227">
        <f>IF(N167="nulová",J167,0)</f>
        <v>0</v>
      </c>
      <c r="BJ167" s="20" t="s">
        <v>77</v>
      </c>
      <c r="BK167" s="227">
        <f>ROUND(I167*H167,2)</f>
        <v>0</v>
      </c>
      <c r="BL167" s="20" t="s">
        <v>172</v>
      </c>
      <c r="BM167" s="226" t="s">
        <v>2719</v>
      </c>
    </row>
    <row r="168" s="2" customFormat="1" ht="16.5" customHeight="1">
      <c r="A168" s="41"/>
      <c r="B168" s="42"/>
      <c r="C168" s="215" t="s">
        <v>670</v>
      </c>
      <c r="D168" s="215" t="s">
        <v>167</v>
      </c>
      <c r="E168" s="216" t="s">
        <v>2720</v>
      </c>
      <c r="F168" s="217" t="s">
        <v>2676</v>
      </c>
      <c r="G168" s="218" t="s">
        <v>1358</v>
      </c>
      <c r="H168" s="219">
        <v>1</v>
      </c>
      <c r="I168" s="220"/>
      <c r="J168" s="221">
        <f>ROUND(I168*H168,2)</f>
        <v>0</v>
      </c>
      <c r="K168" s="217" t="s">
        <v>19</v>
      </c>
      <c r="L168" s="47"/>
      <c r="M168" s="222" t="s">
        <v>19</v>
      </c>
      <c r="N168" s="223" t="s">
        <v>41</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172</v>
      </c>
      <c r="AT168" s="226" t="s">
        <v>167</v>
      </c>
      <c r="AU168" s="226" t="s">
        <v>77</v>
      </c>
      <c r="AY168" s="20" t="s">
        <v>165</v>
      </c>
      <c r="BE168" s="227">
        <f>IF(N168="základní",J168,0)</f>
        <v>0</v>
      </c>
      <c r="BF168" s="227">
        <f>IF(N168="snížená",J168,0)</f>
        <v>0</v>
      </c>
      <c r="BG168" s="227">
        <f>IF(N168="zákl. přenesená",J168,0)</f>
        <v>0</v>
      </c>
      <c r="BH168" s="227">
        <f>IF(N168="sníž. přenesená",J168,0)</f>
        <v>0</v>
      </c>
      <c r="BI168" s="227">
        <f>IF(N168="nulová",J168,0)</f>
        <v>0</v>
      </c>
      <c r="BJ168" s="20" t="s">
        <v>77</v>
      </c>
      <c r="BK168" s="227">
        <f>ROUND(I168*H168,2)</f>
        <v>0</v>
      </c>
      <c r="BL168" s="20" t="s">
        <v>172</v>
      </c>
      <c r="BM168" s="226" t="s">
        <v>2721</v>
      </c>
    </row>
    <row r="169" s="2" customFormat="1" ht="16.5" customHeight="1">
      <c r="A169" s="41"/>
      <c r="B169" s="42"/>
      <c r="C169" s="215" t="s">
        <v>675</v>
      </c>
      <c r="D169" s="215" t="s">
        <v>167</v>
      </c>
      <c r="E169" s="216" t="s">
        <v>2722</v>
      </c>
      <c r="F169" s="217" t="s">
        <v>2562</v>
      </c>
      <c r="G169" s="218" t="s">
        <v>1358</v>
      </c>
      <c r="H169" s="219">
        <v>1</v>
      </c>
      <c r="I169" s="220"/>
      <c r="J169" s="221">
        <f>ROUND(I169*H169,2)</f>
        <v>0</v>
      </c>
      <c r="K169" s="217" t="s">
        <v>19</v>
      </c>
      <c r="L169" s="47"/>
      <c r="M169" s="222" t="s">
        <v>19</v>
      </c>
      <c r="N169" s="223" t="s">
        <v>41</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172</v>
      </c>
      <c r="AT169" s="226" t="s">
        <v>167</v>
      </c>
      <c r="AU169" s="226" t="s">
        <v>77</v>
      </c>
      <c r="AY169" s="20" t="s">
        <v>165</v>
      </c>
      <c r="BE169" s="227">
        <f>IF(N169="základní",J169,0)</f>
        <v>0</v>
      </c>
      <c r="BF169" s="227">
        <f>IF(N169="snížená",J169,0)</f>
        <v>0</v>
      </c>
      <c r="BG169" s="227">
        <f>IF(N169="zákl. přenesená",J169,0)</f>
        <v>0</v>
      </c>
      <c r="BH169" s="227">
        <f>IF(N169="sníž. přenesená",J169,0)</f>
        <v>0</v>
      </c>
      <c r="BI169" s="227">
        <f>IF(N169="nulová",J169,0)</f>
        <v>0</v>
      </c>
      <c r="BJ169" s="20" t="s">
        <v>77</v>
      </c>
      <c r="BK169" s="227">
        <f>ROUND(I169*H169,2)</f>
        <v>0</v>
      </c>
      <c r="BL169" s="20" t="s">
        <v>172</v>
      </c>
      <c r="BM169" s="226" t="s">
        <v>2723</v>
      </c>
    </row>
    <row r="170" s="2" customFormat="1" ht="16.5" customHeight="1">
      <c r="A170" s="41"/>
      <c r="B170" s="42"/>
      <c r="C170" s="215" t="s">
        <v>680</v>
      </c>
      <c r="D170" s="215" t="s">
        <v>167</v>
      </c>
      <c r="E170" s="216" t="s">
        <v>2724</v>
      </c>
      <c r="F170" s="217" t="s">
        <v>2725</v>
      </c>
      <c r="G170" s="218" t="s">
        <v>1358</v>
      </c>
      <c r="H170" s="219">
        <v>1</v>
      </c>
      <c r="I170" s="220"/>
      <c r="J170" s="221">
        <f>ROUND(I170*H170,2)</f>
        <v>0</v>
      </c>
      <c r="K170" s="217" t="s">
        <v>19</v>
      </c>
      <c r="L170" s="47"/>
      <c r="M170" s="222" t="s">
        <v>19</v>
      </c>
      <c r="N170" s="223" t="s">
        <v>41</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172</v>
      </c>
      <c r="AT170" s="226" t="s">
        <v>167</v>
      </c>
      <c r="AU170" s="226" t="s">
        <v>77</v>
      </c>
      <c r="AY170" s="20" t="s">
        <v>165</v>
      </c>
      <c r="BE170" s="227">
        <f>IF(N170="základní",J170,0)</f>
        <v>0</v>
      </c>
      <c r="BF170" s="227">
        <f>IF(N170="snížená",J170,0)</f>
        <v>0</v>
      </c>
      <c r="BG170" s="227">
        <f>IF(N170="zákl. přenesená",J170,0)</f>
        <v>0</v>
      </c>
      <c r="BH170" s="227">
        <f>IF(N170="sníž. přenesená",J170,0)</f>
        <v>0</v>
      </c>
      <c r="BI170" s="227">
        <f>IF(N170="nulová",J170,0)</f>
        <v>0</v>
      </c>
      <c r="BJ170" s="20" t="s">
        <v>77</v>
      </c>
      <c r="BK170" s="227">
        <f>ROUND(I170*H170,2)</f>
        <v>0</v>
      </c>
      <c r="BL170" s="20" t="s">
        <v>172</v>
      </c>
      <c r="BM170" s="226" t="s">
        <v>2726</v>
      </c>
    </row>
    <row r="171" s="2" customFormat="1" ht="16.5" customHeight="1">
      <c r="A171" s="41"/>
      <c r="B171" s="42"/>
      <c r="C171" s="215" t="s">
        <v>688</v>
      </c>
      <c r="D171" s="215" t="s">
        <v>167</v>
      </c>
      <c r="E171" s="216" t="s">
        <v>2727</v>
      </c>
      <c r="F171" s="217" t="s">
        <v>2728</v>
      </c>
      <c r="G171" s="218" t="s">
        <v>1358</v>
      </c>
      <c r="H171" s="219">
        <v>1</v>
      </c>
      <c r="I171" s="220"/>
      <c r="J171" s="221">
        <f>ROUND(I171*H171,2)</f>
        <v>0</v>
      </c>
      <c r="K171" s="217" t="s">
        <v>19</v>
      </c>
      <c r="L171" s="47"/>
      <c r="M171" s="222" t="s">
        <v>19</v>
      </c>
      <c r="N171" s="223" t="s">
        <v>41</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172</v>
      </c>
      <c r="AT171" s="226" t="s">
        <v>167</v>
      </c>
      <c r="AU171" s="226" t="s">
        <v>77</v>
      </c>
      <c r="AY171" s="20" t="s">
        <v>165</v>
      </c>
      <c r="BE171" s="227">
        <f>IF(N171="základní",J171,0)</f>
        <v>0</v>
      </c>
      <c r="BF171" s="227">
        <f>IF(N171="snížená",J171,0)</f>
        <v>0</v>
      </c>
      <c r="BG171" s="227">
        <f>IF(N171="zákl. přenesená",J171,0)</f>
        <v>0</v>
      </c>
      <c r="BH171" s="227">
        <f>IF(N171="sníž. přenesená",J171,0)</f>
        <v>0</v>
      </c>
      <c r="BI171" s="227">
        <f>IF(N171="nulová",J171,0)</f>
        <v>0</v>
      </c>
      <c r="BJ171" s="20" t="s">
        <v>77</v>
      </c>
      <c r="BK171" s="227">
        <f>ROUND(I171*H171,2)</f>
        <v>0</v>
      </c>
      <c r="BL171" s="20" t="s">
        <v>172</v>
      </c>
      <c r="BM171" s="226" t="s">
        <v>2729</v>
      </c>
    </row>
    <row r="172" s="2" customFormat="1" ht="16.5" customHeight="1">
      <c r="A172" s="41"/>
      <c r="B172" s="42"/>
      <c r="C172" s="215" t="s">
        <v>695</v>
      </c>
      <c r="D172" s="215" t="s">
        <v>167</v>
      </c>
      <c r="E172" s="216" t="s">
        <v>2730</v>
      </c>
      <c r="F172" s="217" t="s">
        <v>2731</v>
      </c>
      <c r="G172" s="218" t="s">
        <v>1358</v>
      </c>
      <c r="H172" s="219">
        <v>1</v>
      </c>
      <c r="I172" s="220"/>
      <c r="J172" s="221">
        <f>ROUND(I172*H172,2)</f>
        <v>0</v>
      </c>
      <c r="K172" s="217" t="s">
        <v>19</v>
      </c>
      <c r="L172" s="47"/>
      <c r="M172" s="222" t="s">
        <v>19</v>
      </c>
      <c r="N172" s="223" t="s">
        <v>41</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172</v>
      </c>
      <c r="AT172" s="226" t="s">
        <v>167</v>
      </c>
      <c r="AU172" s="226" t="s">
        <v>77</v>
      </c>
      <c r="AY172" s="20" t="s">
        <v>165</v>
      </c>
      <c r="BE172" s="227">
        <f>IF(N172="základní",J172,0)</f>
        <v>0</v>
      </c>
      <c r="BF172" s="227">
        <f>IF(N172="snížená",J172,0)</f>
        <v>0</v>
      </c>
      <c r="BG172" s="227">
        <f>IF(N172="zákl. přenesená",J172,0)</f>
        <v>0</v>
      </c>
      <c r="BH172" s="227">
        <f>IF(N172="sníž. přenesená",J172,0)</f>
        <v>0</v>
      </c>
      <c r="BI172" s="227">
        <f>IF(N172="nulová",J172,0)</f>
        <v>0</v>
      </c>
      <c r="BJ172" s="20" t="s">
        <v>77</v>
      </c>
      <c r="BK172" s="227">
        <f>ROUND(I172*H172,2)</f>
        <v>0</v>
      </c>
      <c r="BL172" s="20" t="s">
        <v>172</v>
      </c>
      <c r="BM172" s="226" t="s">
        <v>2732</v>
      </c>
    </row>
    <row r="173" s="2" customFormat="1" ht="16.5" customHeight="1">
      <c r="A173" s="41"/>
      <c r="B173" s="42"/>
      <c r="C173" s="215" t="s">
        <v>704</v>
      </c>
      <c r="D173" s="215" t="s">
        <v>167</v>
      </c>
      <c r="E173" s="216" t="s">
        <v>2733</v>
      </c>
      <c r="F173" s="217" t="s">
        <v>2734</v>
      </c>
      <c r="G173" s="218" t="s">
        <v>1358</v>
      </c>
      <c r="H173" s="219">
        <v>1</v>
      </c>
      <c r="I173" s="220"/>
      <c r="J173" s="221">
        <f>ROUND(I173*H173,2)</f>
        <v>0</v>
      </c>
      <c r="K173" s="217" t="s">
        <v>19</v>
      </c>
      <c r="L173" s="47"/>
      <c r="M173" s="222" t="s">
        <v>19</v>
      </c>
      <c r="N173" s="223" t="s">
        <v>41</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172</v>
      </c>
      <c r="AT173" s="226" t="s">
        <v>167</v>
      </c>
      <c r="AU173" s="226" t="s">
        <v>77</v>
      </c>
      <c r="AY173" s="20" t="s">
        <v>165</v>
      </c>
      <c r="BE173" s="227">
        <f>IF(N173="základní",J173,0)</f>
        <v>0</v>
      </c>
      <c r="BF173" s="227">
        <f>IF(N173="snížená",J173,0)</f>
        <v>0</v>
      </c>
      <c r="BG173" s="227">
        <f>IF(N173="zákl. přenesená",J173,0)</f>
        <v>0</v>
      </c>
      <c r="BH173" s="227">
        <f>IF(N173="sníž. přenesená",J173,0)</f>
        <v>0</v>
      </c>
      <c r="BI173" s="227">
        <f>IF(N173="nulová",J173,0)</f>
        <v>0</v>
      </c>
      <c r="BJ173" s="20" t="s">
        <v>77</v>
      </c>
      <c r="BK173" s="227">
        <f>ROUND(I173*H173,2)</f>
        <v>0</v>
      </c>
      <c r="BL173" s="20" t="s">
        <v>172</v>
      </c>
      <c r="BM173" s="226" t="s">
        <v>2735</v>
      </c>
    </row>
    <row r="174" s="2" customFormat="1" ht="16.5" customHeight="1">
      <c r="A174" s="41"/>
      <c r="B174" s="42"/>
      <c r="C174" s="215" t="s">
        <v>710</v>
      </c>
      <c r="D174" s="215" t="s">
        <v>167</v>
      </c>
      <c r="E174" s="216" t="s">
        <v>2736</v>
      </c>
      <c r="F174" s="217" t="s">
        <v>2737</v>
      </c>
      <c r="G174" s="218" t="s">
        <v>1358</v>
      </c>
      <c r="H174" s="219">
        <v>1</v>
      </c>
      <c r="I174" s="220"/>
      <c r="J174" s="221">
        <f>ROUND(I174*H174,2)</f>
        <v>0</v>
      </c>
      <c r="K174" s="217" t="s">
        <v>19</v>
      </c>
      <c r="L174" s="47"/>
      <c r="M174" s="222" t="s">
        <v>19</v>
      </c>
      <c r="N174" s="223" t="s">
        <v>41</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172</v>
      </c>
      <c r="AT174" s="226" t="s">
        <v>167</v>
      </c>
      <c r="AU174" s="226" t="s">
        <v>77</v>
      </c>
      <c r="AY174" s="20" t="s">
        <v>165</v>
      </c>
      <c r="BE174" s="227">
        <f>IF(N174="základní",J174,0)</f>
        <v>0</v>
      </c>
      <c r="BF174" s="227">
        <f>IF(N174="snížená",J174,0)</f>
        <v>0</v>
      </c>
      <c r="BG174" s="227">
        <f>IF(N174="zákl. přenesená",J174,0)</f>
        <v>0</v>
      </c>
      <c r="BH174" s="227">
        <f>IF(N174="sníž. přenesená",J174,0)</f>
        <v>0</v>
      </c>
      <c r="BI174" s="227">
        <f>IF(N174="nulová",J174,0)</f>
        <v>0</v>
      </c>
      <c r="BJ174" s="20" t="s">
        <v>77</v>
      </c>
      <c r="BK174" s="227">
        <f>ROUND(I174*H174,2)</f>
        <v>0</v>
      </c>
      <c r="BL174" s="20" t="s">
        <v>172</v>
      </c>
      <c r="BM174" s="226" t="s">
        <v>2738</v>
      </c>
    </row>
    <row r="175" s="2" customFormat="1" ht="16.5" customHeight="1">
      <c r="A175" s="41"/>
      <c r="B175" s="42"/>
      <c r="C175" s="215" t="s">
        <v>715</v>
      </c>
      <c r="D175" s="215" t="s">
        <v>167</v>
      </c>
      <c r="E175" s="216" t="s">
        <v>2739</v>
      </c>
      <c r="F175" s="217" t="s">
        <v>2740</v>
      </c>
      <c r="G175" s="218" t="s">
        <v>1358</v>
      </c>
      <c r="H175" s="219">
        <v>1</v>
      </c>
      <c r="I175" s="220"/>
      <c r="J175" s="221">
        <f>ROUND(I175*H175,2)</f>
        <v>0</v>
      </c>
      <c r="K175" s="217" t="s">
        <v>19</v>
      </c>
      <c r="L175" s="47"/>
      <c r="M175" s="222" t="s">
        <v>19</v>
      </c>
      <c r="N175" s="223" t="s">
        <v>41</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172</v>
      </c>
      <c r="AT175" s="226" t="s">
        <v>167</v>
      </c>
      <c r="AU175" s="226" t="s">
        <v>77</v>
      </c>
      <c r="AY175" s="20" t="s">
        <v>165</v>
      </c>
      <c r="BE175" s="227">
        <f>IF(N175="základní",J175,0)</f>
        <v>0</v>
      </c>
      <c r="BF175" s="227">
        <f>IF(N175="snížená",J175,0)</f>
        <v>0</v>
      </c>
      <c r="BG175" s="227">
        <f>IF(N175="zákl. přenesená",J175,0)</f>
        <v>0</v>
      </c>
      <c r="BH175" s="227">
        <f>IF(N175="sníž. přenesená",J175,0)</f>
        <v>0</v>
      </c>
      <c r="BI175" s="227">
        <f>IF(N175="nulová",J175,0)</f>
        <v>0</v>
      </c>
      <c r="BJ175" s="20" t="s">
        <v>77</v>
      </c>
      <c r="BK175" s="227">
        <f>ROUND(I175*H175,2)</f>
        <v>0</v>
      </c>
      <c r="BL175" s="20" t="s">
        <v>172</v>
      </c>
      <c r="BM175" s="226" t="s">
        <v>2741</v>
      </c>
    </row>
    <row r="176" s="2" customFormat="1" ht="16.5" customHeight="1">
      <c r="A176" s="41"/>
      <c r="B176" s="42"/>
      <c r="C176" s="215" t="s">
        <v>721</v>
      </c>
      <c r="D176" s="215" t="s">
        <v>167</v>
      </c>
      <c r="E176" s="216" t="s">
        <v>2742</v>
      </c>
      <c r="F176" s="217" t="s">
        <v>2716</v>
      </c>
      <c r="G176" s="218" t="s">
        <v>1358</v>
      </c>
      <c r="H176" s="219">
        <v>1</v>
      </c>
      <c r="I176" s="220"/>
      <c r="J176" s="221">
        <f>ROUND(I176*H176,2)</f>
        <v>0</v>
      </c>
      <c r="K176" s="217" t="s">
        <v>19</v>
      </c>
      <c r="L176" s="47"/>
      <c r="M176" s="222" t="s">
        <v>19</v>
      </c>
      <c r="N176" s="223" t="s">
        <v>41</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172</v>
      </c>
      <c r="AT176" s="226" t="s">
        <v>167</v>
      </c>
      <c r="AU176" s="226" t="s">
        <v>77</v>
      </c>
      <c r="AY176" s="20" t="s">
        <v>165</v>
      </c>
      <c r="BE176" s="227">
        <f>IF(N176="základní",J176,0)</f>
        <v>0</v>
      </c>
      <c r="BF176" s="227">
        <f>IF(N176="snížená",J176,0)</f>
        <v>0</v>
      </c>
      <c r="BG176" s="227">
        <f>IF(N176="zákl. přenesená",J176,0)</f>
        <v>0</v>
      </c>
      <c r="BH176" s="227">
        <f>IF(N176="sníž. přenesená",J176,0)</f>
        <v>0</v>
      </c>
      <c r="BI176" s="227">
        <f>IF(N176="nulová",J176,0)</f>
        <v>0</v>
      </c>
      <c r="BJ176" s="20" t="s">
        <v>77</v>
      </c>
      <c r="BK176" s="227">
        <f>ROUND(I176*H176,2)</f>
        <v>0</v>
      </c>
      <c r="BL176" s="20" t="s">
        <v>172</v>
      </c>
      <c r="BM176" s="226" t="s">
        <v>2743</v>
      </c>
    </row>
    <row r="177" s="2" customFormat="1" ht="16.5" customHeight="1">
      <c r="A177" s="41"/>
      <c r="B177" s="42"/>
      <c r="C177" s="215" t="s">
        <v>724</v>
      </c>
      <c r="D177" s="215" t="s">
        <v>167</v>
      </c>
      <c r="E177" s="216" t="s">
        <v>2744</v>
      </c>
      <c r="F177" s="217" t="s">
        <v>2745</v>
      </c>
      <c r="G177" s="218" t="s">
        <v>1358</v>
      </c>
      <c r="H177" s="219">
        <v>1</v>
      </c>
      <c r="I177" s="220"/>
      <c r="J177" s="221">
        <f>ROUND(I177*H177,2)</f>
        <v>0</v>
      </c>
      <c r="K177" s="217" t="s">
        <v>19</v>
      </c>
      <c r="L177" s="47"/>
      <c r="M177" s="222" t="s">
        <v>19</v>
      </c>
      <c r="N177" s="223" t="s">
        <v>41</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172</v>
      </c>
      <c r="AT177" s="226" t="s">
        <v>167</v>
      </c>
      <c r="AU177" s="226" t="s">
        <v>77</v>
      </c>
      <c r="AY177" s="20" t="s">
        <v>165</v>
      </c>
      <c r="BE177" s="227">
        <f>IF(N177="základní",J177,0)</f>
        <v>0</v>
      </c>
      <c r="BF177" s="227">
        <f>IF(N177="snížená",J177,0)</f>
        <v>0</v>
      </c>
      <c r="BG177" s="227">
        <f>IF(N177="zákl. přenesená",J177,0)</f>
        <v>0</v>
      </c>
      <c r="BH177" s="227">
        <f>IF(N177="sníž. přenesená",J177,0)</f>
        <v>0</v>
      </c>
      <c r="BI177" s="227">
        <f>IF(N177="nulová",J177,0)</f>
        <v>0</v>
      </c>
      <c r="BJ177" s="20" t="s">
        <v>77</v>
      </c>
      <c r="BK177" s="227">
        <f>ROUND(I177*H177,2)</f>
        <v>0</v>
      </c>
      <c r="BL177" s="20" t="s">
        <v>172</v>
      </c>
      <c r="BM177" s="226" t="s">
        <v>2746</v>
      </c>
    </row>
    <row r="178" s="2" customFormat="1" ht="16.5" customHeight="1">
      <c r="A178" s="41"/>
      <c r="B178" s="42"/>
      <c r="C178" s="215" t="s">
        <v>731</v>
      </c>
      <c r="D178" s="215" t="s">
        <v>167</v>
      </c>
      <c r="E178" s="216" t="s">
        <v>2747</v>
      </c>
      <c r="F178" s="217" t="s">
        <v>2748</v>
      </c>
      <c r="G178" s="218" t="s">
        <v>1358</v>
      </c>
      <c r="H178" s="219">
        <v>1</v>
      </c>
      <c r="I178" s="220"/>
      <c r="J178" s="221">
        <f>ROUND(I178*H178,2)</f>
        <v>0</v>
      </c>
      <c r="K178" s="217" t="s">
        <v>19</v>
      </c>
      <c r="L178" s="47"/>
      <c r="M178" s="222" t="s">
        <v>19</v>
      </c>
      <c r="N178" s="223" t="s">
        <v>41</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172</v>
      </c>
      <c r="AT178" s="226" t="s">
        <v>167</v>
      </c>
      <c r="AU178" s="226" t="s">
        <v>77</v>
      </c>
      <c r="AY178" s="20" t="s">
        <v>165</v>
      </c>
      <c r="BE178" s="227">
        <f>IF(N178="základní",J178,0)</f>
        <v>0</v>
      </c>
      <c r="BF178" s="227">
        <f>IF(N178="snížená",J178,0)</f>
        <v>0</v>
      </c>
      <c r="BG178" s="227">
        <f>IF(N178="zákl. přenesená",J178,0)</f>
        <v>0</v>
      </c>
      <c r="BH178" s="227">
        <f>IF(N178="sníž. přenesená",J178,0)</f>
        <v>0</v>
      </c>
      <c r="BI178" s="227">
        <f>IF(N178="nulová",J178,0)</f>
        <v>0</v>
      </c>
      <c r="BJ178" s="20" t="s">
        <v>77</v>
      </c>
      <c r="BK178" s="227">
        <f>ROUND(I178*H178,2)</f>
        <v>0</v>
      </c>
      <c r="BL178" s="20" t="s">
        <v>172</v>
      </c>
      <c r="BM178" s="226" t="s">
        <v>2749</v>
      </c>
    </row>
    <row r="179" s="2" customFormat="1" ht="16.5" customHeight="1">
      <c r="A179" s="41"/>
      <c r="B179" s="42"/>
      <c r="C179" s="215" t="s">
        <v>737</v>
      </c>
      <c r="D179" s="215" t="s">
        <v>167</v>
      </c>
      <c r="E179" s="216" t="s">
        <v>2750</v>
      </c>
      <c r="F179" s="217" t="s">
        <v>2751</v>
      </c>
      <c r="G179" s="218" t="s">
        <v>1358</v>
      </c>
      <c r="H179" s="219">
        <v>1</v>
      </c>
      <c r="I179" s="220"/>
      <c r="J179" s="221">
        <f>ROUND(I179*H179,2)</f>
        <v>0</v>
      </c>
      <c r="K179" s="217" t="s">
        <v>19</v>
      </c>
      <c r="L179" s="47"/>
      <c r="M179" s="222" t="s">
        <v>19</v>
      </c>
      <c r="N179" s="223" t="s">
        <v>41</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172</v>
      </c>
      <c r="AT179" s="226" t="s">
        <v>167</v>
      </c>
      <c r="AU179" s="226" t="s">
        <v>77</v>
      </c>
      <c r="AY179" s="20" t="s">
        <v>165</v>
      </c>
      <c r="BE179" s="227">
        <f>IF(N179="základní",J179,0)</f>
        <v>0</v>
      </c>
      <c r="BF179" s="227">
        <f>IF(N179="snížená",J179,0)</f>
        <v>0</v>
      </c>
      <c r="BG179" s="227">
        <f>IF(N179="zákl. přenesená",J179,0)</f>
        <v>0</v>
      </c>
      <c r="BH179" s="227">
        <f>IF(N179="sníž. přenesená",J179,0)</f>
        <v>0</v>
      </c>
      <c r="BI179" s="227">
        <f>IF(N179="nulová",J179,0)</f>
        <v>0</v>
      </c>
      <c r="BJ179" s="20" t="s">
        <v>77</v>
      </c>
      <c r="BK179" s="227">
        <f>ROUND(I179*H179,2)</f>
        <v>0</v>
      </c>
      <c r="BL179" s="20" t="s">
        <v>172</v>
      </c>
      <c r="BM179" s="226" t="s">
        <v>2752</v>
      </c>
    </row>
    <row r="180" s="2" customFormat="1" ht="16.5" customHeight="1">
      <c r="A180" s="41"/>
      <c r="B180" s="42"/>
      <c r="C180" s="215" t="s">
        <v>743</v>
      </c>
      <c r="D180" s="215" t="s">
        <v>167</v>
      </c>
      <c r="E180" s="216" t="s">
        <v>2753</v>
      </c>
      <c r="F180" s="217" t="s">
        <v>2754</v>
      </c>
      <c r="G180" s="218" t="s">
        <v>1358</v>
      </c>
      <c r="H180" s="219">
        <v>1</v>
      </c>
      <c r="I180" s="220"/>
      <c r="J180" s="221">
        <f>ROUND(I180*H180,2)</f>
        <v>0</v>
      </c>
      <c r="K180" s="217" t="s">
        <v>19</v>
      </c>
      <c r="L180" s="47"/>
      <c r="M180" s="222" t="s">
        <v>19</v>
      </c>
      <c r="N180" s="223" t="s">
        <v>41</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172</v>
      </c>
      <c r="AT180" s="226" t="s">
        <v>167</v>
      </c>
      <c r="AU180" s="226" t="s">
        <v>77</v>
      </c>
      <c r="AY180" s="20" t="s">
        <v>165</v>
      </c>
      <c r="BE180" s="227">
        <f>IF(N180="základní",J180,0)</f>
        <v>0</v>
      </c>
      <c r="BF180" s="227">
        <f>IF(N180="snížená",J180,0)</f>
        <v>0</v>
      </c>
      <c r="BG180" s="227">
        <f>IF(N180="zákl. přenesená",J180,0)</f>
        <v>0</v>
      </c>
      <c r="BH180" s="227">
        <f>IF(N180="sníž. přenesená",J180,0)</f>
        <v>0</v>
      </c>
      <c r="BI180" s="227">
        <f>IF(N180="nulová",J180,0)</f>
        <v>0</v>
      </c>
      <c r="BJ180" s="20" t="s">
        <v>77</v>
      </c>
      <c r="BK180" s="227">
        <f>ROUND(I180*H180,2)</f>
        <v>0</v>
      </c>
      <c r="BL180" s="20" t="s">
        <v>172</v>
      </c>
      <c r="BM180" s="226" t="s">
        <v>2755</v>
      </c>
    </row>
    <row r="181" s="12" customFormat="1" ht="25.92" customHeight="1">
      <c r="A181" s="12"/>
      <c r="B181" s="199"/>
      <c r="C181" s="200"/>
      <c r="D181" s="201" t="s">
        <v>69</v>
      </c>
      <c r="E181" s="202" t="s">
        <v>2756</v>
      </c>
      <c r="F181" s="202" t="s">
        <v>2757</v>
      </c>
      <c r="G181" s="200"/>
      <c r="H181" s="200"/>
      <c r="I181" s="203"/>
      <c r="J181" s="204">
        <f>BK181</f>
        <v>0</v>
      </c>
      <c r="K181" s="200"/>
      <c r="L181" s="205"/>
      <c r="M181" s="206"/>
      <c r="N181" s="207"/>
      <c r="O181" s="207"/>
      <c r="P181" s="208">
        <f>SUM(P182:P235)</f>
        <v>0</v>
      </c>
      <c r="Q181" s="207"/>
      <c r="R181" s="208">
        <f>SUM(R182:R235)</f>
        <v>0</v>
      </c>
      <c r="S181" s="207"/>
      <c r="T181" s="209">
        <f>SUM(T182:T235)</f>
        <v>0</v>
      </c>
      <c r="U181" s="12"/>
      <c r="V181" s="12"/>
      <c r="W181" s="12"/>
      <c r="X181" s="12"/>
      <c r="Y181" s="12"/>
      <c r="Z181" s="12"/>
      <c r="AA181" s="12"/>
      <c r="AB181" s="12"/>
      <c r="AC181" s="12"/>
      <c r="AD181" s="12"/>
      <c r="AE181" s="12"/>
      <c r="AR181" s="210" t="s">
        <v>77</v>
      </c>
      <c r="AT181" s="211" t="s">
        <v>69</v>
      </c>
      <c r="AU181" s="211" t="s">
        <v>70</v>
      </c>
      <c r="AY181" s="210" t="s">
        <v>165</v>
      </c>
      <c r="BK181" s="212">
        <f>SUM(BK182:BK235)</f>
        <v>0</v>
      </c>
    </row>
    <row r="182" s="2" customFormat="1" ht="24.15" customHeight="1">
      <c r="A182" s="41"/>
      <c r="B182" s="42"/>
      <c r="C182" s="215" t="s">
        <v>749</v>
      </c>
      <c r="D182" s="215" t="s">
        <v>167</v>
      </c>
      <c r="E182" s="216" t="s">
        <v>2758</v>
      </c>
      <c r="F182" s="217" t="s">
        <v>2759</v>
      </c>
      <c r="G182" s="218" t="s">
        <v>1358</v>
      </c>
      <c r="H182" s="219">
        <v>1</v>
      </c>
      <c r="I182" s="220"/>
      <c r="J182" s="221">
        <f>ROUND(I182*H182,2)</f>
        <v>0</v>
      </c>
      <c r="K182" s="217" t="s">
        <v>19</v>
      </c>
      <c r="L182" s="47"/>
      <c r="M182" s="222" t="s">
        <v>19</v>
      </c>
      <c r="N182" s="223" t="s">
        <v>41</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172</v>
      </c>
      <c r="AT182" s="226" t="s">
        <v>167</v>
      </c>
      <c r="AU182" s="226" t="s">
        <v>77</v>
      </c>
      <c r="AY182" s="20" t="s">
        <v>165</v>
      </c>
      <c r="BE182" s="227">
        <f>IF(N182="základní",J182,0)</f>
        <v>0</v>
      </c>
      <c r="BF182" s="227">
        <f>IF(N182="snížená",J182,0)</f>
        <v>0</v>
      </c>
      <c r="BG182" s="227">
        <f>IF(N182="zákl. přenesená",J182,0)</f>
        <v>0</v>
      </c>
      <c r="BH182" s="227">
        <f>IF(N182="sníž. přenesená",J182,0)</f>
        <v>0</v>
      </c>
      <c r="BI182" s="227">
        <f>IF(N182="nulová",J182,0)</f>
        <v>0</v>
      </c>
      <c r="BJ182" s="20" t="s">
        <v>77</v>
      </c>
      <c r="BK182" s="227">
        <f>ROUND(I182*H182,2)</f>
        <v>0</v>
      </c>
      <c r="BL182" s="20" t="s">
        <v>172</v>
      </c>
      <c r="BM182" s="226" t="s">
        <v>2760</v>
      </c>
    </row>
    <row r="183" s="2" customFormat="1" ht="16.5" customHeight="1">
      <c r="A183" s="41"/>
      <c r="B183" s="42"/>
      <c r="C183" s="215" t="s">
        <v>754</v>
      </c>
      <c r="D183" s="215" t="s">
        <v>167</v>
      </c>
      <c r="E183" s="216" t="s">
        <v>2761</v>
      </c>
      <c r="F183" s="217" t="s">
        <v>2603</v>
      </c>
      <c r="G183" s="218" t="s">
        <v>1358</v>
      </c>
      <c r="H183" s="219">
        <v>21</v>
      </c>
      <c r="I183" s="220"/>
      <c r="J183" s="221">
        <f>ROUND(I183*H183,2)</f>
        <v>0</v>
      </c>
      <c r="K183" s="217" t="s">
        <v>19</v>
      </c>
      <c r="L183" s="47"/>
      <c r="M183" s="222" t="s">
        <v>19</v>
      </c>
      <c r="N183" s="223" t="s">
        <v>41</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172</v>
      </c>
      <c r="AT183" s="226" t="s">
        <v>167</v>
      </c>
      <c r="AU183" s="226" t="s">
        <v>77</v>
      </c>
      <c r="AY183" s="20" t="s">
        <v>165</v>
      </c>
      <c r="BE183" s="227">
        <f>IF(N183="základní",J183,0)</f>
        <v>0</v>
      </c>
      <c r="BF183" s="227">
        <f>IF(N183="snížená",J183,0)</f>
        <v>0</v>
      </c>
      <c r="BG183" s="227">
        <f>IF(N183="zákl. přenesená",J183,0)</f>
        <v>0</v>
      </c>
      <c r="BH183" s="227">
        <f>IF(N183="sníž. přenesená",J183,0)</f>
        <v>0</v>
      </c>
      <c r="BI183" s="227">
        <f>IF(N183="nulová",J183,0)</f>
        <v>0</v>
      </c>
      <c r="BJ183" s="20" t="s">
        <v>77</v>
      </c>
      <c r="BK183" s="227">
        <f>ROUND(I183*H183,2)</f>
        <v>0</v>
      </c>
      <c r="BL183" s="20" t="s">
        <v>172</v>
      </c>
      <c r="BM183" s="226" t="s">
        <v>2762</v>
      </c>
    </row>
    <row r="184" s="2" customFormat="1" ht="16.5" customHeight="1">
      <c r="A184" s="41"/>
      <c r="B184" s="42"/>
      <c r="C184" s="215" t="s">
        <v>759</v>
      </c>
      <c r="D184" s="215" t="s">
        <v>167</v>
      </c>
      <c r="E184" s="216" t="s">
        <v>2763</v>
      </c>
      <c r="F184" s="217" t="s">
        <v>2606</v>
      </c>
      <c r="G184" s="218" t="s">
        <v>1358</v>
      </c>
      <c r="H184" s="219">
        <v>7</v>
      </c>
      <c r="I184" s="220"/>
      <c r="J184" s="221">
        <f>ROUND(I184*H184,2)</f>
        <v>0</v>
      </c>
      <c r="K184" s="217" t="s">
        <v>19</v>
      </c>
      <c r="L184" s="47"/>
      <c r="M184" s="222" t="s">
        <v>19</v>
      </c>
      <c r="N184" s="223" t="s">
        <v>41</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172</v>
      </c>
      <c r="AT184" s="226" t="s">
        <v>167</v>
      </c>
      <c r="AU184" s="226" t="s">
        <v>77</v>
      </c>
      <c r="AY184" s="20" t="s">
        <v>165</v>
      </c>
      <c r="BE184" s="227">
        <f>IF(N184="základní",J184,0)</f>
        <v>0</v>
      </c>
      <c r="BF184" s="227">
        <f>IF(N184="snížená",J184,0)</f>
        <v>0</v>
      </c>
      <c r="BG184" s="227">
        <f>IF(N184="zákl. přenesená",J184,0)</f>
        <v>0</v>
      </c>
      <c r="BH184" s="227">
        <f>IF(N184="sníž. přenesená",J184,0)</f>
        <v>0</v>
      </c>
      <c r="BI184" s="227">
        <f>IF(N184="nulová",J184,0)</f>
        <v>0</v>
      </c>
      <c r="BJ184" s="20" t="s">
        <v>77</v>
      </c>
      <c r="BK184" s="227">
        <f>ROUND(I184*H184,2)</f>
        <v>0</v>
      </c>
      <c r="BL184" s="20" t="s">
        <v>172</v>
      </c>
      <c r="BM184" s="226" t="s">
        <v>2764</v>
      </c>
    </row>
    <row r="185" s="2" customFormat="1" ht="16.5" customHeight="1">
      <c r="A185" s="41"/>
      <c r="B185" s="42"/>
      <c r="C185" s="215" t="s">
        <v>764</v>
      </c>
      <c r="D185" s="215" t="s">
        <v>167</v>
      </c>
      <c r="E185" s="216" t="s">
        <v>2765</v>
      </c>
      <c r="F185" s="217" t="s">
        <v>2609</v>
      </c>
      <c r="G185" s="218" t="s">
        <v>1358</v>
      </c>
      <c r="H185" s="219">
        <v>7</v>
      </c>
      <c r="I185" s="220"/>
      <c r="J185" s="221">
        <f>ROUND(I185*H185,2)</f>
        <v>0</v>
      </c>
      <c r="K185" s="217" t="s">
        <v>19</v>
      </c>
      <c r="L185" s="47"/>
      <c r="M185" s="222" t="s">
        <v>19</v>
      </c>
      <c r="N185" s="223" t="s">
        <v>41</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172</v>
      </c>
      <c r="AT185" s="226" t="s">
        <v>167</v>
      </c>
      <c r="AU185" s="226" t="s">
        <v>77</v>
      </c>
      <c r="AY185" s="20" t="s">
        <v>165</v>
      </c>
      <c r="BE185" s="227">
        <f>IF(N185="základní",J185,0)</f>
        <v>0</v>
      </c>
      <c r="BF185" s="227">
        <f>IF(N185="snížená",J185,0)</f>
        <v>0</v>
      </c>
      <c r="BG185" s="227">
        <f>IF(N185="zákl. přenesená",J185,0)</f>
        <v>0</v>
      </c>
      <c r="BH185" s="227">
        <f>IF(N185="sníž. přenesená",J185,0)</f>
        <v>0</v>
      </c>
      <c r="BI185" s="227">
        <f>IF(N185="nulová",J185,0)</f>
        <v>0</v>
      </c>
      <c r="BJ185" s="20" t="s">
        <v>77</v>
      </c>
      <c r="BK185" s="227">
        <f>ROUND(I185*H185,2)</f>
        <v>0</v>
      </c>
      <c r="BL185" s="20" t="s">
        <v>172</v>
      </c>
      <c r="BM185" s="226" t="s">
        <v>2766</v>
      </c>
    </row>
    <row r="186" s="2" customFormat="1" ht="16.5" customHeight="1">
      <c r="A186" s="41"/>
      <c r="B186" s="42"/>
      <c r="C186" s="215" t="s">
        <v>767</v>
      </c>
      <c r="D186" s="215" t="s">
        <v>167</v>
      </c>
      <c r="E186" s="216" t="s">
        <v>2767</v>
      </c>
      <c r="F186" s="217" t="s">
        <v>2748</v>
      </c>
      <c r="G186" s="218" t="s">
        <v>1358</v>
      </c>
      <c r="H186" s="219">
        <v>1</v>
      </c>
      <c r="I186" s="220"/>
      <c r="J186" s="221">
        <f>ROUND(I186*H186,2)</f>
        <v>0</v>
      </c>
      <c r="K186" s="217" t="s">
        <v>19</v>
      </c>
      <c r="L186" s="47"/>
      <c r="M186" s="222" t="s">
        <v>19</v>
      </c>
      <c r="N186" s="223" t="s">
        <v>41</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172</v>
      </c>
      <c r="AT186" s="226" t="s">
        <v>167</v>
      </c>
      <c r="AU186" s="226" t="s">
        <v>77</v>
      </c>
      <c r="AY186" s="20" t="s">
        <v>165</v>
      </c>
      <c r="BE186" s="227">
        <f>IF(N186="základní",J186,0)</f>
        <v>0</v>
      </c>
      <c r="BF186" s="227">
        <f>IF(N186="snížená",J186,0)</f>
        <v>0</v>
      </c>
      <c r="BG186" s="227">
        <f>IF(N186="zákl. přenesená",J186,0)</f>
        <v>0</v>
      </c>
      <c r="BH186" s="227">
        <f>IF(N186="sníž. přenesená",J186,0)</f>
        <v>0</v>
      </c>
      <c r="BI186" s="227">
        <f>IF(N186="nulová",J186,0)</f>
        <v>0</v>
      </c>
      <c r="BJ186" s="20" t="s">
        <v>77</v>
      </c>
      <c r="BK186" s="227">
        <f>ROUND(I186*H186,2)</f>
        <v>0</v>
      </c>
      <c r="BL186" s="20" t="s">
        <v>172</v>
      </c>
      <c r="BM186" s="226" t="s">
        <v>2768</v>
      </c>
    </row>
    <row r="187" s="2" customFormat="1" ht="16.5" customHeight="1">
      <c r="A187" s="41"/>
      <c r="B187" s="42"/>
      <c r="C187" s="215" t="s">
        <v>772</v>
      </c>
      <c r="D187" s="215" t="s">
        <v>167</v>
      </c>
      <c r="E187" s="216" t="s">
        <v>2769</v>
      </c>
      <c r="F187" s="217" t="s">
        <v>2745</v>
      </c>
      <c r="G187" s="218" t="s">
        <v>1358</v>
      </c>
      <c r="H187" s="219">
        <v>1</v>
      </c>
      <c r="I187" s="220"/>
      <c r="J187" s="221">
        <f>ROUND(I187*H187,2)</f>
        <v>0</v>
      </c>
      <c r="K187" s="217" t="s">
        <v>19</v>
      </c>
      <c r="L187" s="47"/>
      <c r="M187" s="222" t="s">
        <v>19</v>
      </c>
      <c r="N187" s="223" t="s">
        <v>41</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172</v>
      </c>
      <c r="AT187" s="226" t="s">
        <v>167</v>
      </c>
      <c r="AU187" s="226" t="s">
        <v>77</v>
      </c>
      <c r="AY187" s="20" t="s">
        <v>165</v>
      </c>
      <c r="BE187" s="227">
        <f>IF(N187="základní",J187,0)</f>
        <v>0</v>
      </c>
      <c r="BF187" s="227">
        <f>IF(N187="snížená",J187,0)</f>
        <v>0</v>
      </c>
      <c r="BG187" s="227">
        <f>IF(N187="zákl. přenesená",J187,0)</f>
        <v>0</v>
      </c>
      <c r="BH187" s="227">
        <f>IF(N187="sníž. přenesená",J187,0)</f>
        <v>0</v>
      </c>
      <c r="BI187" s="227">
        <f>IF(N187="nulová",J187,0)</f>
        <v>0</v>
      </c>
      <c r="BJ187" s="20" t="s">
        <v>77</v>
      </c>
      <c r="BK187" s="227">
        <f>ROUND(I187*H187,2)</f>
        <v>0</v>
      </c>
      <c r="BL187" s="20" t="s">
        <v>172</v>
      </c>
      <c r="BM187" s="226" t="s">
        <v>2770</v>
      </c>
    </row>
    <row r="188" s="2" customFormat="1" ht="16.5" customHeight="1">
      <c r="A188" s="41"/>
      <c r="B188" s="42"/>
      <c r="C188" s="215" t="s">
        <v>777</v>
      </c>
      <c r="D188" s="215" t="s">
        <v>167</v>
      </c>
      <c r="E188" s="216" t="s">
        <v>2771</v>
      </c>
      <c r="F188" s="217" t="s">
        <v>2728</v>
      </c>
      <c r="G188" s="218" t="s">
        <v>1358</v>
      </c>
      <c r="H188" s="219">
        <v>1</v>
      </c>
      <c r="I188" s="220"/>
      <c r="J188" s="221">
        <f>ROUND(I188*H188,2)</f>
        <v>0</v>
      </c>
      <c r="K188" s="217" t="s">
        <v>19</v>
      </c>
      <c r="L188" s="47"/>
      <c r="M188" s="222" t="s">
        <v>19</v>
      </c>
      <c r="N188" s="223" t="s">
        <v>41</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172</v>
      </c>
      <c r="AT188" s="226" t="s">
        <v>167</v>
      </c>
      <c r="AU188" s="226" t="s">
        <v>77</v>
      </c>
      <c r="AY188" s="20" t="s">
        <v>165</v>
      </c>
      <c r="BE188" s="227">
        <f>IF(N188="základní",J188,0)</f>
        <v>0</v>
      </c>
      <c r="BF188" s="227">
        <f>IF(N188="snížená",J188,0)</f>
        <v>0</v>
      </c>
      <c r="BG188" s="227">
        <f>IF(N188="zákl. přenesená",J188,0)</f>
        <v>0</v>
      </c>
      <c r="BH188" s="227">
        <f>IF(N188="sníž. přenesená",J188,0)</f>
        <v>0</v>
      </c>
      <c r="BI188" s="227">
        <f>IF(N188="nulová",J188,0)</f>
        <v>0</v>
      </c>
      <c r="BJ188" s="20" t="s">
        <v>77</v>
      </c>
      <c r="BK188" s="227">
        <f>ROUND(I188*H188,2)</f>
        <v>0</v>
      </c>
      <c r="BL188" s="20" t="s">
        <v>172</v>
      </c>
      <c r="BM188" s="226" t="s">
        <v>2772</v>
      </c>
    </row>
    <row r="189" s="2" customFormat="1" ht="16.5" customHeight="1">
      <c r="A189" s="41"/>
      <c r="B189" s="42"/>
      <c r="C189" s="215" t="s">
        <v>783</v>
      </c>
      <c r="D189" s="215" t="s">
        <v>167</v>
      </c>
      <c r="E189" s="216" t="s">
        <v>2773</v>
      </c>
      <c r="F189" s="217" t="s">
        <v>2731</v>
      </c>
      <c r="G189" s="218" t="s">
        <v>1358</v>
      </c>
      <c r="H189" s="219">
        <v>1</v>
      </c>
      <c r="I189" s="220"/>
      <c r="J189" s="221">
        <f>ROUND(I189*H189,2)</f>
        <v>0</v>
      </c>
      <c r="K189" s="217" t="s">
        <v>19</v>
      </c>
      <c r="L189" s="47"/>
      <c r="M189" s="222" t="s">
        <v>19</v>
      </c>
      <c r="N189" s="223" t="s">
        <v>41</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172</v>
      </c>
      <c r="AT189" s="226" t="s">
        <v>167</v>
      </c>
      <c r="AU189" s="226" t="s">
        <v>77</v>
      </c>
      <c r="AY189" s="20" t="s">
        <v>165</v>
      </c>
      <c r="BE189" s="227">
        <f>IF(N189="základní",J189,0)</f>
        <v>0</v>
      </c>
      <c r="BF189" s="227">
        <f>IF(N189="snížená",J189,0)</f>
        <v>0</v>
      </c>
      <c r="BG189" s="227">
        <f>IF(N189="zákl. přenesená",J189,0)</f>
        <v>0</v>
      </c>
      <c r="BH189" s="227">
        <f>IF(N189="sníž. přenesená",J189,0)</f>
        <v>0</v>
      </c>
      <c r="BI189" s="227">
        <f>IF(N189="nulová",J189,0)</f>
        <v>0</v>
      </c>
      <c r="BJ189" s="20" t="s">
        <v>77</v>
      </c>
      <c r="BK189" s="227">
        <f>ROUND(I189*H189,2)</f>
        <v>0</v>
      </c>
      <c r="BL189" s="20" t="s">
        <v>172</v>
      </c>
      <c r="BM189" s="226" t="s">
        <v>2774</v>
      </c>
    </row>
    <row r="190" s="2" customFormat="1" ht="16.5" customHeight="1">
      <c r="A190" s="41"/>
      <c r="B190" s="42"/>
      <c r="C190" s="215" t="s">
        <v>786</v>
      </c>
      <c r="D190" s="215" t="s">
        <v>167</v>
      </c>
      <c r="E190" s="216" t="s">
        <v>2775</v>
      </c>
      <c r="F190" s="217" t="s">
        <v>2734</v>
      </c>
      <c r="G190" s="218" t="s">
        <v>1358</v>
      </c>
      <c r="H190" s="219">
        <v>1</v>
      </c>
      <c r="I190" s="220"/>
      <c r="J190" s="221">
        <f>ROUND(I190*H190,2)</f>
        <v>0</v>
      </c>
      <c r="K190" s="217" t="s">
        <v>19</v>
      </c>
      <c r="L190" s="47"/>
      <c r="M190" s="222" t="s">
        <v>19</v>
      </c>
      <c r="N190" s="223" t="s">
        <v>41</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172</v>
      </c>
      <c r="AT190" s="226" t="s">
        <v>167</v>
      </c>
      <c r="AU190" s="226" t="s">
        <v>77</v>
      </c>
      <c r="AY190" s="20" t="s">
        <v>165</v>
      </c>
      <c r="BE190" s="227">
        <f>IF(N190="základní",J190,0)</f>
        <v>0</v>
      </c>
      <c r="BF190" s="227">
        <f>IF(N190="snížená",J190,0)</f>
        <v>0</v>
      </c>
      <c r="BG190" s="227">
        <f>IF(N190="zákl. přenesená",J190,0)</f>
        <v>0</v>
      </c>
      <c r="BH190" s="227">
        <f>IF(N190="sníž. přenesená",J190,0)</f>
        <v>0</v>
      </c>
      <c r="BI190" s="227">
        <f>IF(N190="nulová",J190,0)</f>
        <v>0</v>
      </c>
      <c r="BJ190" s="20" t="s">
        <v>77</v>
      </c>
      <c r="BK190" s="227">
        <f>ROUND(I190*H190,2)</f>
        <v>0</v>
      </c>
      <c r="BL190" s="20" t="s">
        <v>172</v>
      </c>
      <c r="BM190" s="226" t="s">
        <v>2776</v>
      </c>
    </row>
    <row r="191" s="2" customFormat="1" ht="16.5" customHeight="1">
      <c r="A191" s="41"/>
      <c r="B191" s="42"/>
      <c r="C191" s="215" t="s">
        <v>791</v>
      </c>
      <c r="D191" s="215" t="s">
        <v>167</v>
      </c>
      <c r="E191" s="216" t="s">
        <v>2777</v>
      </c>
      <c r="F191" s="217" t="s">
        <v>2778</v>
      </c>
      <c r="G191" s="218" t="s">
        <v>1358</v>
      </c>
      <c r="H191" s="219">
        <v>1</v>
      </c>
      <c r="I191" s="220"/>
      <c r="J191" s="221">
        <f>ROUND(I191*H191,2)</f>
        <v>0</v>
      </c>
      <c r="K191" s="217" t="s">
        <v>19</v>
      </c>
      <c r="L191" s="47"/>
      <c r="M191" s="222" t="s">
        <v>19</v>
      </c>
      <c r="N191" s="223" t="s">
        <v>41</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172</v>
      </c>
      <c r="AT191" s="226" t="s">
        <v>167</v>
      </c>
      <c r="AU191" s="226" t="s">
        <v>77</v>
      </c>
      <c r="AY191" s="20" t="s">
        <v>165</v>
      </c>
      <c r="BE191" s="227">
        <f>IF(N191="základní",J191,0)</f>
        <v>0</v>
      </c>
      <c r="BF191" s="227">
        <f>IF(N191="snížená",J191,0)</f>
        <v>0</v>
      </c>
      <c r="BG191" s="227">
        <f>IF(N191="zákl. přenesená",J191,0)</f>
        <v>0</v>
      </c>
      <c r="BH191" s="227">
        <f>IF(N191="sníž. přenesená",J191,0)</f>
        <v>0</v>
      </c>
      <c r="BI191" s="227">
        <f>IF(N191="nulová",J191,0)</f>
        <v>0</v>
      </c>
      <c r="BJ191" s="20" t="s">
        <v>77</v>
      </c>
      <c r="BK191" s="227">
        <f>ROUND(I191*H191,2)</f>
        <v>0</v>
      </c>
      <c r="BL191" s="20" t="s">
        <v>172</v>
      </c>
      <c r="BM191" s="226" t="s">
        <v>2779</v>
      </c>
    </row>
    <row r="192" s="2" customFormat="1" ht="16.5" customHeight="1">
      <c r="A192" s="41"/>
      <c r="B192" s="42"/>
      <c r="C192" s="215" t="s">
        <v>794</v>
      </c>
      <c r="D192" s="215" t="s">
        <v>167</v>
      </c>
      <c r="E192" s="216" t="s">
        <v>2780</v>
      </c>
      <c r="F192" s="217" t="s">
        <v>2781</v>
      </c>
      <c r="G192" s="218" t="s">
        <v>1358</v>
      </c>
      <c r="H192" s="219">
        <v>2</v>
      </c>
      <c r="I192" s="220"/>
      <c r="J192" s="221">
        <f>ROUND(I192*H192,2)</f>
        <v>0</v>
      </c>
      <c r="K192" s="217" t="s">
        <v>19</v>
      </c>
      <c r="L192" s="47"/>
      <c r="M192" s="222" t="s">
        <v>19</v>
      </c>
      <c r="N192" s="223" t="s">
        <v>41</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172</v>
      </c>
      <c r="AT192" s="226" t="s">
        <v>167</v>
      </c>
      <c r="AU192" s="226" t="s">
        <v>77</v>
      </c>
      <c r="AY192" s="20" t="s">
        <v>165</v>
      </c>
      <c r="BE192" s="227">
        <f>IF(N192="základní",J192,0)</f>
        <v>0</v>
      </c>
      <c r="BF192" s="227">
        <f>IF(N192="snížená",J192,0)</f>
        <v>0</v>
      </c>
      <c r="BG192" s="227">
        <f>IF(N192="zákl. přenesená",J192,0)</f>
        <v>0</v>
      </c>
      <c r="BH192" s="227">
        <f>IF(N192="sníž. přenesená",J192,0)</f>
        <v>0</v>
      </c>
      <c r="BI192" s="227">
        <f>IF(N192="nulová",J192,0)</f>
        <v>0</v>
      </c>
      <c r="BJ192" s="20" t="s">
        <v>77</v>
      </c>
      <c r="BK192" s="227">
        <f>ROUND(I192*H192,2)</f>
        <v>0</v>
      </c>
      <c r="BL192" s="20" t="s">
        <v>172</v>
      </c>
      <c r="BM192" s="226" t="s">
        <v>2782</v>
      </c>
    </row>
    <row r="193" s="2" customFormat="1" ht="16.5" customHeight="1">
      <c r="A193" s="41"/>
      <c r="B193" s="42"/>
      <c r="C193" s="215" t="s">
        <v>800</v>
      </c>
      <c r="D193" s="215" t="s">
        <v>167</v>
      </c>
      <c r="E193" s="216" t="s">
        <v>2783</v>
      </c>
      <c r="F193" s="217" t="s">
        <v>2784</v>
      </c>
      <c r="G193" s="218" t="s">
        <v>1358</v>
      </c>
      <c r="H193" s="219">
        <v>1</v>
      </c>
      <c r="I193" s="220"/>
      <c r="J193" s="221">
        <f>ROUND(I193*H193,2)</f>
        <v>0</v>
      </c>
      <c r="K193" s="217" t="s">
        <v>19</v>
      </c>
      <c r="L193" s="47"/>
      <c r="M193" s="222" t="s">
        <v>19</v>
      </c>
      <c r="N193" s="223" t="s">
        <v>41</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172</v>
      </c>
      <c r="AT193" s="226" t="s">
        <v>167</v>
      </c>
      <c r="AU193" s="226" t="s">
        <v>77</v>
      </c>
      <c r="AY193" s="20" t="s">
        <v>165</v>
      </c>
      <c r="BE193" s="227">
        <f>IF(N193="základní",J193,0)</f>
        <v>0</v>
      </c>
      <c r="BF193" s="227">
        <f>IF(N193="snížená",J193,0)</f>
        <v>0</v>
      </c>
      <c r="BG193" s="227">
        <f>IF(N193="zákl. přenesená",J193,0)</f>
        <v>0</v>
      </c>
      <c r="BH193" s="227">
        <f>IF(N193="sníž. přenesená",J193,0)</f>
        <v>0</v>
      </c>
      <c r="BI193" s="227">
        <f>IF(N193="nulová",J193,0)</f>
        <v>0</v>
      </c>
      <c r="BJ193" s="20" t="s">
        <v>77</v>
      </c>
      <c r="BK193" s="227">
        <f>ROUND(I193*H193,2)</f>
        <v>0</v>
      </c>
      <c r="BL193" s="20" t="s">
        <v>172</v>
      </c>
      <c r="BM193" s="226" t="s">
        <v>2785</v>
      </c>
    </row>
    <row r="194" s="2" customFormat="1" ht="16.5" customHeight="1">
      <c r="A194" s="41"/>
      <c r="B194" s="42"/>
      <c r="C194" s="215" t="s">
        <v>803</v>
      </c>
      <c r="D194" s="215" t="s">
        <v>167</v>
      </c>
      <c r="E194" s="216" t="s">
        <v>2786</v>
      </c>
      <c r="F194" s="217" t="s">
        <v>2737</v>
      </c>
      <c r="G194" s="218" t="s">
        <v>1358</v>
      </c>
      <c r="H194" s="219">
        <v>1</v>
      </c>
      <c r="I194" s="220"/>
      <c r="J194" s="221">
        <f>ROUND(I194*H194,2)</f>
        <v>0</v>
      </c>
      <c r="K194" s="217" t="s">
        <v>19</v>
      </c>
      <c r="L194" s="47"/>
      <c r="M194" s="222" t="s">
        <v>19</v>
      </c>
      <c r="N194" s="223" t="s">
        <v>41</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172</v>
      </c>
      <c r="AT194" s="226" t="s">
        <v>167</v>
      </c>
      <c r="AU194" s="226" t="s">
        <v>77</v>
      </c>
      <c r="AY194" s="20" t="s">
        <v>165</v>
      </c>
      <c r="BE194" s="227">
        <f>IF(N194="základní",J194,0)</f>
        <v>0</v>
      </c>
      <c r="BF194" s="227">
        <f>IF(N194="snížená",J194,0)</f>
        <v>0</v>
      </c>
      <c r="BG194" s="227">
        <f>IF(N194="zákl. přenesená",J194,0)</f>
        <v>0</v>
      </c>
      <c r="BH194" s="227">
        <f>IF(N194="sníž. přenesená",J194,0)</f>
        <v>0</v>
      </c>
      <c r="BI194" s="227">
        <f>IF(N194="nulová",J194,0)</f>
        <v>0</v>
      </c>
      <c r="BJ194" s="20" t="s">
        <v>77</v>
      </c>
      <c r="BK194" s="227">
        <f>ROUND(I194*H194,2)</f>
        <v>0</v>
      </c>
      <c r="BL194" s="20" t="s">
        <v>172</v>
      </c>
      <c r="BM194" s="226" t="s">
        <v>2787</v>
      </c>
    </row>
    <row r="195" s="2" customFormat="1" ht="16.5" customHeight="1">
      <c r="A195" s="41"/>
      <c r="B195" s="42"/>
      <c r="C195" s="215" t="s">
        <v>810</v>
      </c>
      <c r="D195" s="215" t="s">
        <v>167</v>
      </c>
      <c r="E195" s="216" t="s">
        <v>2788</v>
      </c>
      <c r="F195" s="217" t="s">
        <v>2740</v>
      </c>
      <c r="G195" s="218" t="s">
        <v>1358</v>
      </c>
      <c r="H195" s="219">
        <v>1</v>
      </c>
      <c r="I195" s="220"/>
      <c r="J195" s="221">
        <f>ROUND(I195*H195,2)</f>
        <v>0</v>
      </c>
      <c r="K195" s="217" t="s">
        <v>19</v>
      </c>
      <c r="L195" s="47"/>
      <c r="M195" s="222" t="s">
        <v>19</v>
      </c>
      <c r="N195" s="223" t="s">
        <v>41</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172</v>
      </c>
      <c r="AT195" s="226" t="s">
        <v>167</v>
      </c>
      <c r="AU195" s="226" t="s">
        <v>77</v>
      </c>
      <c r="AY195" s="20" t="s">
        <v>165</v>
      </c>
      <c r="BE195" s="227">
        <f>IF(N195="základní",J195,0)</f>
        <v>0</v>
      </c>
      <c r="BF195" s="227">
        <f>IF(N195="snížená",J195,0)</f>
        <v>0</v>
      </c>
      <c r="BG195" s="227">
        <f>IF(N195="zákl. přenesená",J195,0)</f>
        <v>0</v>
      </c>
      <c r="BH195" s="227">
        <f>IF(N195="sníž. přenesená",J195,0)</f>
        <v>0</v>
      </c>
      <c r="BI195" s="227">
        <f>IF(N195="nulová",J195,0)</f>
        <v>0</v>
      </c>
      <c r="BJ195" s="20" t="s">
        <v>77</v>
      </c>
      <c r="BK195" s="227">
        <f>ROUND(I195*H195,2)</f>
        <v>0</v>
      </c>
      <c r="BL195" s="20" t="s">
        <v>172</v>
      </c>
      <c r="BM195" s="226" t="s">
        <v>2789</v>
      </c>
    </row>
    <row r="196" s="2" customFormat="1" ht="16.5" customHeight="1">
      <c r="A196" s="41"/>
      <c r="B196" s="42"/>
      <c r="C196" s="215" t="s">
        <v>817</v>
      </c>
      <c r="D196" s="215" t="s">
        <v>167</v>
      </c>
      <c r="E196" s="216" t="s">
        <v>2790</v>
      </c>
      <c r="F196" s="217" t="s">
        <v>2791</v>
      </c>
      <c r="G196" s="218" t="s">
        <v>1358</v>
      </c>
      <c r="H196" s="219">
        <v>2</v>
      </c>
      <c r="I196" s="220"/>
      <c r="J196" s="221">
        <f>ROUND(I196*H196,2)</f>
        <v>0</v>
      </c>
      <c r="K196" s="217" t="s">
        <v>19</v>
      </c>
      <c r="L196" s="47"/>
      <c r="M196" s="222" t="s">
        <v>19</v>
      </c>
      <c r="N196" s="223" t="s">
        <v>41</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172</v>
      </c>
      <c r="AT196" s="226" t="s">
        <v>167</v>
      </c>
      <c r="AU196" s="226" t="s">
        <v>77</v>
      </c>
      <c r="AY196" s="20" t="s">
        <v>165</v>
      </c>
      <c r="BE196" s="227">
        <f>IF(N196="základní",J196,0)</f>
        <v>0</v>
      </c>
      <c r="BF196" s="227">
        <f>IF(N196="snížená",J196,0)</f>
        <v>0</v>
      </c>
      <c r="BG196" s="227">
        <f>IF(N196="zákl. přenesená",J196,0)</f>
        <v>0</v>
      </c>
      <c r="BH196" s="227">
        <f>IF(N196="sníž. přenesená",J196,0)</f>
        <v>0</v>
      </c>
      <c r="BI196" s="227">
        <f>IF(N196="nulová",J196,0)</f>
        <v>0</v>
      </c>
      <c r="BJ196" s="20" t="s">
        <v>77</v>
      </c>
      <c r="BK196" s="227">
        <f>ROUND(I196*H196,2)</f>
        <v>0</v>
      </c>
      <c r="BL196" s="20" t="s">
        <v>172</v>
      </c>
      <c r="BM196" s="226" t="s">
        <v>2792</v>
      </c>
    </row>
    <row r="197" s="2" customFormat="1" ht="16.5" customHeight="1">
      <c r="A197" s="41"/>
      <c r="B197" s="42"/>
      <c r="C197" s="215" t="s">
        <v>820</v>
      </c>
      <c r="D197" s="215" t="s">
        <v>167</v>
      </c>
      <c r="E197" s="216" t="s">
        <v>2793</v>
      </c>
      <c r="F197" s="217" t="s">
        <v>2581</v>
      </c>
      <c r="G197" s="218" t="s">
        <v>1358</v>
      </c>
      <c r="H197" s="219">
        <v>2</v>
      </c>
      <c r="I197" s="220"/>
      <c r="J197" s="221">
        <f>ROUND(I197*H197,2)</f>
        <v>0</v>
      </c>
      <c r="K197" s="217" t="s">
        <v>19</v>
      </c>
      <c r="L197" s="47"/>
      <c r="M197" s="222" t="s">
        <v>19</v>
      </c>
      <c r="N197" s="223" t="s">
        <v>41</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172</v>
      </c>
      <c r="AT197" s="226" t="s">
        <v>167</v>
      </c>
      <c r="AU197" s="226" t="s">
        <v>77</v>
      </c>
      <c r="AY197" s="20" t="s">
        <v>165</v>
      </c>
      <c r="BE197" s="227">
        <f>IF(N197="základní",J197,0)</f>
        <v>0</v>
      </c>
      <c r="BF197" s="227">
        <f>IF(N197="snížená",J197,0)</f>
        <v>0</v>
      </c>
      <c r="BG197" s="227">
        <f>IF(N197="zákl. přenesená",J197,0)</f>
        <v>0</v>
      </c>
      <c r="BH197" s="227">
        <f>IF(N197="sníž. přenesená",J197,0)</f>
        <v>0</v>
      </c>
      <c r="BI197" s="227">
        <f>IF(N197="nulová",J197,0)</f>
        <v>0</v>
      </c>
      <c r="BJ197" s="20" t="s">
        <v>77</v>
      </c>
      <c r="BK197" s="227">
        <f>ROUND(I197*H197,2)</f>
        <v>0</v>
      </c>
      <c r="BL197" s="20" t="s">
        <v>172</v>
      </c>
      <c r="BM197" s="226" t="s">
        <v>2794</v>
      </c>
    </row>
    <row r="198" s="2" customFormat="1" ht="16.5" customHeight="1">
      <c r="A198" s="41"/>
      <c r="B198" s="42"/>
      <c r="C198" s="215" t="s">
        <v>826</v>
      </c>
      <c r="D198" s="215" t="s">
        <v>167</v>
      </c>
      <c r="E198" s="216" t="s">
        <v>2795</v>
      </c>
      <c r="F198" s="217" t="s">
        <v>2796</v>
      </c>
      <c r="G198" s="218" t="s">
        <v>1358</v>
      </c>
      <c r="H198" s="219">
        <v>1</v>
      </c>
      <c r="I198" s="220"/>
      <c r="J198" s="221">
        <f>ROUND(I198*H198,2)</f>
        <v>0</v>
      </c>
      <c r="K198" s="217" t="s">
        <v>19</v>
      </c>
      <c r="L198" s="47"/>
      <c r="M198" s="222" t="s">
        <v>19</v>
      </c>
      <c r="N198" s="223" t="s">
        <v>41</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172</v>
      </c>
      <c r="AT198" s="226" t="s">
        <v>167</v>
      </c>
      <c r="AU198" s="226" t="s">
        <v>77</v>
      </c>
      <c r="AY198" s="20" t="s">
        <v>165</v>
      </c>
      <c r="BE198" s="227">
        <f>IF(N198="základní",J198,0)</f>
        <v>0</v>
      </c>
      <c r="BF198" s="227">
        <f>IF(N198="snížená",J198,0)</f>
        <v>0</v>
      </c>
      <c r="BG198" s="227">
        <f>IF(N198="zákl. přenesená",J198,0)</f>
        <v>0</v>
      </c>
      <c r="BH198" s="227">
        <f>IF(N198="sníž. přenesená",J198,0)</f>
        <v>0</v>
      </c>
      <c r="BI198" s="227">
        <f>IF(N198="nulová",J198,0)</f>
        <v>0</v>
      </c>
      <c r="BJ198" s="20" t="s">
        <v>77</v>
      </c>
      <c r="BK198" s="227">
        <f>ROUND(I198*H198,2)</f>
        <v>0</v>
      </c>
      <c r="BL198" s="20" t="s">
        <v>172</v>
      </c>
      <c r="BM198" s="226" t="s">
        <v>2797</v>
      </c>
    </row>
    <row r="199" s="2" customFormat="1" ht="16.5" customHeight="1">
      <c r="A199" s="41"/>
      <c r="B199" s="42"/>
      <c r="C199" s="215" t="s">
        <v>831</v>
      </c>
      <c r="D199" s="215" t="s">
        <v>167</v>
      </c>
      <c r="E199" s="216" t="s">
        <v>2798</v>
      </c>
      <c r="F199" s="217" t="s">
        <v>2799</v>
      </c>
      <c r="G199" s="218" t="s">
        <v>1358</v>
      </c>
      <c r="H199" s="219">
        <v>1</v>
      </c>
      <c r="I199" s="220"/>
      <c r="J199" s="221">
        <f>ROUND(I199*H199,2)</f>
        <v>0</v>
      </c>
      <c r="K199" s="217" t="s">
        <v>19</v>
      </c>
      <c r="L199" s="47"/>
      <c r="M199" s="222" t="s">
        <v>19</v>
      </c>
      <c r="N199" s="223" t="s">
        <v>41</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172</v>
      </c>
      <c r="AT199" s="226" t="s">
        <v>167</v>
      </c>
      <c r="AU199" s="226" t="s">
        <v>77</v>
      </c>
      <c r="AY199" s="20" t="s">
        <v>165</v>
      </c>
      <c r="BE199" s="227">
        <f>IF(N199="základní",J199,0)</f>
        <v>0</v>
      </c>
      <c r="BF199" s="227">
        <f>IF(N199="snížená",J199,0)</f>
        <v>0</v>
      </c>
      <c r="BG199" s="227">
        <f>IF(N199="zákl. přenesená",J199,0)</f>
        <v>0</v>
      </c>
      <c r="BH199" s="227">
        <f>IF(N199="sníž. přenesená",J199,0)</f>
        <v>0</v>
      </c>
      <c r="BI199" s="227">
        <f>IF(N199="nulová",J199,0)</f>
        <v>0</v>
      </c>
      <c r="BJ199" s="20" t="s">
        <v>77</v>
      </c>
      <c r="BK199" s="227">
        <f>ROUND(I199*H199,2)</f>
        <v>0</v>
      </c>
      <c r="BL199" s="20" t="s">
        <v>172</v>
      </c>
      <c r="BM199" s="226" t="s">
        <v>2800</v>
      </c>
    </row>
    <row r="200" s="2" customFormat="1" ht="16.5" customHeight="1">
      <c r="A200" s="41"/>
      <c r="B200" s="42"/>
      <c r="C200" s="215" t="s">
        <v>837</v>
      </c>
      <c r="D200" s="215" t="s">
        <v>167</v>
      </c>
      <c r="E200" s="216" t="s">
        <v>2801</v>
      </c>
      <c r="F200" s="217" t="s">
        <v>2716</v>
      </c>
      <c r="G200" s="218" t="s">
        <v>1358</v>
      </c>
      <c r="H200" s="219">
        <v>2</v>
      </c>
      <c r="I200" s="220"/>
      <c r="J200" s="221">
        <f>ROUND(I200*H200,2)</f>
        <v>0</v>
      </c>
      <c r="K200" s="217" t="s">
        <v>19</v>
      </c>
      <c r="L200" s="47"/>
      <c r="M200" s="222" t="s">
        <v>19</v>
      </c>
      <c r="N200" s="223" t="s">
        <v>41</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172</v>
      </c>
      <c r="AT200" s="226" t="s">
        <v>167</v>
      </c>
      <c r="AU200" s="226" t="s">
        <v>77</v>
      </c>
      <c r="AY200" s="20" t="s">
        <v>165</v>
      </c>
      <c r="BE200" s="227">
        <f>IF(N200="základní",J200,0)</f>
        <v>0</v>
      </c>
      <c r="BF200" s="227">
        <f>IF(N200="snížená",J200,0)</f>
        <v>0</v>
      </c>
      <c r="BG200" s="227">
        <f>IF(N200="zákl. přenesená",J200,0)</f>
        <v>0</v>
      </c>
      <c r="BH200" s="227">
        <f>IF(N200="sníž. přenesená",J200,0)</f>
        <v>0</v>
      </c>
      <c r="BI200" s="227">
        <f>IF(N200="nulová",J200,0)</f>
        <v>0</v>
      </c>
      <c r="BJ200" s="20" t="s">
        <v>77</v>
      </c>
      <c r="BK200" s="227">
        <f>ROUND(I200*H200,2)</f>
        <v>0</v>
      </c>
      <c r="BL200" s="20" t="s">
        <v>172</v>
      </c>
      <c r="BM200" s="226" t="s">
        <v>2802</v>
      </c>
    </row>
    <row r="201" s="2" customFormat="1" ht="16.5" customHeight="1">
      <c r="A201" s="41"/>
      <c r="B201" s="42"/>
      <c r="C201" s="215" t="s">
        <v>840</v>
      </c>
      <c r="D201" s="215" t="s">
        <v>167</v>
      </c>
      <c r="E201" s="216" t="s">
        <v>2803</v>
      </c>
      <c r="F201" s="217" t="s">
        <v>2804</v>
      </c>
      <c r="G201" s="218" t="s">
        <v>1358</v>
      </c>
      <c r="H201" s="219">
        <v>1</v>
      </c>
      <c r="I201" s="220"/>
      <c r="J201" s="221">
        <f>ROUND(I201*H201,2)</f>
        <v>0</v>
      </c>
      <c r="K201" s="217" t="s">
        <v>19</v>
      </c>
      <c r="L201" s="47"/>
      <c r="M201" s="222" t="s">
        <v>19</v>
      </c>
      <c r="N201" s="223" t="s">
        <v>41</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172</v>
      </c>
      <c r="AT201" s="226" t="s">
        <v>167</v>
      </c>
      <c r="AU201" s="226" t="s">
        <v>77</v>
      </c>
      <c r="AY201" s="20" t="s">
        <v>165</v>
      </c>
      <c r="BE201" s="227">
        <f>IF(N201="základní",J201,0)</f>
        <v>0</v>
      </c>
      <c r="BF201" s="227">
        <f>IF(N201="snížená",J201,0)</f>
        <v>0</v>
      </c>
      <c r="BG201" s="227">
        <f>IF(N201="zákl. přenesená",J201,0)</f>
        <v>0</v>
      </c>
      <c r="BH201" s="227">
        <f>IF(N201="sníž. přenesená",J201,0)</f>
        <v>0</v>
      </c>
      <c r="BI201" s="227">
        <f>IF(N201="nulová",J201,0)</f>
        <v>0</v>
      </c>
      <c r="BJ201" s="20" t="s">
        <v>77</v>
      </c>
      <c r="BK201" s="227">
        <f>ROUND(I201*H201,2)</f>
        <v>0</v>
      </c>
      <c r="BL201" s="20" t="s">
        <v>172</v>
      </c>
      <c r="BM201" s="226" t="s">
        <v>2805</v>
      </c>
    </row>
    <row r="202" s="2" customFormat="1" ht="16.5" customHeight="1">
      <c r="A202" s="41"/>
      <c r="B202" s="42"/>
      <c r="C202" s="215" t="s">
        <v>846</v>
      </c>
      <c r="D202" s="215" t="s">
        <v>167</v>
      </c>
      <c r="E202" s="216" t="s">
        <v>2806</v>
      </c>
      <c r="F202" s="217" t="s">
        <v>2807</v>
      </c>
      <c r="G202" s="218" t="s">
        <v>1358</v>
      </c>
      <c r="H202" s="219">
        <v>1</v>
      </c>
      <c r="I202" s="220"/>
      <c r="J202" s="221">
        <f>ROUND(I202*H202,2)</f>
        <v>0</v>
      </c>
      <c r="K202" s="217" t="s">
        <v>19</v>
      </c>
      <c r="L202" s="47"/>
      <c r="M202" s="222" t="s">
        <v>19</v>
      </c>
      <c r="N202" s="223" t="s">
        <v>41</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172</v>
      </c>
      <c r="AT202" s="226" t="s">
        <v>167</v>
      </c>
      <c r="AU202" s="226" t="s">
        <v>77</v>
      </c>
      <c r="AY202" s="20" t="s">
        <v>165</v>
      </c>
      <c r="BE202" s="227">
        <f>IF(N202="základní",J202,0)</f>
        <v>0</v>
      </c>
      <c r="BF202" s="227">
        <f>IF(N202="snížená",J202,0)</f>
        <v>0</v>
      </c>
      <c r="BG202" s="227">
        <f>IF(N202="zákl. přenesená",J202,0)</f>
        <v>0</v>
      </c>
      <c r="BH202" s="227">
        <f>IF(N202="sníž. přenesená",J202,0)</f>
        <v>0</v>
      </c>
      <c r="BI202" s="227">
        <f>IF(N202="nulová",J202,0)</f>
        <v>0</v>
      </c>
      <c r="BJ202" s="20" t="s">
        <v>77</v>
      </c>
      <c r="BK202" s="227">
        <f>ROUND(I202*H202,2)</f>
        <v>0</v>
      </c>
      <c r="BL202" s="20" t="s">
        <v>172</v>
      </c>
      <c r="BM202" s="226" t="s">
        <v>2808</v>
      </c>
    </row>
    <row r="203" s="2" customFormat="1" ht="16.5" customHeight="1">
      <c r="A203" s="41"/>
      <c r="B203" s="42"/>
      <c r="C203" s="215" t="s">
        <v>851</v>
      </c>
      <c r="D203" s="215" t="s">
        <v>167</v>
      </c>
      <c r="E203" s="216" t="s">
        <v>2809</v>
      </c>
      <c r="F203" s="217" t="s">
        <v>2807</v>
      </c>
      <c r="G203" s="218" t="s">
        <v>1358</v>
      </c>
      <c r="H203" s="219">
        <v>1</v>
      </c>
      <c r="I203" s="220"/>
      <c r="J203" s="221">
        <f>ROUND(I203*H203,2)</f>
        <v>0</v>
      </c>
      <c r="K203" s="217" t="s">
        <v>19</v>
      </c>
      <c r="L203" s="47"/>
      <c r="M203" s="222" t="s">
        <v>19</v>
      </c>
      <c r="N203" s="223" t="s">
        <v>41</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172</v>
      </c>
      <c r="AT203" s="226" t="s">
        <v>167</v>
      </c>
      <c r="AU203" s="226" t="s">
        <v>77</v>
      </c>
      <c r="AY203" s="20" t="s">
        <v>165</v>
      </c>
      <c r="BE203" s="227">
        <f>IF(N203="základní",J203,0)</f>
        <v>0</v>
      </c>
      <c r="BF203" s="227">
        <f>IF(N203="snížená",J203,0)</f>
        <v>0</v>
      </c>
      <c r="BG203" s="227">
        <f>IF(N203="zákl. přenesená",J203,0)</f>
        <v>0</v>
      </c>
      <c r="BH203" s="227">
        <f>IF(N203="sníž. přenesená",J203,0)</f>
        <v>0</v>
      </c>
      <c r="BI203" s="227">
        <f>IF(N203="nulová",J203,0)</f>
        <v>0</v>
      </c>
      <c r="BJ203" s="20" t="s">
        <v>77</v>
      </c>
      <c r="BK203" s="227">
        <f>ROUND(I203*H203,2)</f>
        <v>0</v>
      </c>
      <c r="BL203" s="20" t="s">
        <v>172</v>
      </c>
      <c r="BM203" s="226" t="s">
        <v>2810</v>
      </c>
    </row>
    <row r="204" s="2" customFormat="1" ht="16.5" customHeight="1">
      <c r="A204" s="41"/>
      <c r="B204" s="42"/>
      <c r="C204" s="215" t="s">
        <v>858</v>
      </c>
      <c r="D204" s="215" t="s">
        <v>167</v>
      </c>
      <c r="E204" s="216" t="s">
        <v>2811</v>
      </c>
      <c r="F204" s="217" t="s">
        <v>2581</v>
      </c>
      <c r="G204" s="218" t="s">
        <v>1358</v>
      </c>
      <c r="H204" s="219">
        <v>1</v>
      </c>
      <c r="I204" s="220"/>
      <c r="J204" s="221">
        <f>ROUND(I204*H204,2)</f>
        <v>0</v>
      </c>
      <c r="K204" s="217" t="s">
        <v>19</v>
      </c>
      <c r="L204" s="47"/>
      <c r="M204" s="222" t="s">
        <v>19</v>
      </c>
      <c r="N204" s="223" t="s">
        <v>41</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172</v>
      </c>
      <c r="AT204" s="226" t="s">
        <v>167</v>
      </c>
      <c r="AU204" s="226" t="s">
        <v>77</v>
      </c>
      <c r="AY204" s="20" t="s">
        <v>165</v>
      </c>
      <c r="BE204" s="227">
        <f>IF(N204="základní",J204,0)</f>
        <v>0</v>
      </c>
      <c r="BF204" s="227">
        <f>IF(N204="snížená",J204,0)</f>
        <v>0</v>
      </c>
      <c r="BG204" s="227">
        <f>IF(N204="zákl. přenesená",J204,0)</f>
        <v>0</v>
      </c>
      <c r="BH204" s="227">
        <f>IF(N204="sníž. přenesená",J204,0)</f>
        <v>0</v>
      </c>
      <c r="BI204" s="227">
        <f>IF(N204="nulová",J204,0)</f>
        <v>0</v>
      </c>
      <c r="BJ204" s="20" t="s">
        <v>77</v>
      </c>
      <c r="BK204" s="227">
        <f>ROUND(I204*H204,2)</f>
        <v>0</v>
      </c>
      <c r="BL204" s="20" t="s">
        <v>172</v>
      </c>
      <c r="BM204" s="226" t="s">
        <v>2812</v>
      </c>
    </row>
    <row r="205" s="2" customFormat="1" ht="16.5" customHeight="1">
      <c r="A205" s="41"/>
      <c r="B205" s="42"/>
      <c r="C205" s="215" t="s">
        <v>864</v>
      </c>
      <c r="D205" s="215" t="s">
        <v>167</v>
      </c>
      <c r="E205" s="216" t="s">
        <v>2813</v>
      </c>
      <c r="F205" s="217" t="s">
        <v>2814</v>
      </c>
      <c r="G205" s="218" t="s">
        <v>1358</v>
      </c>
      <c r="H205" s="219">
        <v>2</v>
      </c>
      <c r="I205" s="220"/>
      <c r="J205" s="221">
        <f>ROUND(I205*H205,2)</f>
        <v>0</v>
      </c>
      <c r="K205" s="217" t="s">
        <v>19</v>
      </c>
      <c r="L205" s="47"/>
      <c r="M205" s="222" t="s">
        <v>19</v>
      </c>
      <c r="N205" s="223" t="s">
        <v>41</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172</v>
      </c>
      <c r="AT205" s="226" t="s">
        <v>167</v>
      </c>
      <c r="AU205" s="226" t="s">
        <v>77</v>
      </c>
      <c r="AY205" s="20" t="s">
        <v>165</v>
      </c>
      <c r="BE205" s="227">
        <f>IF(N205="základní",J205,0)</f>
        <v>0</v>
      </c>
      <c r="BF205" s="227">
        <f>IF(N205="snížená",J205,0)</f>
        <v>0</v>
      </c>
      <c r="BG205" s="227">
        <f>IF(N205="zákl. přenesená",J205,0)</f>
        <v>0</v>
      </c>
      <c r="BH205" s="227">
        <f>IF(N205="sníž. přenesená",J205,0)</f>
        <v>0</v>
      </c>
      <c r="BI205" s="227">
        <f>IF(N205="nulová",J205,0)</f>
        <v>0</v>
      </c>
      <c r="BJ205" s="20" t="s">
        <v>77</v>
      </c>
      <c r="BK205" s="227">
        <f>ROUND(I205*H205,2)</f>
        <v>0</v>
      </c>
      <c r="BL205" s="20" t="s">
        <v>172</v>
      </c>
      <c r="BM205" s="226" t="s">
        <v>2815</v>
      </c>
    </row>
    <row r="206" s="2" customFormat="1" ht="16.5" customHeight="1">
      <c r="A206" s="41"/>
      <c r="B206" s="42"/>
      <c r="C206" s="215" t="s">
        <v>870</v>
      </c>
      <c r="D206" s="215" t="s">
        <v>167</v>
      </c>
      <c r="E206" s="216" t="s">
        <v>2816</v>
      </c>
      <c r="F206" s="217" t="s">
        <v>2784</v>
      </c>
      <c r="G206" s="218" t="s">
        <v>1358</v>
      </c>
      <c r="H206" s="219">
        <v>30</v>
      </c>
      <c r="I206" s="220"/>
      <c r="J206" s="221">
        <f>ROUND(I206*H206,2)</f>
        <v>0</v>
      </c>
      <c r="K206" s="217" t="s">
        <v>19</v>
      </c>
      <c r="L206" s="47"/>
      <c r="M206" s="222" t="s">
        <v>19</v>
      </c>
      <c r="N206" s="223" t="s">
        <v>41</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172</v>
      </c>
      <c r="AT206" s="226" t="s">
        <v>167</v>
      </c>
      <c r="AU206" s="226" t="s">
        <v>77</v>
      </c>
      <c r="AY206" s="20" t="s">
        <v>165</v>
      </c>
      <c r="BE206" s="227">
        <f>IF(N206="základní",J206,0)</f>
        <v>0</v>
      </c>
      <c r="BF206" s="227">
        <f>IF(N206="snížená",J206,0)</f>
        <v>0</v>
      </c>
      <c r="BG206" s="227">
        <f>IF(N206="zákl. přenesená",J206,0)</f>
        <v>0</v>
      </c>
      <c r="BH206" s="227">
        <f>IF(N206="sníž. přenesená",J206,0)</f>
        <v>0</v>
      </c>
      <c r="BI206" s="227">
        <f>IF(N206="nulová",J206,0)</f>
        <v>0</v>
      </c>
      <c r="BJ206" s="20" t="s">
        <v>77</v>
      </c>
      <c r="BK206" s="227">
        <f>ROUND(I206*H206,2)</f>
        <v>0</v>
      </c>
      <c r="BL206" s="20" t="s">
        <v>172</v>
      </c>
      <c r="BM206" s="226" t="s">
        <v>2817</v>
      </c>
    </row>
    <row r="207" s="2" customFormat="1" ht="16.5" customHeight="1">
      <c r="A207" s="41"/>
      <c r="B207" s="42"/>
      <c r="C207" s="215" t="s">
        <v>876</v>
      </c>
      <c r="D207" s="215" t="s">
        <v>167</v>
      </c>
      <c r="E207" s="216" t="s">
        <v>2818</v>
      </c>
      <c r="F207" s="217" t="s">
        <v>2559</v>
      </c>
      <c r="G207" s="218" t="s">
        <v>1358</v>
      </c>
      <c r="H207" s="219">
        <v>14</v>
      </c>
      <c r="I207" s="220"/>
      <c r="J207" s="221">
        <f>ROUND(I207*H207,2)</f>
        <v>0</v>
      </c>
      <c r="K207" s="217" t="s">
        <v>19</v>
      </c>
      <c r="L207" s="47"/>
      <c r="M207" s="222" t="s">
        <v>19</v>
      </c>
      <c r="N207" s="223" t="s">
        <v>41</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172</v>
      </c>
      <c r="AT207" s="226" t="s">
        <v>167</v>
      </c>
      <c r="AU207" s="226" t="s">
        <v>77</v>
      </c>
      <c r="AY207" s="20" t="s">
        <v>165</v>
      </c>
      <c r="BE207" s="227">
        <f>IF(N207="základní",J207,0)</f>
        <v>0</v>
      </c>
      <c r="BF207" s="227">
        <f>IF(N207="snížená",J207,0)</f>
        <v>0</v>
      </c>
      <c r="BG207" s="227">
        <f>IF(N207="zákl. přenesená",J207,0)</f>
        <v>0</v>
      </c>
      <c r="BH207" s="227">
        <f>IF(N207="sníž. přenesená",J207,0)</f>
        <v>0</v>
      </c>
      <c r="BI207" s="227">
        <f>IF(N207="nulová",J207,0)</f>
        <v>0</v>
      </c>
      <c r="BJ207" s="20" t="s">
        <v>77</v>
      </c>
      <c r="BK207" s="227">
        <f>ROUND(I207*H207,2)</f>
        <v>0</v>
      </c>
      <c r="BL207" s="20" t="s">
        <v>172</v>
      </c>
      <c r="BM207" s="226" t="s">
        <v>2819</v>
      </c>
    </row>
    <row r="208" s="2" customFormat="1" ht="16.5" customHeight="1">
      <c r="A208" s="41"/>
      <c r="B208" s="42"/>
      <c r="C208" s="215" t="s">
        <v>882</v>
      </c>
      <c r="D208" s="215" t="s">
        <v>167</v>
      </c>
      <c r="E208" s="216" t="s">
        <v>2820</v>
      </c>
      <c r="F208" s="217" t="s">
        <v>2562</v>
      </c>
      <c r="G208" s="218" t="s">
        <v>1358</v>
      </c>
      <c r="H208" s="219">
        <v>1</v>
      </c>
      <c r="I208" s="220"/>
      <c r="J208" s="221">
        <f>ROUND(I208*H208,2)</f>
        <v>0</v>
      </c>
      <c r="K208" s="217" t="s">
        <v>19</v>
      </c>
      <c r="L208" s="47"/>
      <c r="M208" s="222" t="s">
        <v>19</v>
      </c>
      <c r="N208" s="223" t="s">
        <v>41</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172</v>
      </c>
      <c r="AT208" s="226" t="s">
        <v>167</v>
      </c>
      <c r="AU208" s="226" t="s">
        <v>77</v>
      </c>
      <c r="AY208" s="20" t="s">
        <v>165</v>
      </c>
      <c r="BE208" s="227">
        <f>IF(N208="základní",J208,0)</f>
        <v>0</v>
      </c>
      <c r="BF208" s="227">
        <f>IF(N208="snížená",J208,0)</f>
        <v>0</v>
      </c>
      <c r="BG208" s="227">
        <f>IF(N208="zákl. přenesená",J208,0)</f>
        <v>0</v>
      </c>
      <c r="BH208" s="227">
        <f>IF(N208="sníž. přenesená",J208,0)</f>
        <v>0</v>
      </c>
      <c r="BI208" s="227">
        <f>IF(N208="nulová",J208,0)</f>
        <v>0</v>
      </c>
      <c r="BJ208" s="20" t="s">
        <v>77</v>
      </c>
      <c r="BK208" s="227">
        <f>ROUND(I208*H208,2)</f>
        <v>0</v>
      </c>
      <c r="BL208" s="20" t="s">
        <v>172</v>
      </c>
      <c r="BM208" s="226" t="s">
        <v>2821</v>
      </c>
    </row>
    <row r="209" s="2" customFormat="1" ht="16.5" customHeight="1">
      <c r="A209" s="41"/>
      <c r="B209" s="42"/>
      <c r="C209" s="215" t="s">
        <v>887</v>
      </c>
      <c r="D209" s="215" t="s">
        <v>167</v>
      </c>
      <c r="E209" s="216" t="s">
        <v>2822</v>
      </c>
      <c r="F209" s="217" t="s">
        <v>2559</v>
      </c>
      <c r="G209" s="218" t="s">
        <v>1358</v>
      </c>
      <c r="H209" s="219">
        <v>14</v>
      </c>
      <c r="I209" s="220"/>
      <c r="J209" s="221">
        <f>ROUND(I209*H209,2)</f>
        <v>0</v>
      </c>
      <c r="K209" s="217" t="s">
        <v>19</v>
      </c>
      <c r="L209" s="47"/>
      <c r="M209" s="222" t="s">
        <v>19</v>
      </c>
      <c r="N209" s="223" t="s">
        <v>41</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172</v>
      </c>
      <c r="AT209" s="226" t="s">
        <v>167</v>
      </c>
      <c r="AU209" s="226" t="s">
        <v>77</v>
      </c>
      <c r="AY209" s="20" t="s">
        <v>165</v>
      </c>
      <c r="BE209" s="227">
        <f>IF(N209="základní",J209,0)</f>
        <v>0</v>
      </c>
      <c r="BF209" s="227">
        <f>IF(N209="snížená",J209,0)</f>
        <v>0</v>
      </c>
      <c r="BG209" s="227">
        <f>IF(N209="zákl. přenesená",J209,0)</f>
        <v>0</v>
      </c>
      <c r="BH209" s="227">
        <f>IF(N209="sníž. přenesená",J209,0)</f>
        <v>0</v>
      </c>
      <c r="BI209" s="227">
        <f>IF(N209="nulová",J209,0)</f>
        <v>0</v>
      </c>
      <c r="BJ209" s="20" t="s">
        <v>77</v>
      </c>
      <c r="BK209" s="227">
        <f>ROUND(I209*H209,2)</f>
        <v>0</v>
      </c>
      <c r="BL209" s="20" t="s">
        <v>172</v>
      </c>
      <c r="BM209" s="226" t="s">
        <v>2823</v>
      </c>
    </row>
    <row r="210" s="2" customFormat="1" ht="16.5" customHeight="1">
      <c r="A210" s="41"/>
      <c r="B210" s="42"/>
      <c r="C210" s="215" t="s">
        <v>892</v>
      </c>
      <c r="D210" s="215" t="s">
        <v>167</v>
      </c>
      <c r="E210" s="216" t="s">
        <v>2824</v>
      </c>
      <c r="F210" s="217" t="s">
        <v>2562</v>
      </c>
      <c r="G210" s="218" t="s">
        <v>1358</v>
      </c>
      <c r="H210" s="219">
        <v>1</v>
      </c>
      <c r="I210" s="220"/>
      <c r="J210" s="221">
        <f>ROUND(I210*H210,2)</f>
        <v>0</v>
      </c>
      <c r="K210" s="217" t="s">
        <v>19</v>
      </c>
      <c r="L210" s="47"/>
      <c r="M210" s="222" t="s">
        <v>19</v>
      </c>
      <c r="N210" s="223" t="s">
        <v>41</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172</v>
      </c>
      <c r="AT210" s="226" t="s">
        <v>167</v>
      </c>
      <c r="AU210" s="226" t="s">
        <v>77</v>
      </c>
      <c r="AY210" s="20" t="s">
        <v>165</v>
      </c>
      <c r="BE210" s="227">
        <f>IF(N210="základní",J210,0)</f>
        <v>0</v>
      </c>
      <c r="BF210" s="227">
        <f>IF(N210="snížená",J210,0)</f>
        <v>0</v>
      </c>
      <c r="BG210" s="227">
        <f>IF(N210="zákl. přenesená",J210,0)</f>
        <v>0</v>
      </c>
      <c r="BH210" s="227">
        <f>IF(N210="sníž. přenesená",J210,0)</f>
        <v>0</v>
      </c>
      <c r="BI210" s="227">
        <f>IF(N210="nulová",J210,0)</f>
        <v>0</v>
      </c>
      <c r="BJ210" s="20" t="s">
        <v>77</v>
      </c>
      <c r="BK210" s="227">
        <f>ROUND(I210*H210,2)</f>
        <v>0</v>
      </c>
      <c r="BL210" s="20" t="s">
        <v>172</v>
      </c>
      <c r="BM210" s="226" t="s">
        <v>2825</v>
      </c>
    </row>
    <row r="211" s="2" customFormat="1" ht="16.5" customHeight="1">
      <c r="A211" s="41"/>
      <c r="B211" s="42"/>
      <c r="C211" s="215" t="s">
        <v>897</v>
      </c>
      <c r="D211" s="215" t="s">
        <v>167</v>
      </c>
      <c r="E211" s="216" t="s">
        <v>2826</v>
      </c>
      <c r="F211" s="217" t="s">
        <v>2559</v>
      </c>
      <c r="G211" s="218" t="s">
        <v>1358</v>
      </c>
      <c r="H211" s="219">
        <v>9</v>
      </c>
      <c r="I211" s="220"/>
      <c r="J211" s="221">
        <f>ROUND(I211*H211,2)</f>
        <v>0</v>
      </c>
      <c r="K211" s="217" t="s">
        <v>19</v>
      </c>
      <c r="L211" s="47"/>
      <c r="M211" s="222" t="s">
        <v>19</v>
      </c>
      <c r="N211" s="223" t="s">
        <v>41</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172</v>
      </c>
      <c r="AT211" s="226" t="s">
        <v>167</v>
      </c>
      <c r="AU211" s="226" t="s">
        <v>77</v>
      </c>
      <c r="AY211" s="20" t="s">
        <v>165</v>
      </c>
      <c r="BE211" s="227">
        <f>IF(N211="základní",J211,0)</f>
        <v>0</v>
      </c>
      <c r="BF211" s="227">
        <f>IF(N211="snížená",J211,0)</f>
        <v>0</v>
      </c>
      <c r="BG211" s="227">
        <f>IF(N211="zákl. přenesená",J211,0)</f>
        <v>0</v>
      </c>
      <c r="BH211" s="227">
        <f>IF(N211="sníž. přenesená",J211,0)</f>
        <v>0</v>
      </c>
      <c r="BI211" s="227">
        <f>IF(N211="nulová",J211,0)</f>
        <v>0</v>
      </c>
      <c r="BJ211" s="20" t="s">
        <v>77</v>
      </c>
      <c r="BK211" s="227">
        <f>ROUND(I211*H211,2)</f>
        <v>0</v>
      </c>
      <c r="BL211" s="20" t="s">
        <v>172</v>
      </c>
      <c r="BM211" s="226" t="s">
        <v>2827</v>
      </c>
    </row>
    <row r="212" s="2" customFormat="1" ht="16.5" customHeight="1">
      <c r="A212" s="41"/>
      <c r="B212" s="42"/>
      <c r="C212" s="215" t="s">
        <v>904</v>
      </c>
      <c r="D212" s="215" t="s">
        <v>167</v>
      </c>
      <c r="E212" s="216" t="s">
        <v>2828</v>
      </c>
      <c r="F212" s="217" t="s">
        <v>2562</v>
      </c>
      <c r="G212" s="218" t="s">
        <v>1358</v>
      </c>
      <c r="H212" s="219">
        <v>1</v>
      </c>
      <c r="I212" s="220"/>
      <c r="J212" s="221">
        <f>ROUND(I212*H212,2)</f>
        <v>0</v>
      </c>
      <c r="K212" s="217" t="s">
        <v>19</v>
      </c>
      <c r="L212" s="47"/>
      <c r="M212" s="222" t="s">
        <v>19</v>
      </c>
      <c r="N212" s="223" t="s">
        <v>41</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172</v>
      </c>
      <c r="AT212" s="226" t="s">
        <v>167</v>
      </c>
      <c r="AU212" s="226" t="s">
        <v>77</v>
      </c>
      <c r="AY212" s="20" t="s">
        <v>165</v>
      </c>
      <c r="BE212" s="227">
        <f>IF(N212="základní",J212,0)</f>
        <v>0</v>
      </c>
      <c r="BF212" s="227">
        <f>IF(N212="snížená",J212,0)</f>
        <v>0</v>
      </c>
      <c r="BG212" s="227">
        <f>IF(N212="zákl. přenesená",J212,0)</f>
        <v>0</v>
      </c>
      <c r="BH212" s="227">
        <f>IF(N212="sníž. přenesená",J212,0)</f>
        <v>0</v>
      </c>
      <c r="BI212" s="227">
        <f>IF(N212="nulová",J212,0)</f>
        <v>0</v>
      </c>
      <c r="BJ212" s="20" t="s">
        <v>77</v>
      </c>
      <c r="BK212" s="227">
        <f>ROUND(I212*H212,2)</f>
        <v>0</v>
      </c>
      <c r="BL212" s="20" t="s">
        <v>172</v>
      </c>
      <c r="BM212" s="226" t="s">
        <v>2829</v>
      </c>
    </row>
    <row r="213" s="2" customFormat="1" ht="16.5" customHeight="1">
      <c r="A213" s="41"/>
      <c r="B213" s="42"/>
      <c r="C213" s="215" t="s">
        <v>910</v>
      </c>
      <c r="D213" s="215" t="s">
        <v>167</v>
      </c>
      <c r="E213" s="216" t="s">
        <v>2830</v>
      </c>
      <c r="F213" s="217" t="s">
        <v>2559</v>
      </c>
      <c r="G213" s="218" t="s">
        <v>1358</v>
      </c>
      <c r="H213" s="219">
        <v>9</v>
      </c>
      <c r="I213" s="220"/>
      <c r="J213" s="221">
        <f>ROUND(I213*H213,2)</f>
        <v>0</v>
      </c>
      <c r="K213" s="217" t="s">
        <v>19</v>
      </c>
      <c r="L213" s="47"/>
      <c r="M213" s="222" t="s">
        <v>19</v>
      </c>
      <c r="N213" s="223" t="s">
        <v>41</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172</v>
      </c>
      <c r="AT213" s="226" t="s">
        <v>167</v>
      </c>
      <c r="AU213" s="226" t="s">
        <v>77</v>
      </c>
      <c r="AY213" s="20" t="s">
        <v>165</v>
      </c>
      <c r="BE213" s="227">
        <f>IF(N213="základní",J213,0)</f>
        <v>0</v>
      </c>
      <c r="BF213" s="227">
        <f>IF(N213="snížená",J213,0)</f>
        <v>0</v>
      </c>
      <c r="BG213" s="227">
        <f>IF(N213="zákl. přenesená",J213,0)</f>
        <v>0</v>
      </c>
      <c r="BH213" s="227">
        <f>IF(N213="sníž. přenesená",J213,0)</f>
        <v>0</v>
      </c>
      <c r="BI213" s="227">
        <f>IF(N213="nulová",J213,0)</f>
        <v>0</v>
      </c>
      <c r="BJ213" s="20" t="s">
        <v>77</v>
      </c>
      <c r="BK213" s="227">
        <f>ROUND(I213*H213,2)</f>
        <v>0</v>
      </c>
      <c r="BL213" s="20" t="s">
        <v>172</v>
      </c>
      <c r="BM213" s="226" t="s">
        <v>2831</v>
      </c>
    </row>
    <row r="214" s="2" customFormat="1" ht="16.5" customHeight="1">
      <c r="A214" s="41"/>
      <c r="B214" s="42"/>
      <c r="C214" s="215" t="s">
        <v>915</v>
      </c>
      <c r="D214" s="215" t="s">
        <v>167</v>
      </c>
      <c r="E214" s="216" t="s">
        <v>2832</v>
      </c>
      <c r="F214" s="217" t="s">
        <v>2562</v>
      </c>
      <c r="G214" s="218" t="s">
        <v>1358</v>
      </c>
      <c r="H214" s="219">
        <v>1</v>
      </c>
      <c r="I214" s="220"/>
      <c r="J214" s="221">
        <f>ROUND(I214*H214,2)</f>
        <v>0</v>
      </c>
      <c r="K214" s="217" t="s">
        <v>19</v>
      </c>
      <c r="L214" s="47"/>
      <c r="M214" s="222" t="s">
        <v>19</v>
      </c>
      <c r="N214" s="223" t="s">
        <v>41</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172</v>
      </c>
      <c r="AT214" s="226" t="s">
        <v>167</v>
      </c>
      <c r="AU214" s="226" t="s">
        <v>77</v>
      </c>
      <c r="AY214" s="20" t="s">
        <v>165</v>
      </c>
      <c r="BE214" s="227">
        <f>IF(N214="základní",J214,0)</f>
        <v>0</v>
      </c>
      <c r="BF214" s="227">
        <f>IF(N214="snížená",J214,0)</f>
        <v>0</v>
      </c>
      <c r="BG214" s="227">
        <f>IF(N214="zákl. přenesená",J214,0)</f>
        <v>0</v>
      </c>
      <c r="BH214" s="227">
        <f>IF(N214="sníž. přenesená",J214,0)</f>
        <v>0</v>
      </c>
      <c r="BI214" s="227">
        <f>IF(N214="nulová",J214,0)</f>
        <v>0</v>
      </c>
      <c r="BJ214" s="20" t="s">
        <v>77</v>
      </c>
      <c r="BK214" s="227">
        <f>ROUND(I214*H214,2)</f>
        <v>0</v>
      </c>
      <c r="BL214" s="20" t="s">
        <v>172</v>
      </c>
      <c r="BM214" s="226" t="s">
        <v>2833</v>
      </c>
    </row>
    <row r="215" s="2" customFormat="1" ht="16.5" customHeight="1">
      <c r="A215" s="41"/>
      <c r="B215" s="42"/>
      <c r="C215" s="215" t="s">
        <v>920</v>
      </c>
      <c r="D215" s="215" t="s">
        <v>167</v>
      </c>
      <c r="E215" s="216" t="s">
        <v>2834</v>
      </c>
      <c r="F215" s="217" t="s">
        <v>2807</v>
      </c>
      <c r="G215" s="218" t="s">
        <v>1358</v>
      </c>
      <c r="H215" s="219">
        <v>1</v>
      </c>
      <c r="I215" s="220"/>
      <c r="J215" s="221">
        <f>ROUND(I215*H215,2)</f>
        <v>0</v>
      </c>
      <c r="K215" s="217" t="s">
        <v>19</v>
      </c>
      <c r="L215" s="47"/>
      <c r="M215" s="222" t="s">
        <v>19</v>
      </c>
      <c r="N215" s="223" t="s">
        <v>41</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172</v>
      </c>
      <c r="AT215" s="226" t="s">
        <v>167</v>
      </c>
      <c r="AU215" s="226" t="s">
        <v>77</v>
      </c>
      <c r="AY215" s="20" t="s">
        <v>165</v>
      </c>
      <c r="BE215" s="227">
        <f>IF(N215="základní",J215,0)</f>
        <v>0</v>
      </c>
      <c r="BF215" s="227">
        <f>IF(N215="snížená",J215,0)</f>
        <v>0</v>
      </c>
      <c r="BG215" s="227">
        <f>IF(N215="zákl. přenesená",J215,0)</f>
        <v>0</v>
      </c>
      <c r="BH215" s="227">
        <f>IF(N215="sníž. přenesená",J215,0)</f>
        <v>0</v>
      </c>
      <c r="BI215" s="227">
        <f>IF(N215="nulová",J215,0)</f>
        <v>0</v>
      </c>
      <c r="BJ215" s="20" t="s">
        <v>77</v>
      </c>
      <c r="BK215" s="227">
        <f>ROUND(I215*H215,2)</f>
        <v>0</v>
      </c>
      <c r="BL215" s="20" t="s">
        <v>172</v>
      </c>
      <c r="BM215" s="226" t="s">
        <v>2835</v>
      </c>
    </row>
    <row r="216" s="2" customFormat="1" ht="16.5" customHeight="1">
      <c r="A216" s="41"/>
      <c r="B216" s="42"/>
      <c r="C216" s="215" t="s">
        <v>926</v>
      </c>
      <c r="D216" s="215" t="s">
        <v>167</v>
      </c>
      <c r="E216" s="216" t="s">
        <v>2836</v>
      </c>
      <c r="F216" s="217" t="s">
        <v>2807</v>
      </c>
      <c r="G216" s="218" t="s">
        <v>1358</v>
      </c>
      <c r="H216" s="219">
        <v>3</v>
      </c>
      <c r="I216" s="220"/>
      <c r="J216" s="221">
        <f>ROUND(I216*H216,2)</f>
        <v>0</v>
      </c>
      <c r="K216" s="217" t="s">
        <v>19</v>
      </c>
      <c r="L216" s="47"/>
      <c r="M216" s="222" t="s">
        <v>19</v>
      </c>
      <c r="N216" s="223" t="s">
        <v>41</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172</v>
      </c>
      <c r="AT216" s="226" t="s">
        <v>167</v>
      </c>
      <c r="AU216" s="226" t="s">
        <v>77</v>
      </c>
      <c r="AY216" s="20" t="s">
        <v>165</v>
      </c>
      <c r="BE216" s="227">
        <f>IF(N216="základní",J216,0)</f>
        <v>0</v>
      </c>
      <c r="BF216" s="227">
        <f>IF(N216="snížená",J216,0)</f>
        <v>0</v>
      </c>
      <c r="BG216" s="227">
        <f>IF(N216="zákl. přenesená",J216,0)</f>
        <v>0</v>
      </c>
      <c r="BH216" s="227">
        <f>IF(N216="sníž. přenesená",J216,0)</f>
        <v>0</v>
      </c>
      <c r="BI216" s="227">
        <f>IF(N216="nulová",J216,0)</f>
        <v>0</v>
      </c>
      <c r="BJ216" s="20" t="s">
        <v>77</v>
      </c>
      <c r="BK216" s="227">
        <f>ROUND(I216*H216,2)</f>
        <v>0</v>
      </c>
      <c r="BL216" s="20" t="s">
        <v>172</v>
      </c>
      <c r="BM216" s="226" t="s">
        <v>2837</v>
      </c>
    </row>
    <row r="217" s="2" customFormat="1" ht="16.5" customHeight="1">
      <c r="A217" s="41"/>
      <c r="B217" s="42"/>
      <c r="C217" s="215" t="s">
        <v>933</v>
      </c>
      <c r="D217" s="215" t="s">
        <v>167</v>
      </c>
      <c r="E217" s="216" t="s">
        <v>2838</v>
      </c>
      <c r="F217" s="217" t="s">
        <v>2784</v>
      </c>
      <c r="G217" s="218" t="s">
        <v>1358</v>
      </c>
      <c r="H217" s="219">
        <v>1</v>
      </c>
      <c r="I217" s="220"/>
      <c r="J217" s="221">
        <f>ROUND(I217*H217,2)</f>
        <v>0</v>
      </c>
      <c r="K217" s="217" t="s">
        <v>19</v>
      </c>
      <c r="L217" s="47"/>
      <c r="M217" s="222" t="s">
        <v>19</v>
      </c>
      <c r="N217" s="223" t="s">
        <v>41</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172</v>
      </c>
      <c r="AT217" s="226" t="s">
        <v>167</v>
      </c>
      <c r="AU217" s="226" t="s">
        <v>77</v>
      </c>
      <c r="AY217" s="20" t="s">
        <v>165</v>
      </c>
      <c r="BE217" s="227">
        <f>IF(N217="základní",J217,0)</f>
        <v>0</v>
      </c>
      <c r="BF217" s="227">
        <f>IF(N217="snížená",J217,0)</f>
        <v>0</v>
      </c>
      <c r="BG217" s="227">
        <f>IF(N217="zákl. přenesená",J217,0)</f>
        <v>0</v>
      </c>
      <c r="BH217" s="227">
        <f>IF(N217="sníž. přenesená",J217,0)</f>
        <v>0</v>
      </c>
      <c r="BI217" s="227">
        <f>IF(N217="nulová",J217,0)</f>
        <v>0</v>
      </c>
      <c r="BJ217" s="20" t="s">
        <v>77</v>
      </c>
      <c r="BK217" s="227">
        <f>ROUND(I217*H217,2)</f>
        <v>0</v>
      </c>
      <c r="BL217" s="20" t="s">
        <v>172</v>
      </c>
      <c r="BM217" s="226" t="s">
        <v>2839</v>
      </c>
    </row>
    <row r="218" s="2" customFormat="1" ht="16.5" customHeight="1">
      <c r="A218" s="41"/>
      <c r="B218" s="42"/>
      <c r="C218" s="215" t="s">
        <v>938</v>
      </c>
      <c r="D218" s="215" t="s">
        <v>167</v>
      </c>
      <c r="E218" s="216" t="s">
        <v>2840</v>
      </c>
      <c r="F218" s="217" t="s">
        <v>2841</v>
      </c>
      <c r="G218" s="218" t="s">
        <v>1358</v>
      </c>
      <c r="H218" s="219">
        <v>1</v>
      </c>
      <c r="I218" s="220"/>
      <c r="J218" s="221">
        <f>ROUND(I218*H218,2)</f>
        <v>0</v>
      </c>
      <c r="K218" s="217" t="s">
        <v>19</v>
      </c>
      <c r="L218" s="47"/>
      <c r="M218" s="222" t="s">
        <v>19</v>
      </c>
      <c r="N218" s="223" t="s">
        <v>41</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172</v>
      </c>
      <c r="AT218" s="226" t="s">
        <v>167</v>
      </c>
      <c r="AU218" s="226" t="s">
        <v>77</v>
      </c>
      <c r="AY218" s="20" t="s">
        <v>165</v>
      </c>
      <c r="BE218" s="227">
        <f>IF(N218="základní",J218,0)</f>
        <v>0</v>
      </c>
      <c r="BF218" s="227">
        <f>IF(N218="snížená",J218,0)</f>
        <v>0</v>
      </c>
      <c r="BG218" s="227">
        <f>IF(N218="zákl. přenesená",J218,0)</f>
        <v>0</v>
      </c>
      <c r="BH218" s="227">
        <f>IF(N218="sníž. přenesená",J218,0)</f>
        <v>0</v>
      </c>
      <c r="BI218" s="227">
        <f>IF(N218="nulová",J218,0)</f>
        <v>0</v>
      </c>
      <c r="BJ218" s="20" t="s">
        <v>77</v>
      </c>
      <c r="BK218" s="227">
        <f>ROUND(I218*H218,2)</f>
        <v>0</v>
      </c>
      <c r="BL218" s="20" t="s">
        <v>172</v>
      </c>
      <c r="BM218" s="226" t="s">
        <v>2842</v>
      </c>
    </row>
    <row r="219" s="2" customFormat="1" ht="16.5" customHeight="1">
      <c r="A219" s="41"/>
      <c r="B219" s="42"/>
      <c r="C219" s="215" t="s">
        <v>943</v>
      </c>
      <c r="D219" s="215" t="s">
        <v>167</v>
      </c>
      <c r="E219" s="216" t="s">
        <v>2843</v>
      </c>
      <c r="F219" s="217" t="s">
        <v>2844</v>
      </c>
      <c r="G219" s="218" t="s">
        <v>1358</v>
      </c>
      <c r="H219" s="219">
        <v>1</v>
      </c>
      <c r="I219" s="220"/>
      <c r="J219" s="221">
        <f>ROUND(I219*H219,2)</f>
        <v>0</v>
      </c>
      <c r="K219" s="217" t="s">
        <v>19</v>
      </c>
      <c r="L219" s="47"/>
      <c r="M219" s="222" t="s">
        <v>19</v>
      </c>
      <c r="N219" s="223" t="s">
        <v>41</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172</v>
      </c>
      <c r="AT219" s="226" t="s">
        <v>167</v>
      </c>
      <c r="AU219" s="226" t="s">
        <v>77</v>
      </c>
      <c r="AY219" s="20" t="s">
        <v>165</v>
      </c>
      <c r="BE219" s="227">
        <f>IF(N219="základní",J219,0)</f>
        <v>0</v>
      </c>
      <c r="BF219" s="227">
        <f>IF(N219="snížená",J219,0)</f>
        <v>0</v>
      </c>
      <c r="BG219" s="227">
        <f>IF(N219="zákl. přenesená",J219,0)</f>
        <v>0</v>
      </c>
      <c r="BH219" s="227">
        <f>IF(N219="sníž. přenesená",J219,0)</f>
        <v>0</v>
      </c>
      <c r="BI219" s="227">
        <f>IF(N219="nulová",J219,0)</f>
        <v>0</v>
      </c>
      <c r="BJ219" s="20" t="s">
        <v>77</v>
      </c>
      <c r="BK219" s="227">
        <f>ROUND(I219*H219,2)</f>
        <v>0</v>
      </c>
      <c r="BL219" s="20" t="s">
        <v>172</v>
      </c>
      <c r="BM219" s="226" t="s">
        <v>2845</v>
      </c>
    </row>
    <row r="220" s="2" customFormat="1" ht="16.5" customHeight="1">
      <c r="A220" s="41"/>
      <c r="B220" s="42"/>
      <c r="C220" s="215" t="s">
        <v>950</v>
      </c>
      <c r="D220" s="215" t="s">
        <v>167</v>
      </c>
      <c r="E220" s="216" t="s">
        <v>2846</v>
      </c>
      <c r="F220" s="217" t="s">
        <v>2847</v>
      </c>
      <c r="G220" s="218" t="s">
        <v>1358</v>
      </c>
      <c r="H220" s="219">
        <v>1</v>
      </c>
      <c r="I220" s="220"/>
      <c r="J220" s="221">
        <f>ROUND(I220*H220,2)</f>
        <v>0</v>
      </c>
      <c r="K220" s="217" t="s">
        <v>19</v>
      </c>
      <c r="L220" s="47"/>
      <c r="M220" s="222" t="s">
        <v>19</v>
      </c>
      <c r="N220" s="223" t="s">
        <v>41</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172</v>
      </c>
      <c r="AT220" s="226" t="s">
        <v>167</v>
      </c>
      <c r="AU220" s="226" t="s">
        <v>77</v>
      </c>
      <c r="AY220" s="20" t="s">
        <v>165</v>
      </c>
      <c r="BE220" s="227">
        <f>IF(N220="základní",J220,0)</f>
        <v>0</v>
      </c>
      <c r="BF220" s="227">
        <f>IF(N220="snížená",J220,0)</f>
        <v>0</v>
      </c>
      <c r="BG220" s="227">
        <f>IF(N220="zákl. přenesená",J220,0)</f>
        <v>0</v>
      </c>
      <c r="BH220" s="227">
        <f>IF(N220="sníž. přenesená",J220,0)</f>
        <v>0</v>
      </c>
      <c r="BI220" s="227">
        <f>IF(N220="nulová",J220,0)</f>
        <v>0</v>
      </c>
      <c r="BJ220" s="20" t="s">
        <v>77</v>
      </c>
      <c r="BK220" s="227">
        <f>ROUND(I220*H220,2)</f>
        <v>0</v>
      </c>
      <c r="BL220" s="20" t="s">
        <v>172</v>
      </c>
      <c r="BM220" s="226" t="s">
        <v>2848</v>
      </c>
    </row>
    <row r="221" s="2" customFormat="1" ht="16.5" customHeight="1">
      <c r="A221" s="41"/>
      <c r="B221" s="42"/>
      <c r="C221" s="215" t="s">
        <v>956</v>
      </c>
      <c r="D221" s="215" t="s">
        <v>167</v>
      </c>
      <c r="E221" s="216" t="s">
        <v>2849</v>
      </c>
      <c r="F221" s="217" t="s">
        <v>2850</v>
      </c>
      <c r="G221" s="218" t="s">
        <v>1358</v>
      </c>
      <c r="H221" s="219">
        <v>4</v>
      </c>
      <c r="I221" s="220"/>
      <c r="J221" s="221">
        <f>ROUND(I221*H221,2)</f>
        <v>0</v>
      </c>
      <c r="K221" s="217" t="s">
        <v>19</v>
      </c>
      <c r="L221" s="47"/>
      <c r="M221" s="222" t="s">
        <v>19</v>
      </c>
      <c r="N221" s="223" t="s">
        <v>41</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172</v>
      </c>
      <c r="AT221" s="226" t="s">
        <v>167</v>
      </c>
      <c r="AU221" s="226" t="s">
        <v>77</v>
      </c>
      <c r="AY221" s="20" t="s">
        <v>165</v>
      </c>
      <c r="BE221" s="227">
        <f>IF(N221="základní",J221,0)</f>
        <v>0</v>
      </c>
      <c r="BF221" s="227">
        <f>IF(N221="snížená",J221,0)</f>
        <v>0</v>
      </c>
      <c r="BG221" s="227">
        <f>IF(N221="zákl. přenesená",J221,0)</f>
        <v>0</v>
      </c>
      <c r="BH221" s="227">
        <f>IF(N221="sníž. přenesená",J221,0)</f>
        <v>0</v>
      </c>
      <c r="BI221" s="227">
        <f>IF(N221="nulová",J221,0)</f>
        <v>0</v>
      </c>
      <c r="BJ221" s="20" t="s">
        <v>77</v>
      </c>
      <c r="BK221" s="227">
        <f>ROUND(I221*H221,2)</f>
        <v>0</v>
      </c>
      <c r="BL221" s="20" t="s">
        <v>172</v>
      </c>
      <c r="BM221" s="226" t="s">
        <v>2851</v>
      </c>
    </row>
    <row r="222" s="2" customFormat="1" ht="16.5" customHeight="1">
      <c r="A222" s="41"/>
      <c r="B222" s="42"/>
      <c r="C222" s="215" t="s">
        <v>964</v>
      </c>
      <c r="D222" s="215" t="s">
        <v>167</v>
      </c>
      <c r="E222" s="216" t="s">
        <v>2852</v>
      </c>
      <c r="F222" s="217" t="s">
        <v>2853</v>
      </c>
      <c r="G222" s="218" t="s">
        <v>1358</v>
      </c>
      <c r="H222" s="219">
        <v>1</v>
      </c>
      <c r="I222" s="220"/>
      <c r="J222" s="221">
        <f>ROUND(I222*H222,2)</f>
        <v>0</v>
      </c>
      <c r="K222" s="217" t="s">
        <v>19</v>
      </c>
      <c r="L222" s="47"/>
      <c r="M222" s="222" t="s">
        <v>19</v>
      </c>
      <c r="N222" s="223" t="s">
        <v>41</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172</v>
      </c>
      <c r="AT222" s="226" t="s">
        <v>167</v>
      </c>
      <c r="AU222" s="226" t="s">
        <v>77</v>
      </c>
      <c r="AY222" s="20" t="s">
        <v>165</v>
      </c>
      <c r="BE222" s="227">
        <f>IF(N222="základní",J222,0)</f>
        <v>0</v>
      </c>
      <c r="BF222" s="227">
        <f>IF(N222="snížená",J222,0)</f>
        <v>0</v>
      </c>
      <c r="BG222" s="227">
        <f>IF(N222="zákl. přenesená",J222,0)</f>
        <v>0</v>
      </c>
      <c r="BH222" s="227">
        <f>IF(N222="sníž. přenesená",J222,0)</f>
        <v>0</v>
      </c>
      <c r="BI222" s="227">
        <f>IF(N222="nulová",J222,0)</f>
        <v>0</v>
      </c>
      <c r="BJ222" s="20" t="s">
        <v>77</v>
      </c>
      <c r="BK222" s="227">
        <f>ROUND(I222*H222,2)</f>
        <v>0</v>
      </c>
      <c r="BL222" s="20" t="s">
        <v>172</v>
      </c>
      <c r="BM222" s="226" t="s">
        <v>2854</v>
      </c>
    </row>
    <row r="223" s="2" customFormat="1" ht="16.5" customHeight="1">
      <c r="A223" s="41"/>
      <c r="B223" s="42"/>
      <c r="C223" s="215" t="s">
        <v>969</v>
      </c>
      <c r="D223" s="215" t="s">
        <v>167</v>
      </c>
      <c r="E223" s="216" t="s">
        <v>2855</v>
      </c>
      <c r="F223" s="217" t="s">
        <v>2856</v>
      </c>
      <c r="G223" s="218" t="s">
        <v>1358</v>
      </c>
      <c r="H223" s="219">
        <v>1</v>
      </c>
      <c r="I223" s="220"/>
      <c r="J223" s="221">
        <f>ROUND(I223*H223,2)</f>
        <v>0</v>
      </c>
      <c r="K223" s="217" t="s">
        <v>19</v>
      </c>
      <c r="L223" s="47"/>
      <c r="M223" s="222" t="s">
        <v>19</v>
      </c>
      <c r="N223" s="223" t="s">
        <v>41</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172</v>
      </c>
      <c r="AT223" s="226" t="s">
        <v>167</v>
      </c>
      <c r="AU223" s="226" t="s">
        <v>77</v>
      </c>
      <c r="AY223" s="20" t="s">
        <v>165</v>
      </c>
      <c r="BE223" s="227">
        <f>IF(N223="základní",J223,0)</f>
        <v>0</v>
      </c>
      <c r="BF223" s="227">
        <f>IF(N223="snížená",J223,0)</f>
        <v>0</v>
      </c>
      <c r="BG223" s="227">
        <f>IF(N223="zákl. přenesená",J223,0)</f>
        <v>0</v>
      </c>
      <c r="BH223" s="227">
        <f>IF(N223="sníž. přenesená",J223,0)</f>
        <v>0</v>
      </c>
      <c r="BI223" s="227">
        <f>IF(N223="nulová",J223,0)</f>
        <v>0</v>
      </c>
      <c r="BJ223" s="20" t="s">
        <v>77</v>
      </c>
      <c r="BK223" s="227">
        <f>ROUND(I223*H223,2)</f>
        <v>0</v>
      </c>
      <c r="BL223" s="20" t="s">
        <v>172</v>
      </c>
      <c r="BM223" s="226" t="s">
        <v>2857</v>
      </c>
    </row>
    <row r="224" s="2" customFormat="1" ht="16.5" customHeight="1">
      <c r="A224" s="41"/>
      <c r="B224" s="42"/>
      <c r="C224" s="215" t="s">
        <v>974</v>
      </c>
      <c r="D224" s="215" t="s">
        <v>167</v>
      </c>
      <c r="E224" s="216" t="s">
        <v>2858</v>
      </c>
      <c r="F224" s="217" t="s">
        <v>2859</v>
      </c>
      <c r="G224" s="218" t="s">
        <v>1358</v>
      </c>
      <c r="H224" s="219">
        <v>3</v>
      </c>
      <c r="I224" s="220"/>
      <c r="J224" s="221">
        <f>ROUND(I224*H224,2)</f>
        <v>0</v>
      </c>
      <c r="K224" s="217" t="s">
        <v>19</v>
      </c>
      <c r="L224" s="47"/>
      <c r="M224" s="222" t="s">
        <v>19</v>
      </c>
      <c r="N224" s="223" t="s">
        <v>41</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172</v>
      </c>
      <c r="AT224" s="226" t="s">
        <v>167</v>
      </c>
      <c r="AU224" s="226" t="s">
        <v>77</v>
      </c>
      <c r="AY224" s="20" t="s">
        <v>165</v>
      </c>
      <c r="BE224" s="227">
        <f>IF(N224="základní",J224,0)</f>
        <v>0</v>
      </c>
      <c r="BF224" s="227">
        <f>IF(N224="snížená",J224,0)</f>
        <v>0</v>
      </c>
      <c r="BG224" s="227">
        <f>IF(N224="zákl. přenesená",J224,0)</f>
        <v>0</v>
      </c>
      <c r="BH224" s="227">
        <f>IF(N224="sníž. přenesená",J224,0)</f>
        <v>0</v>
      </c>
      <c r="BI224" s="227">
        <f>IF(N224="nulová",J224,0)</f>
        <v>0</v>
      </c>
      <c r="BJ224" s="20" t="s">
        <v>77</v>
      </c>
      <c r="BK224" s="227">
        <f>ROUND(I224*H224,2)</f>
        <v>0</v>
      </c>
      <c r="BL224" s="20" t="s">
        <v>172</v>
      </c>
      <c r="BM224" s="226" t="s">
        <v>2860</v>
      </c>
    </row>
    <row r="225" s="2" customFormat="1" ht="16.5" customHeight="1">
      <c r="A225" s="41"/>
      <c r="B225" s="42"/>
      <c r="C225" s="215" t="s">
        <v>979</v>
      </c>
      <c r="D225" s="215" t="s">
        <v>167</v>
      </c>
      <c r="E225" s="216" t="s">
        <v>2861</v>
      </c>
      <c r="F225" s="217" t="s">
        <v>2862</v>
      </c>
      <c r="G225" s="218" t="s">
        <v>1358</v>
      </c>
      <c r="H225" s="219">
        <v>1</v>
      </c>
      <c r="I225" s="220"/>
      <c r="J225" s="221">
        <f>ROUND(I225*H225,2)</f>
        <v>0</v>
      </c>
      <c r="K225" s="217" t="s">
        <v>19</v>
      </c>
      <c r="L225" s="47"/>
      <c r="M225" s="222" t="s">
        <v>19</v>
      </c>
      <c r="N225" s="223" t="s">
        <v>41</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172</v>
      </c>
      <c r="AT225" s="226" t="s">
        <v>167</v>
      </c>
      <c r="AU225" s="226" t="s">
        <v>77</v>
      </c>
      <c r="AY225" s="20" t="s">
        <v>165</v>
      </c>
      <c r="BE225" s="227">
        <f>IF(N225="základní",J225,0)</f>
        <v>0</v>
      </c>
      <c r="BF225" s="227">
        <f>IF(N225="snížená",J225,0)</f>
        <v>0</v>
      </c>
      <c r="BG225" s="227">
        <f>IF(N225="zákl. přenesená",J225,0)</f>
        <v>0</v>
      </c>
      <c r="BH225" s="227">
        <f>IF(N225="sníž. přenesená",J225,0)</f>
        <v>0</v>
      </c>
      <c r="BI225" s="227">
        <f>IF(N225="nulová",J225,0)</f>
        <v>0</v>
      </c>
      <c r="BJ225" s="20" t="s">
        <v>77</v>
      </c>
      <c r="BK225" s="227">
        <f>ROUND(I225*H225,2)</f>
        <v>0</v>
      </c>
      <c r="BL225" s="20" t="s">
        <v>172</v>
      </c>
      <c r="BM225" s="226" t="s">
        <v>2863</v>
      </c>
    </row>
    <row r="226" s="2" customFormat="1" ht="16.5" customHeight="1">
      <c r="A226" s="41"/>
      <c r="B226" s="42"/>
      <c r="C226" s="215" t="s">
        <v>983</v>
      </c>
      <c r="D226" s="215" t="s">
        <v>167</v>
      </c>
      <c r="E226" s="216" t="s">
        <v>2864</v>
      </c>
      <c r="F226" s="217" t="s">
        <v>2865</v>
      </c>
      <c r="G226" s="218" t="s">
        <v>1358</v>
      </c>
      <c r="H226" s="219">
        <v>2</v>
      </c>
      <c r="I226" s="220"/>
      <c r="J226" s="221">
        <f>ROUND(I226*H226,2)</f>
        <v>0</v>
      </c>
      <c r="K226" s="217" t="s">
        <v>19</v>
      </c>
      <c r="L226" s="47"/>
      <c r="M226" s="222" t="s">
        <v>19</v>
      </c>
      <c r="N226" s="223" t="s">
        <v>41</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172</v>
      </c>
      <c r="AT226" s="226" t="s">
        <v>167</v>
      </c>
      <c r="AU226" s="226" t="s">
        <v>77</v>
      </c>
      <c r="AY226" s="20" t="s">
        <v>165</v>
      </c>
      <c r="BE226" s="227">
        <f>IF(N226="základní",J226,0)</f>
        <v>0</v>
      </c>
      <c r="BF226" s="227">
        <f>IF(N226="snížená",J226,0)</f>
        <v>0</v>
      </c>
      <c r="BG226" s="227">
        <f>IF(N226="zákl. přenesená",J226,0)</f>
        <v>0</v>
      </c>
      <c r="BH226" s="227">
        <f>IF(N226="sníž. přenesená",J226,0)</f>
        <v>0</v>
      </c>
      <c r="BI226" s="227">
        <f>IF(N226="nulová",J226,0)</f>
        <v>0</v>
      </c>
      <c r="BJ226" s="20" t="s">
        <v>77</v>
      </c>
      <c r="BK226" s="227">
        <f>ROUND(I226*H226,2)</f>
        <v>0</v>
      </c>
      <c r="BL226" s="20" t="s">
        <v>172</v>
      </c>
      <c r="BM226" s="226" t="s">
        <v>2866</v>
      </c>
    </row>
    <row r="227" s="2" customFormat="1" ht="16.5" customHeight="1">
      <c r="A227" s="41"/>
      <c r="B227" s="42"/>
      <c r="C227" s="215" t="s">
        <v>991</v>
      </c>
      <c r="D227" s="215" t="s">
        <v>167</v>
      </c>
      <c r="E227" s="216" t="s">
        <v>2867</v>
      </c>
      <c r="F227" s="217" t="s">
        <v>2868</v>
      </c>
      <c r="G227" s="218" t="s">
        <v>1358</v>
      </c>
      <c r="H227" s="219">
        <v>2</v>
      </c>
      <c r="I227" s="220"/>
      <c r="J227" s="221">
        <f>ROUND(I227*H227,2)</f>
        <v>0</v>
      </c>
      <c r="K227" s="217" t="s">
        <v>19</v>
      </c>
      <c r="L227" s="47"/>
      <c r="M227" s="222" t="s">
        <v>19</v>
      </c>
      <c r="N227" s="223" t="s">
        <v>41</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172</v>
      </c>
      <c r="AT227" s="226" t="s">
        <v>167</v>
      </c>
      <c r="AU227" s="226" t="s">
        <v>77</v>
      </c>
      <c r="AY227" s="20" t="s">
        <v>165</v>
      </c>
      <c r="BE227" s="227">
        <f>IF(N227="základní",J227,0)</f>
        <v>0</v>
      </c>
      <c r="BF227" s="227">
        <f>IF(N227="snížená",J227,0)</f>
        <v>0</v>
      </c>
      <c r="BG227" s="227">
        <f>IF(N227="zákl. přenesená",J227,0)</f>
        <v>0</v>
      </c>
      <c r="BH227" s="227">
        <f>IF(N227="sníž. přenesená",J227,0)</f>
        <v>0</v>
      </c>
      <c r="BI227" s="227">
        <f>IF(N227="nulová",J227,0)</f>
        <v>0</v>
      </c>
      <c r="BJ227" s="20" t="s">
        <v>77</v>
      </c>
      <c r="BK227" s="227">
        <f>ROUND(I227*H227,2)</f>
        <v>0</v>
      </c>
      <c r="BL227" s="20" t="s">
        <v>172</v>
      </c>
      <c r="BM227" s="226" t="s">
        <v>2869</v>
      </c>
    </row>
    <row r="228" s="2" customFormat="1" ht="16.5" customHeight="1">
      <c r="A228" s="41"/>
      <c r="B228" s="42"/>
      <c r="C228" s="215" t="s">
        <v>996</v>
      </c>
      <c r="D228" s="215" t="s">
        <v>167</v>
      </c>
      <c r="E228" s="216" t="s">
        <v>2870</v>
      </c>
      <c r="F228" s="217" t="s">
        <v>2807</v>
      </c>
      <c r="G228" s="218" t="s">
        <v>1358</v>
      </c>
      <c r="H228" s="219">
        <v>2</v>
      </c>
      <c r="I228" s="220"/>
      <c r="J228" s="221">
        <f>ROUND(I228*H228,2)</f>
        <v>0</v>
      </c>
      <c r="K228" s="217" t="s">
        <v>19</v>
      </c>
      <c r="L228" s="47"/>
      <c r="M228" s="222" t="s">
        <v>19</v>
      </c>
      <c r="N228" s="223" t="s">
        <v>41</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172</v>
      </c>
      <c r="AT228" s="226" t="s">
        <v>167</v>
      </c>
      <c r="AU228" s="226" t="s">
        <v>77</v>
      </c>
      <c r="AY228" s="20" t="s">
        <v>165</v>
      </c>
      <c r="BE228" s="227">
        <f>IF(N228="základní",J228,0)</f>
        <v>0</v>
      </c>
      <c r="BF228" s="227">
        <f>IF(N228="snížená",J228,0)</f>
        <v>0</v>
      </c>
      <c r="BG228" s="227">
        <f>IF(N228="zákl. přenesená",J228,0)</f>
        <v>0</v>
      </c>
      <c r="BH228" s="227">
        <f>IF(N228="sníž. přenesená",J228,0)</f>
        <v>0</v>
      </c>
      <c r="BI228" s="227">
        <f>IF(N228="nulová",J228,0)</f>
        <v>0</v>
      </c>
      <c r="BJ228" s="20" t="s">
        <v>77</v>
      </c>
      <c r="BK228" s="227">
        <f>ROUND(I228*H228,2)</f>
        <v>0</v>
      </c>
      <c r="BL228" s="20" t="s">
        <v>172</v>
      </c>
      <c r="BM228" s="226" t="s">
        <v>2871</v>
      </c>
    </row>
    <row r="229" s="2" customFormat="1" ht="16.5" customHeight="1">
      <c r="A229" s="41"/>
      <c r="B229" s="42"/>
      <c r="C229" s="215" t="s">
        <v>1002</v>
      </c>
      <c r="D229" s="215" t="s">
        <v>167</v>
      </c>
      <c r="E229" s="216" t="s">
        <v>2872</v>
      </c>
      <c r="F229" s="217" t="s">
        <v>2754</v>
      </c>
      <c r="G229" s="218" t="s">
        <v>1358</v>
      </c>
      <c r="H229" s="219">
        <v>1</v>
      </c>
      <c r="I229" s="220"/>
      <c r="J229" s="221">
        <f>ROUND(I229*H229,2)</f>
        <v>0</v>
      </c>
      <c r="K229" s="217" t="s">
        <v>19</v>
      </c>
      <c r="L229" s="47"/>
      <c r="M229" s="222" t="s">
        <v>19</v>
      </c>
      <c r="N229" s="223" t="s">
        <v>41</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172</v>
      </c>
      <c r="AT229" s="226" t="s">
        <v>167</v>
      </c>
      <c r="AU229" s="226" t="s">
        <v>77</v>
      </c>
      <c r="AY229" s="20" t="s">
        <v>165</v>
      </c>
      <c r="BE229" s="227">
        <f>IF(N229="základní",J229,0)</f>
        <v>0</v>
      </c>
      <c r="BF229" s="227">
        <f>IF(N229="snížená",J229,0)</f>
        <v>0</v>
      </c>
      <c r="BG229" s="227">
        <f>IF(N229="zákl. přenesená",J229,0)</f>
        <v>0</v>
      </c>
      <c r="BH229" s="227">
        <f>IF(N229="sníž. přenesená",J229,0)</f>
        <v>0</v>
      </c>
      <c r="BI229" s="227">
        <f>IF(N229="nulová",J229,0)</f>
        <v>0</v>
      </c>
      <c r="BJ229" s="20" t="s">
        <v>77</v>
      </c>
      <c r="BK229" s="227">
        <f>ROUND(I229*H229,2)</f>
        <v>0</v>
      </c>
      <c r="BL229" s="20" t="s">
        <v>172</v>
      </c>
      <c r="BM229" s="226" t="s">
        <v>2873</v>
      </c>
    </row>
    <row r="230" s="2" customFormat="1" ht="16.5" customHeight="1">
      <c r="A230" s="41"/>
      <c r="B230" s="42"/>
      <c r="C230" s="215" t="s">
        <v>1008</v>
      </c>
      <c r="D230" s="215" t="s">
        <v>167</v>
      </c>
      <c r="E230" s="216" t="s">
        <v>2874</v>
      </c>
      <c r="F230" s="217" t="s">
        <v>2875</v>
      </c>
      <c r="G230" s="218" t="s">
        <v>1358</v>
      </c>
      <c r="H230" s="219">
        <v>1</v>
      </c>
      <c r="I230" s="220"/>
      <c r="J230" s="221">
        <f>ROUND(I230*H230,2)</f>
        <v>0</v>
      </c>
      <c r="K230" s="217" t="s">
        <v>19</v>
      </c>
      <c r="L230" s="47"/>
      <c r="M230" s="222" t="s">
        <v>19</v>
      </c>
      <c r="N230" s="223" t="s">
        <v>41</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172</v>
      </c>
      <c r="AT230" s="226" t="s">
        <v>167</v>
      </c>
      <c r="AU230" s="226" t="s">
        <v>77</v>
      </c>
      <c r="AY230" s="20" t="s">
        <v>165</v>
      </c>
      <c r="BE230" s="227">
        <f>IF(N230="základní",J230,0)</f>
        <v>0</v>
      </c>
      <c r="BF230" s="227">
        <f>IF(N230="snížená",J230,0)</f>
        <v>0</v>
      </c>
      <c r="BG230" s="227">
        <f>IF(N230="zákl. přenesená",J230,0)</f>
        <v>0</v>
      </c>
      <c r="BH230" s="227">
        <f>IF(N230="sníž. přenesená",J230,0)</f>
        <v>0</v>
      </c>
      <c r="BI230" s="227">
        <f>IF(N230="nulová",J230,0)</f>
        <v>0</v>
      </c>
      <c r="BJ230" s="20" t="s">
        <v>77</v>
      </c>
      <c r="BK230" s="227">
        <f>ROUND(I230*H230,2)</f>
        <v>0</v>
      </c>
      <c r="BL230" s="20" t="s">
        <v>172</v>
      </c>
      <c r="BM230" s="226" t="s">
        <v>2876</v>
      </c>
    </row>
    <row r="231" s="2" customFormat="1" ht="16.5" customHeight="1">
      <c r="A231" s="41"/>
      <c r="B231" s="42"/>
      <c r="C231" s="215" t="s">
        <v>1013</v>
      </c>
      <c r="D231" s="215" t="s">
        <v>167</v>
      </c>
      <c r="E231" s="216" t="s">
        <v>2877</v>
      </c>
      <c r="F231" s="217" t="s">
        <v>2878</v>
      </c>
      <c r="G231" s="218" t="s">
        <v>1358</v>
      </c>
      <c r="H231" s="219">
        <v>2</v>
      </c>
      <c r="I231" s="220"/>
      <c r="J231" s="221">
        <f>ROUND(I231*H231,2)</f>
        <v>0</v>
      </c>
      <c r="K231" s="217" t="s">
        <v>19</v>
      </c>
      <c r="L231" s="47"/>
      <c r="M231" s="222" t="s">
        <v>19</v>
      </c>
      <c r="N231" s="223" t="s">
        <v>41</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172</v>
      </c>
      <c r="AT231" s="226" t="s">
        <v>167</v>
      </c>
      <c r="AU231" s="226" t="s">
        <v>77</v>
      </c>
      <c r="AY231" s="20" t="s">
        <v>165</v>
      </c>
      <c r="BE231" s="227">
        <f>IF(N231="základní",J231,0)</f>
        <v>0</v>
      </c>
      <c r="BF231" s="227">
        <f>IF(N231="snížená",J231,0)</f>
        <v>0</v>
      </c>
      <c r="BG231" s="227">
        <f>IF(N231="zákl. přenesená",J231,0)</f>
        <v>0</v>
      </c>
      <c r="BH231" s="227">
        <f>IF(N231="sníž. přenesená",J231,0)</f>
        <v>0</v>
      </c>
      <c r="BI231" s="227">
        <f>IF(N231="nulová",J231,0)</f>
        <v>0</v>
      </c>
      <c r="BJ231" s="20" t="s">
        <v>77</v>
      </c>
      <c r="BK231" s="227">
        <f>ROUND(I231*H231,2)</f>
        <v>0</v>
      </c>
      <c r="BL231" s="20" t="s">
        <v>172</v>
      </c>
      <c r="BM231" s="226" t="s">
        <v>2879</v>
      </c>
    </row>
    <row r="232" s="2" customFormat="1" ht="16.5" customHeight="1">
      <c r="A232" s="41"/>
      <c r="B232" s="42"/>
      <c r="C232" s="215" t="s">
        <v>1020</v>
      </c>
      <c r="D232" s="215" t="s">
        <v>167</v>
      </c>
      <c r="E232" s="216" t="s">
        <v>2880</v>
      </c>
      <c r="F232" s="217" t="s">
        <v>2881</v>
      </c>
      <c r="G232" s="218" t="s">
        <v>1358</v>
      </c>
      <c r="H232" s="219">
        <v>1</v>
      </c>
      <c r="I232" s="220"/>
      <c r="J232" s="221">
        <f>ROUND(I232*H232,2)</f>
        <v>0</v>
      </c>
      <c r="K232" s="217" t="s">
        <v>19</v>
      </c>
      <c r="L232" s="47"/>
      <c r="M232" s="222" t="s">
        <v>19</v>
      </c>
      <c r="N232" s="223" t="s">
        <v>41</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172</v>
      </c>
      <c r="AT232" s="226" t="s">
        <v>167</v>
      </c>
      <c r="AU232" s="226" t="s">
        <v>77</v>
      </c>
      <c r="AY232" s="20" t="s">
        <v>165</v>
      </c>
      <c r="BE232" s="227">
        <f>IF(N232="základní",J232,0)</f>
        <v>0</v>
      </c>
      <c r="BF232" s="227">
        <f>IF(N232="snížená",J232,0)</f>
        <v>0</v>
      </c>
      <c r="BG232" s="227">
        <f>IF(N232="zákl. přenesená",J232,0)</f>
        <v>0</v>
      </c>
      <c r="BH232" s="227">
        <f>IF(N232="sníž. přenesená",J232,0)</f>
        <v>0</v>
      </c>
      <c r="BI232" s="227">
        <f>IF(N232="nulová",J232,0)</f>
        <v>0</v>
      </c>
      <c r="BJ232" s="20" t="s">
        <v>77</v>
      </c>
      <c r="BK232" s="227">
        <f>ROUND(I232*H232,2)</f>
        <v>0</v>
      </c>
      <c r="BL232" s="20" t="s">
        <v>172</v>
      </c>
      <c r="BM232" s="226" t="s">
        <v>2882</v>
      </c>
    </row>
    <row r="233" s="2" customFormat="1" ht="16.5" customHeight="1">
      <c r="A233" s="41"/>
      <c r="B233" s="42"/>
      <c r="C233" s="215" t="s">
        <v>1025</v>
      </c>
      <c r="D233" s="215" t="s">
        <v>167</v>
      </c>
      <c r="E233" s="216" t="s">
        <v>2883</v>
      </c>
      <c r="F233" s="217" t="s">
        <v>2807</v>
      </c>
      <c r="G233" s="218" t="s">
        <v>1358</v>
      </c>
      <c r="H233" s="219">
        <v>2</v>
      </c>
      <c r="I233" s="220"/>
      <c r="J233" s="221">
        <f>ROUND(I233*H233,2)</f>
        <v>0</v>
      </c>
      <c r="K233" s="217" t="s">
        <v>19</v>
      </c>
      <c r="L233" s="47"/>
      <c r="M233" s="222" t="s">
        <v>19</v>
      </c>
      <c r="N233" s="223" t="s">
        <v>41</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172</v>
      </c>
      <c r="AT233" s="226" t="s">
        <v>167</v>
      </c>
      <c r="AU233" s="226" t="s">
        <v>77</v>
      </c>
      <c r="AY233" s="20" t="s">
        <v>165</v>
      </c>
      <c r="BE233" s="227">
        <f>IF(N233="základní",J233,0)</f>
        <v>0</v>
      </c>
      <c r="BF233" s="227">
        <f>IF(N233="snížená",J233,0)</f>
        <v>0</v>
      </c>
      <c r="BG233" s="227">
        <f>IF(N233="zákl. přenesená",J233,0)</f>
        <v>0</v>
      </c>
      <c r="BH233" s="227">
        <f>IF(N233="sníž. přenesená",J233,0)</f>
        <v>0</v>
      </c>
      <c r="BI233" s="227">
        <f>IF(N233="nulová",J233,0)</f>
        <v>0</v>
      </c>
      <c r="BJ233" s="20" t="s">
        <v>77</v>
      </c>
      <c r="BK233" s="227">
        <f>ROUND(I233*H233,2)</f>
        <v>0</v>
      </c>
      <c r="BL233" s="20" t="s">
        <v>172</v>
      </c>
      <c r="BM233" s="226" t="s">
        <v>2884</v>
      </c>
    </row>
    <row r="234" s="2" customFormat="1" ht="16.5" customHeight="1">
      <c r="A234" s="41"/>
      <c r="B234" s="42"/>
      <c r="C234" s="215" t="s">
        <v>1032</v>
      </c>
      <c r="D234" s="215" t="s">
        <v>167</v>
      </c>
      <c r="E234" s="216" t="s">
        <v>2885</v>
      </c>
      <c r="F234" s="217" t="s">
        <v>2886</v>
      </c>
      <c r="G234" s="218" t="s">
        <v>1358</v>
      </c>
      <c r="H234" s="219">
        <v>1</v>
      </c>
      <c r="I234" s="220"/>
      <c r="J234" s="221">
        <f>ROUND(I234*H234,2)</f>
        <v>0</v>
      </c>
      <c r="K234" s="217" t="s">
        <v>19</v>
      </c>
      <c r="L234" s="47"/>
      <c r="M234" s="222" t="s">
        <v>19</v>
      </c>
      <c r="N234" s="223" t="s">
        <v>41</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172</v>
      </c>
      <c r="AT234" s="226" t="s">
        <v>167</v>
      </c>
      <c r="AU234" s="226" t="s">
        <v>77</v>
      </c>
      <c r="AY234" s="20" t="s">
        <v>165</v>
      </c>
      <c r="BE234" s="227">
        <f>IF(N234="základní",J234,0)</f>
        <v>0</v>
      </c>
      <c r="BF234" s="227">
        <f>IF(N234="snížená",J234,0)</f>
        <v>0</v>
      </c>
      <c r="BG234" s="227">
        <f>IF(N234="zákl. přenesená",J234,0)</f>
        <v>0</v>
      </c>
      <c r="BH234" s="227">
        <f>IF(N234="sníž. přenesená",J234,0)</f>
        <v>0</v>
      </c>
      <c r="BI234" s="227">
        <f>IF(N234="nulová",J234,0)</f>
        <v>0</v>
      </c>
      <c r="BJ234" s="20" t="s">
        <v>77</v>
      </c>
      <c r="BK234" s="227">
        <f>ROUND(I234*H234,2)</f>
        <v>0</v>
      </c>
      <c r="BL234" s="20" t="s">
        <v>172</v>
      </c>
      <c r="BM234" s="226" t="s">
        <v>2887</v>
      </c>
    </row>
    <row r="235" s="2" customFormat="1" ht="16.5" customHeight="1">
      <c r="A235" s="41"/>
      <c r="B235" s="42"/>
      <c r="C235" s="215" t="s">
        <v>1037</v>
      </c>
      <c r="D235" s="215" t="s">
        <v>167</v>
      </c>
      <c r="E235" s="216" t="s">
        <v>2888</v>
      </c>
      <c r="F235" s="217" t="s">
        <v>2889</v>
      </c>
      <c r="G235" s="218" t="s">
        <v>1358</v>
      </c>
      <c r="H235" s="219">
        <v>1</v>
      </c>
      <c r="I235" s="220"/>
      <c r="J235" s="221">
        <f>ROUND(I235*H235,2)</f>
        <v>0</v>
      </c>
      <c r="K235" s="217" t="s">
        <v>19</v>
      </c>
      <c r="L235" s="47"/>
      <c r="M235" s="222" t="s">
        <v>19</v>
      </c>
      <c r="N235" s="223" t="s">
        <v>41</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172</v>
      </c>
      <c r="AT235" s="226" t="s">
        <v>167</v>
      </c>
      <c r="AU235" s="226" t="s">
        <v>77</v>
      </c>
      <c r="AY235" s="20" t="s">
        <v>165</v>
      </c>
      <c r="BE235" s="227">
        <f>IF(N235="základní",J235,0)</f>
        <v>0</v>
      </c>
      <c r="BF235" s="227">
        <f>IF(N235="snížená",J235,0)</f>
        <v>0</v>
      </c>
      <c r="BG235" s="227">
        <f>IF(N235="zákl. přenesená",J235,0)</f>
        <v>0</v>
      </c>
      <c r="BH235" s="227">
        <f>IF(N235="sníž. přenesená",J235,0)</f>
        <v>0</v>
      </c>
      <c r="BI235" s="227">
        <f>IF(N235="nulová",J235,0)</f>
        <v>0</v>
      </c>
      <c r="BJ235" s="20" t="s">
        <v>77</v>
      </c>
      <c r="BK235" s="227">
        <f>ROUND(I235*H235,2)</f>
        <v>0</v>
      </c>
      <c r="BL235" s="20" t="s">
        <v>172</v>
      </c>
      <c r="BM235" s="226" t="s">
        <v>2890</v>
      </c>
    </row>
    <row r="236" s="12" customFormat="1" ht="25.92" customHeight="1">
      <c r="A236" s="12"/>
      <c r="B236" s="199"/>
      <c r="C236" s="200"/>
      <c r="D236" s="201" t="s">
        <v>69</v>
      </c>
      <c r="E236" s="202" t="s">
        <v>2891</v>
      </c>
      <c r="F236" s="202" t="s">
        <v>2892</v>
      </c>
      <c r="G236" s="200"/>
      <c r="H236" s="200"/>
      <c r="I236" s="203"/>
      <c r="J236" s="204">
        <f>BK236</f>
        <v>0</v>
      </c>
      <c r="K236" s="200"/>
      <c r="L236" s="205"/>
      <c r="M236" s="206"/>
      <c r="N236" s="207"/>
      <c r="O236" s="207"/>
      <c r="P236" s="208">
        <f>SUM(P237:P239)</f>
        <v>0</v>
      </c>
      <c r="Q236" s="207"/>
      <c r="R236" s="208">
        <f>SUM(R237:R239)</f>
        <v>0</v>
      </c>
      <c r="S236" s="207"/>
      <c r="T236" s="209">
        <f>SUM(T237:T239)</f>
        <v>0</v>
      </c>
      <c r="U236" s="12"/>
      <c r="V236" s="12"/>
      <c r="W236" s="12"/>
      <c r="X236" s="12"/>
      <c r="Y236" s="12"/>
      <c r="Z236" s="12"/>
      <c r="AA236" s="12"/>
      <c r="AB236" s="12"/>
      <c r="AC236" s="12"/>
      <c r="AD236" s="12"/>
      <c r="AE236" s="12"/>
      <c r="AR236" s="210" t="s">
        <v>77</v>
      </c>
      <c r="AT236" s="211" t="s">
        <v>69</v>
      </c>
      <c r="AU236" s="211" t="s">
        <v>70</v>
      </c>
      <c r="AY236" s="210" t="s">
        <v>165</v>
      </c>
      <c r="BK236" s="212">
        <f>SUM(BK237:BK239)</f>
        <v>0</v>
      </c>
    </row>
    <row r="237" s="2" customFormat="1" ht="16.5" customHeight="1">
      <c r="A237" s="41"/>
      <c r="B237" s="42"/>
      <c r="C237" s="215" t="s">
        <v>1043</v>
      </c>
      <c r="D237" s="215" t="s">
        <v>167</v>
      </c>
      <c r="E237" s="216" t="s">
        <v>2893</v>
      </c>
      <c r="F237" s="217" t="s">
        <v>2894</v>
      </c>
      <c r="G237" s="218" t="s">
        <v>1358</v>
      </c>
      <c r="H237" s="219">
        <v>1</v>
      </c>
      <c r="I237" s="220"/>
      <c r="J237" s="221">
        <f>ROUND(I237*H237,2)</f>
        <v>0</v>
      </c>
      <c r="K237" s="217" t="s">
        <v>19</v>
      </c>
      <c r="L237" s="47"/>
      <c r="M237" s="222" t="s">
        <v>19</v>
      </c>
      <c r="N237" s="223" t="s">
        <v>41</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172</v>
      </c>
      <c r="AT237" s="226" t="s">
        <v>167</v>
      </c>
      <c r="AU237" s="226" t="s">
        <v>77</v>
      </c>
      <c r="AY237" s="20" t="s">
        <v>165</v>
      </c>
      <c r="BE237" s="227">
        <f>IF(N237="základní",J237,0)</f>
        <v>0</v>
      </c>
      <c r="BF237" s="227">
        <f>IF(N237="snížená",J237,0)</f>
        <v>0</v>
      </c>
      <c r="BG237" s="227">
        <f>IF(N237="zákl. přenesená",J237,0)</f>
        <v>0</v>
      </c>
      <c r="BH237" s="227">
        <f>IF(N237="sníž. přenesená",J237,0)</f>
        <v>0</v>
      </c>
      <c r="BI237" s="227">
        <f>IF(N237="nulová",J237,0)</f>
        <v>0</v>
      </c>
      <c r="BJ237" s="20" t="s">
        <v>77</v>
      </c>
      <c r="BK237" s="227">
        <f>ROUND(I237*H237,2)</f>
        <v>0</v>
      </c>
      <c r="BL237" s="20" t="s">
        <v>172</v>
      </c>
      <c r="BM237" s="226" t="s">
        <v>2895</v>
      </c>
    </row>
    <row r="238" s="2" customFormat="1" ht="24.15" customHeight="1">
      <c r="A238" s="41"/>
      <c r="B238" s="42"/>
      <c r="C238" s="215" t="s">
        <v>1049</v>
      </c>
      <c r="D238" s="215" t="s">
        <v>167</v>
      </c>
      <c r="E238" s="216" t="s">
        <v>2896</v>
      </c>
      <c r="F238" s="217" t="s">
        <v>2897</v>
      </c>
      <c r="G238" s="218" t="s">
        <v>1358</v>
      </c>
      <c r="H238" s="219">
        <v>1</v>
      </c>
      <c r="I238" s="220"/>
      <c r="J238" s="221">
        <f>ROUND(I238*H238,2)</f>
        <v>0</v>
      </c>
      <c r="K238" s="217" t="s">
        <v>19</v>
      </c>
      <c r="L238" s="47"/>
      <c r="M238" s="222" t="s">
        <v>19</v>
      </c>
      <c r="N238" s="223" t="s">
        <v>41</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172</v>
      </c>
      <c r="AT238" s="226" t="s">
        <v>167</v>
      </c>
      <c r="AU238" s="226" t="s">
        <v>77</v>
      </c>
      <c r="AY238" s="20" t="s">
        <v>165</v>
      </c>
      <c r="BE238" s="227">
        <f>IF(N238="základní",J238,0)</f>
        <v>0</v>
      </c>
      <c r="BF238" s="227">
        <f>IF(N238="snížená",J238,0)</f>
        <v>0</v>
      </c>
      <c r="BG238" s="227">
        <f>IF(N238="zákl. přenesená",J238,0)</f>
        <v>0</v>
      </c>
      <c r="BH238" s="227">
        <f>IF(N238="sníž. přenesená",J238,0)</f>
        <v>0</v>
      </c>
      <c r="BI238" s="227">
        <f>IF(N238="nulová",J238,0)</f>
        <v>0</v>
      </c>
      <c r="BJ238" s="20" t="s">
        <v>77</v>
      </c>
      <c r="BK238" s="227">
        <f>ROUND(I238*H238,2)</f>
        <v>0</v>
      </c>
      <c r="BL238" s="20" t="s">
        <v>172</v>
      </c>
      <c r="BM238" s="226" t="s">
        <v>2898</v>
      </c>
    </row>
    <row r="239" s="2" customFormat="1" ht="37.8" customHeight="1">
      <c r="A239" s="41"/>
      <c r="B239" s="42"/>
      <c r="C239" s="215" t="s">
        <v>1055</v>
      </c>
      <c r="D239" s="215" t="s">
        <v>167</v>
      </c>
      <c r="E239" s="216" t="s">
        <v>2899</v>
      </c>
      <c r="F239" s="217" t="s">
        <v>2900</v>
      </c>
      <c r="G239" s="218" t="s">
        <v>1358</v>
      </c>
      <c r="H239" s="219">
        <v>2</v>
      </c>
      <c r="I239" s="220"/>
      <c r="J239" s="221">
        <f>ROUND(I239*H239,2)</f>
        <v>0</v>
      </c>
      <c r="K239" s="217" t="s">
        <v>19</v>
      </c>
      <c r="L239" s="47"/>
      <c r="M239" s="222" t="s">
        <v>19</v>
      </c>
      <c r="N239" s="223" t="s">
        <v>41</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172</v>
      </c>
      <c r="AT239" s="226" t="s">
        <v>167</v>
      </c>
      <c r="AU239" s="226" t="s">
        <v>77</v>
      </c>
      <c r="AY239" s="20" t="s">
        <v>165</v>
      </c>
      <c r="BE239" s="227">
        <f>IF(N239="základní",J239,0)</f>
        <v>0</v>
      </c>
      <c r="BF239" s="227">
        <f>IF(N239="snížená",J239,0)</f>
        <v>0</v>
      </c>
      <c r="BG239" s="227">
        <f>IF(N239="zákl. přenesená",J239,0)</f>
        <v>0</v>
      </c>
      <c r="BH239" s="227">
        <f>IF(N239="sníž. přenesená",J239,0)</f>
        <v>0</v>
      </c>
      <c r="BI239" s="227">
        <f>IF(N239="nulová",J239,0)</f>
        <v>0</v>
      </c>
      <c r="BJ239" s="20" t="s">
        <v>77</v>
      </c>
      <c r="BK239" s="227">
        <f>ROUND(I239*H239,2)</f>
        <v>0</v>
      </c>
      <c r="BL239" s="20" t="s">
        <v>172</v>
      </c>
      <c r="BM239" s="226" t="s">
        <v>2901</v>
      </c>
    </row>
    <row r="240" s="12" customFormat="1" ht="25.92" customHeight="1">
      <c r="A240" s="12"/>
      <c r="B240" s="199"/>
      <c r="C240" s="200"/>
      <c r="D240" s="201" t="s">
        <v>69</v>
      </c>
      <c r="E240" s="202" t="s">
        <v>2902</v>
      </c>
      <c r="F240" s="202" t="s">
        <v>2903</v>
      </c>
      <c r="G240" s="200"/>
      <c r="H240" s="200"/>
      <c r="I240" s="203"/>
      <c r="J240" s="20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77</v>
      </c>
      <c r="AT240" s="211" t="s">
        <v>69</v>
      </c>
      <c r="AU240" s="211" t="s">
        <v>70</v>
      </c>
      <c r="AY240" s="210" t="s">
        <v>165</v>
      </c>
      <c r="BK240" s="212">
        <f>SUM(BK241:BK248)</f>
        <v>0</v>
      </c>
    </row>
    <row r="241" s="2" customFormat="1" ht="16.5" customHeight="1">
      <c r="A241" s="41"/>
      <c r="B241" s="42"/>
      <c r="C241" s="215" t="s">
        <v>1060</v>
      </c>
      <c r="D241" s="215" t="s">
        <v>167</v>
      </c>
      <c r="E241" s="216" t="s">
        <v>2904</v>
      </c>
      <c r="F241" s="217" t="s">
        <v>2905</v>
      </c>
      <c r="G241" s="218" t="s">
        <v>691</v>
      </c>
      <c r="H241" s="219">
        <v>1</v>
      </c>
      <c r="I241" s="220"/>
      <c r="J241" s="221">
        <f>ROUND(I241*H241,2)</f>
        <v>0</v>
      </c>
      <c r="K241" s="217" t="s">
        <v>19</v>
      </c>
      <c r="L241" s="47"/>
      <c r="M241" s="222" t="s">
        <v>19</v>
      </c>
      <c r="N241" s="223" t="s">
        <v>41</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172</v>
      </c>
      <c r="AT241" s="226" t="s">
        <v>167</v>
      </c>
      <c r="AU241" s="226" t="s">
        <v>77</v>
      </c>
      <c r="AY241" s="20" t="s">
        <v>165</v>
      </c>
      <c r="BE241" s="227">
        <f>IF(N241="základní",J241,0)</f>
        <v>0</v>
      </c>
      <c r="BF241" s="227">
        <f>IF(N241="snížená",J241,0)</f>
        <v>0</v>
      </c>
      <c r="BG241" s="227">
        <f>IF(N241="zákl. přenesená",J241,0)</f>
        <v>0</v>
      </c>
      <c r="BH241" s="227">
        <f>IF(N241="sníž. přenesená",J241,0)</f>
        <v>0</v>
      </c>
      <c r="BI241" s="227">
        <f>IF(N241="nulová",J241,0)</f>
        <v>0</v>
      </c>
      <c r="BJ241" s="20" t="s">
        <v>77</v>
      </c>
      <c r="BK241" s="227">
        <f>ROUND(I241*H241,2)</f>
        <v>0</v>
      </c>
      <c r="BL241" s="20" t="s">
        <v>172</v>
      </c>
      <c r="BM241" s="226" t="s">
        <v>2906</v>
      </c>
    </row>
    <row r="242" s="2" customFormat="1" ht="16.5" customHeight="1">
      <c r="A242" s="41"/>
      <c r="B242" s="42"/>
      <c r="C242" s="215" t="s">
        <v>1066</v>
      </c>
      <c r="D242" s="215" t="s">
        <v>167</v>
      </c>
      <c r="E242" s="216" t="s">
        <v>2907</v>
      </c>
      <c r="F242" s="217" t="s">
        <v>2908</v>
      </c>
      <c r="G242" s="218" t="s">
        <v>691</v>
      </c>
      <c r="H242" s="219">
        <v>1</v>
      </c>
      <c r="I242" s="220"/>
      <c r="J242" s="221">
        <f>ROUND(I242*H242,2)</f>
        <v>0</v>
      </c>
      <c r="K242" s="217" t="s">
        <v>19</v>
      </c>
      <c r="L242" s="47"/>
      <c r="M242" s="222" t="s">
        <v>19</v>
      </c>
      <c r="N242" s="223" t="s">
        <v>41</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172</v>
      </c>
      <c r="AT242" s="226" t="s">
        <v>167</v>
      </c>
      <c r="AU242" s="226" t="s">
        <v>77</v>
      </c>
      <c r="AY242" s="20" t="s">
        <v>165</v>
      </c>
      <c r="BE242" s="227">
        <f>IF(N242="základní",J242,0)</f>
        <v>0</v>
      </c>
      <c r="BF242" s="227">
        <f>IF(N242="snížená",J242,0)</f>
        <v>0</v>
      </c>
      <c r="BG242" s="227">
        <f>IF(N242="zákl. přenesená",J242,0)</f>
        <v>0</v>
      </c>
      <c r="BH242" s="227">
        <f>IF(N242="sníž. přenesená",J242,0)</f>
        <v>0</v>
      </c>
      <c r="BI242" s="227">
        <f>IF(N242="nulová",J242,0)</f>
        <v>0</v>
      </c>
      <c r="BJ242" s="20" t="s">
        <v>77</v>
      </c>
      <c r="BK242" s="227">
        <f>ROUND(I242*H242,2)</f>
        <v>0</v>
      </c>
      <c r="BL242" s="20" t="s">
        <v>172</v>
      </c>
      <c r="BM242" s="226" t="s">
        <v>2909</v>
      </c>
    </row>
    <row r="243" s="2" customFormat="1" ht="16.5" customHeight="1">
      <c r="A243" s="41"/>
      <c r="B243" s="42"/>
      <c r="C243" s="215" t="s">
        <v>1073</v>
      </c>
      <c r="D243" s="215" t="s">
        <v>167</v>
      </c>
      <c r="E243" s="216" t="s">
        <v>2910</v>
      </c>
      <c r="F243" s="217" t="s">
        <v>2911</v>
      </c>
      <c r="G243" s="218" t="s">
        <v>691</v>
      </c>
      <c r="H243" s="219">
        <v>1</v>
      </c>
      <c r="I243" s="220"/>
      <c r="J243" s="221">
        <f>ROUND(I243*H243,2)</f>
        <v>0</v>
      </c>
      <c r="K243" s="217" t="s">
        <v>19</v>
      </c>
      <c r="L243" s="47"/>
      <c r="M243" s="222" t="s">
        <v>19</v>
      </c>
      <c r="N243" s="223" t="s">
        <v>41</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172</v>
      </c>
      <c r="AT243" s="226" t="s">
        <v>167</v>
      </c>
      <c r="AU243" s="226" t="s">
        <v>77</v>
      </c>
      <c r="AY243" s="20" t="s">
        <v>165</v>
      </c>
      <c r="BE243" s="227">
        <f>IF(N243="základní",J243,0)</f>
        <v>0</v>
      </c>
      <c r="BF243" s="227">
        <f>IF(N243="snížená",J243,0)</f>
        <v>0</v>
      </c>
      <c r="BG243" s="227">
        <f>IF(N243="zákl. přenesená",J243,0)</f>
        <v>0</v>
      </c>
      <c r="BH243" s="227">
        <f>IF(N243="sníž. přenesená",J243,0)</f>
        <v>0</v>
      </c>
      <c r="BI243" s="227">
        <f>IF(N243="nulová",J243,0)</f>
        <v>0</v>
      </c>
      <c r="BJ243" s="20" t="s">
        <v>77</v>
      </c>
      <c r="BK243" s="227">
        <f>ROUND(I243*H243,2)</f>
        <v>0</v>
      </c>
      <c r="BL243" s="20" t="s">
        <v>172</v>
      </c>
      <c r="BM243" s="226" t="s">
        <v>2912</v>
      </c>
    </row>
    <row r="244" s="2" customFormat="1" ht="16.5" customHeight="1">
      <c r="A244" s="41"/>
      <c r="B244" s="42"/>
      <c r="C244" s="215" t="s">
        <v>1078</v>
      </c>
      <c r="D244" s="215" t="s">
        <v>167</v>
      </c>
      <c r="E244" s="216" t="s">
        <v>2913</v>
      </c>
      <c r="F244" s="217" t="s">
        <v>2914</v>
      </c>
      <c r="G244" s="218" t="s">
        <v>691</v>
      </c>
      <c r="H244" s="219">
        <v>1</v>
      </c>
      <c r="I244" s="220"/>
      <c r="J244" s="221">
        <f>ROUND(I244*H244,2)</f>
        <v>0</v>
      </c>
      <c r="K244" s="217" t="s">
        <v>19</v>
      </c>
      <c r="L244" s="47"/>
      <c r="M244" s="222" t="s">
        <v>19</v>
      </c>
      <c r="N244" s="223" t="s">
        <v>41</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172</v>
      </c>
      <c r="AT244" s="226" t="s">
        <v>167</v>
      </c>
      <c r="AU244" s="226" t="s">
        <v>77</v>
      </c>
      <c r="AY244" s="20" t="s">
        <v>165</v>
      </c>
      <c r="BE244" s="227">
        <f>IF(N244="základní",J244,0)</f>
        <v>0</v>
      </c>
      <c r="BF244" s="227">
        <f>IF(N244="snížená",J244,0)</f>
        <v>0</v>
      </c>
      <c r="BG244" s="227">
        <f>IF(N244="zákl. přenesená",J244,0)</f>
        <v>0</v>
      </c>
      <c r="BH244" s="227">
        <f>IF(N244="sníž. přenesená",J244,0)</f>
        <v>0</v>
      </c>
      <c r="BI244" s="227">
        <f>IF(N244="nulová",J244,0)</f>
        <v>0</v>
      </c>
      <c r="BJ244" s="20" t="s">
        <v>77</v>
      </c>
      <c r="BK244" s="227">
        <f>ROUND(I244*H244,2)</f>
        <v>0</v>
      </c>
      <c r="BL244" s="20" t="s">
        <v>172</v>
      </c>
      <c r="BM244" s="226" t="s">
        <v>2915</v>
      </c>
    </row>
    <row r="245" s="2" customFormat="1" ht="16.5" customHeight="1">
      <c r="A245" s="41"/>
      <c r="B245" s="42"/>
      <c r="C245" s="215" t="s">
        <v>1083</v>
      </c>
      <c r="D245" s="215" t="s">
        <v>167</v>
      </c>
      <c r="E245" s="216" t="s">
        <v>2916</v>
      </c>
      <c r="F245" s="217" t="s">
        <v>2908</v>
      </c>
      <c r="G245" s="218" t="s">
        <v>691</v>
      </c>
      <c r="H245" s="219">
        <v>1</v>
      </c>
      <c r="I245" s="220"/>
      <c r="J245" s="221">
        <f>ROUND(I245*H245,2)</f>
        <v>0</v>
      </c>
      <c r="K245" s="217" t="s">
        <v>19</v>
      </c>
      <c r="L245" s="47"/>
      <c r="M245" s="222" t="s">
        <v>19</v>
      </c>
      <c r="N245" s="223" t="s">
        <v>41</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172</v>
      </c>
      <c r="AT245" s="226" t="s">
        <v>167</v>
      </c>
      <c r="AU245" s="226" t="s">
        <v>77</v>
      </c>
      <c r="AY245" s="20" t="s">
        <v>165</v>
      </c>
      <c r="BE245" s="227">
        <f>IF(N245="základní",J245,0)</f>
        <v>0</v>
      </c>
      <c r="BF245" s="227">
        <f>IF(N245="snížená",J245,0)</f>
        <v>0</v>
      </c>
      <c r="BG245" s="227">
        <f>IF(N245="zákl. přenesená",J245,0)</f>
        <v>0</v>
      </c>
      <c r="BH245" s="227">
        <f>IF(N245="sníž. přenesená",J245,0)</f>
        <v>0</v>
      </c>
      <c r="BI245" s="227">
        <f>IF(N245="nulová",J245,0)</f>
        <v>0</v>
      </c>
      <c r="BJ245" s="20" t="s">
        <v>77</v>
      </c>
      <c r="BK245" s="227">
        <f>ROUND(I245*H245,2)</f>
        <v>0</v>
      </c>
      <c r="BL245" s="20" t="s">
        <v>172</v>
      </c>
      <c r="BM245" s="226" t="s">
        <v>2917</v>
      </c>
    </row>
    <row r="246" s="2" customFormat="1" ht="16.5" customHeight="1">
      <c r="A246" s="41"/>
      <c r="B246" s="42"/>
      <c r="C246" s="215" t="s">
        <v>1090</v>
      </c>
      <c r="D246" s="215" t="s">
        <v>167</v>
      </c>
      <c r="E246" s="216" t="s">
        <v>2918</v>
      </c>
      <c r="F246" s="217" t="s">
        <v>2919</v>
      </c>
      <c r="G246" s="218" t="s">
        <v>691</v>
      </c>
      <c r="H246" s="219">
        <v>1</v>
      </c>
      <c r="I246" s="220"/>
      <c r="J246" s="221">
        <f>ROUND(I246*H246,2)</f>
        <v>0</v>
      </c>
      <c r="K246" s="217" t="s">
        <v>19</v>
      </c>
      <c r="L246" s="47"/>
      <c r="M246" s="222" t="s">
        <v>19</v>
      </c>
      <c r="N246" s="223" t="s">
        <v>41</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172</v>
      </c>
      <c r="AT246" s="226" t="s">
        <v>167</v>
      </c>
      <c r="AU246" s="226" t="s">
        <v>77</v>
      </c>
      <c r="AY246" s="20" t="s">
        <v>165</v>
      </c>
      <c r="BE246" s="227">
        <f>IF(N246="základní",J246,0)</f>
        <v>0</v>
      </c>
      <c r="BF246" s="227">
        <f>IF(N246="snížená",J246,0)</f>
        <v>0</v>
      </c>
      <c r="BG246" s="227">
        <f>IF(N246="zákl. přenesená",J246,0)</f>
        <v>0</v>
      </c>
      <c r="BH246" s="227">
        <f>IF(N246="sníž. přenesená",J246,0)</f>
        <v>0</v>
      </c>
      <c r="BI246" s="227">
        <f>IF(N246="nulová",J246,0)</f>
        <v>0</v>
      </c>
      <c r="BJ246" s="20" t="s">
        <v>77</v>
      </c>
      <c r="BK246" s="227">
        <f>ROUND(I246*H246,2)</f>
        <v>0</v>
      </c>
      <c r="BL246" s="20" t="s">
        <v>172</v>
      </c>
      <c r="BM246" s="226" t="s">
        <v>2920</v>
      </c>
    </row>
    <row r="247" s="2" customFormat="1" ht="16.5" customHeight="1">
      <c r="A247" s="41"/>
      <c r="B247" s="42"/>
      <c r="C247" s="215" t="s">
        <v>1095</v>
      </c>
      <c r="D247" s="215" t="s">
        <v>167</v>
      </c>
      <c r="E247" s="216" t="s">
        <v>2921</v>
      </c>
      <c r="F247" s="217" t="s">
        <v>2922</v>
      </c>
      <c r="G247" s="218" t="s">
        <v>691</v>
      </c>
      <c r="H247" s="219">
        <v>1</v>
      </c>
      <c r="I247" s="220"/>
      <c r="J247" s="221">
        <f>ROUND(I247*H247,2)</f>
        <v>0</v>
      </c>
      <c r="K247" s="217" t="s">
        <v>19</v>
      </c>
      <c r="L247" s="47"/>
      <c r="M247" s="222" t="s">
        <v>19</v>
      </c>
      <c r="N247" s="223" t="s">
        <v>41</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172</v>
      </c>
      <c r="AT247" s="226" t="s">
        <v>167</v>
      </c>
      <c r="AU247" s="226" t="s">
        <v>77</v>
      </c>
      <c r="AY247" s="20" t="s">
        <v>165</v>
      </c>
      <c r="BE247" s="227">
        <f>IF(N247="základní",J247,0)</f>
        <v>0</v>
      </c>
      <c r="BF247" s="227">
        <f>IF(N247="snížená",J247,0)</f>
        <v>0</v>
      </c>
      <c r="BG247" s="227">
        <f>IF(N247="zákl. přenesená",J247,0)</f>
        <v>0</v>
      </c>
      <c r="BH247" s="227">
        <f>IF(N247="sníž. přenesená",J247,0)</f>
        <v>0</v>
      </c>
      <c r="BI247" s="227">
        <f>IF(N247="nulová",J247,0)</f>
        <v>0</v>
      </c>
      <c r="BJ247" s="20" t="s">
        <v>77</v>
      </c>
      <c r="BK247" s="227">
        <f>ROUND(I247*H247,2)</f>
        <v>0</v>
      </c>
      <c r="BL247" s="20" t="s">
        <v>172</v>
      </c>
      <c r="BM247" s="226" t="s">
        <v>2923</v>
      </c>
    </row>
    <row r="248" s="2" customFormat="1" ht="16.5" customHeight="1">
      <c r="A248" s="41"/>
      <c r="B248" s="42"/>
      <c r="C248" s="215" t="s">
        <v>1101</v>
      </c>
      <c r="D248" s="215" t="s">
        <v>167</v>
      </c>
      <c r="E248" s="216" t="s">
        <v>2924</v>
      </c>
      <c r="F248" s="217" t="s">
        <v>2925</v>
      </c>
      <c r="G248" s="218" t="s">
        <v>691</v>
      </c>
      <c r="H248" s="219">
        <v>1</v>
      </c>
      <c r="I248" s="220"/>
      <c r="J248" s="221">
        <f>ROUND(I248*H248,2)</f>
        <v>0</v>
      </c>
      <c r="K248" s="217" t="s">
        <v>19</v>
      </c>
      <c r="L248" s="47"/>
      <c r="M248" s="222" t="s">
        <v>19</v>
      </c>
      <c r="N248" s="223" t="s">
        <v>41</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172</v>
      </c>
      <c r="AT248" s="226" t="s">
        <v>167</v>
      </c>
      <c r="AU248" s="226" t="s">
        <v>77</v>
      </c>
      <c r="AY248" s="20" t="s">
        <v>165</v>
      </c>
      <c r="BE248" s="227">
        <f>IF(N248="základní",J248,0)</f>
        <v>0</v>
      </c>
      <c r="BF248" s="227">
        <f>IF(N248="snížená",J248,0)</f>
        <v>0</v>
      </c>
      <c r="BG248" s="227">
        <f>IF(N248="zákl. přenesená",J248,0)</f>
        <v>0</v>
      </c>
      <c r="BH248" s="227">
        <f>IF(N248="sníž. přenesená",J248,0)</f>
        <v>0</v>
      </c>
      <c r="BI248" s="227">
        <f>IF(N248="nulová",J248,0)</f>
        <v>0</v>
      </c>
      <c r="BJ248" s="20" t="s">
        <v>77</v>
      </c>
      <c r="BK248" s="227">
        <f>ROUND(I248*H248,2)</f>
        <v>0</v>
      </c>
      <c r="BL248" s="20" t="s">
        <v>172</v>
      </c>
      <c r="BM248" s="226" t="s">
        <v>2926</v>
      </c>
    </row>
    <row r="249" s="12" customFormat="1" ht="25.92" customHeight="1">
      <c r="A249" s="12"/>
      <c r="B249" s="199"/>
      <c r="C249" s="200"/>
      <c r="D249" s="201" t="s">
        <v>69</v>
      </c>
      <c r="E249" s="202" t="s">
        <v>2927</v>
      </c>
      <c r="F249" s="202" t="s">
        <v>2928</v>
      </c>
      <c r="G249" s="200"/>
      <c r="H249" s="200"/>
      <c r="I249" s="203"/>
      <c r="J249" s="204">
        <f>BK249</f>
        <v>0</v>
      </c>
      <c r="K249" s="200"/>
      <c r="L249" s="205"/>
      <c r="M249" s="206"/>
      <c r="N249" s="207"/>
      <c r="O249" s="207"/>
      <c r="P249" s="208">
        <f>SUM(P250:P274)</f>
        <v>0</v>
      </c>
      <c r="Q249" s="207"/>
      <c r="R249" s="208">
        <f>SUM(R250:R274)</f>
        <v>0</v>
      </c>
      <c r="S249" s="207"/>
      <c r="T249" s="209">
        <f>SUM(T250:T274)</f>
        <v>0</v>
      </c>
      <c r="U249" s="12"/>
      <c r="V249" s="12"/>
      <c r="W249" s="12"/>
      <c r="X249" s="12"/>
      <c r="Y249" s="12"/>
      <c r="Z249" s="12"/>
      <c r="AA249" s="12"/>
      <c r="AB249" s="12"/>
      <c r="AC249" s="12"/>
      <c r="AD249" s="12"/>
      <c r="AE249" s="12"/>
      <c r="AR249" s="210" t="s">
        <v>77</v>
      </c>
      <c r="AT249" s="211" t="s">
        <v>69</v>
      </c>
      <c r="AU249" s="211" t="s">
        <v>70</v>
      </c>
      <c r="AY249" s="210" t="s">
        <v>165</v>
      </c>
      <c r="BK249" s="212">
        <f>SUM(BK250:BK274)</f>
        <v>0</v>
      </c>
    </row>
    <row r="250" s="2" customFormat="1" ht="16.5" customHeight="1">
      <c r="A250" s="41"/>
      <c r="B250" s="42"/>
      <c r="C250" s="215" t="s">
        <v>1107</v>
      </c>
      <c r="D250" s="215" t="s">
        <v>167</v>
      </c>
      <c r="E250" s="216" t="s">
        <v>2929</v>
      </c>
      <c r="F250" s="217" t="s">
        <v>2930</v>
      </c>
      <c r="G250" s="218" t="s">
        <v>213</v>
      </c>
      <c r="H250" s="219">
        <v>10</v>
      </c>
      <c r="I250" s="220"/>
      <c r="J250" s="221">
        <f>ROUND(I250*H250,2)</f>
        <v>0</v>
      </c>
      <c r="K250" s="217" t="s">
        <v>19</v>
      </c>
      <c r="L250" s="47"/>
      <c r="M250" s="222" t="s">
        <v>19</v>
      </c>
      <c r="N250" s="223" t="s">
        <v>41</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172</v>
      </c>
      <c r="AT250" s="226" t="s">
        <v>167</v>
      </c>
      <c r="AU250" s="226" t="s">
        <v>77</v>
      </c>
      <c r="AY250" s="20" t="s">
        <v>165</v>
      </c>
      <c r="BE250" s="227">
        <f>IF(N250="základní",J250,0)</f>
        <v>0</v>
      </c>
      <c r="BF250" s="227">
        <f>IF(N250="snížená",J250,0)</f>
        <v>0</v>
      </c>
      <c r="BG250" s="227">
        <f>IF(N250="zákl. přenesená",J250,0)</f>
        <v>0</v>
      </c>
      <c r="BH250" s="227">
        <f>IF(N250="sníž. přenesená",J250,0)</f>
        <v>0</v>
      </c>
      <c r="BI250" s="227">
        <f>IF(N250="nulová",J250,0)</f>
        <v>0</v>
      </c>
      <c r="BJ250" s="20" t="s">
        <v>77</v>
      </c>
      <c r="BK250" s="227">
        <f>ROUND(I250*H250,2)</f>
        <v>0</v>
      </c>
      <c r="BL250" s="20" t="s">
        <v>172</v>
      </c>
      <c r="BM250" s="226" t="s">
        <v>2931</v>
      </c>
    </row>
    <row r="251" s="2" customFormat="1" ht="16.5" customHeight="1">
      <c r="A251" s="41"/>
      <c r="B251" s="42"/>
      <c r="C251" s="215" t="s">
        <v>1113</v>
      </c>
      <c r="D251" s="215" t="s">
        <v>167</v>
      </c>
      <c r="E251" s="216" t="s">
        <v>2932</v>
      </c>
      <c r="F251" s="217" t="s">
        <v>2933</v>
      </c>
      <c r="G251" s="218" t="s">
        <v>213</v>
      </c>
      <c r="H251" s="219">
        <v>45</v>
      </c>
      <c r="I251" s="220"/>
      <c r="J251" s="221">
        <f>ROUND(I251*H251,2)</f>
        <v>0</v>
      </c>
      <c r="K251" s="217" t="s">
        <v>19</v>
      </c>
      <c r="L251" s="47"/>
      <c r="M251" s="222" t="s">
        <v>19</v>
      </c>
      <c r="N251" s="223" t="s">
        <v>41</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172</v>
      </c>
      <c r="AT251" s="226" t="s">
        <v>167</v>
      </c>
      <c r="AU251" s="226" t="s">
        <v>77</v>
      </c>
      <c r="AY251" s="20" t="s">
        <v>165</v>
      </c>
      <c r="BE251" s="227">
        <f>IF(N251="základní",J251,0)</f>
        <v>0</v>
      </c>
      <c r="BF251" s="227">
        <f>IF(N251="snížená",J251,0)</f>
        <v>0</v>
      </c>
      <c r="BG251" s="227">
        <f>IF(N251="zákl. přenesená",J251,0)</f>
        <v>0</v>
      </c>
      <c r="BH251" s="227">
        <f>IF(N251="sníž. přenesená",J251,0)</f>
        <v>0</v>
      </c>
      <c r="BI251" s="227">
        <f>IF(N251="nulová",J251,0)</f>
        <v>0</v>
      </c>
      <c r="BJ251" s="20" t="s">
        <v>77</v>
      </c>
      <c r="BK251" s="227">
        <f>ROUND(I251*H251,2)</f>
        <v>0</v>
      </c>
      <c r="BL251" s="20" t="s">
        <v>172</v>
      </c>
      <c r="BM251" s="226" t="s">
        <v>2934</v>
      </c>
    </row>
    <row r="252" s="2" customFormat="1" ht="16.5" customHeight="1">
      <c r="A252" s="41"/>
      <c r="B252" s="42"/>
      <c r="C252" s="215" t="s">
        <v>1119</v>
      </c>
      <c r="D252" s="215" t="s">
        <v>167</v>
      </c>
      <c r="E252" s="216" t="s">
        <v>2935</v>
      </c>
      <c r="F252" s="217" t="s">
        <v>2936</v>
      </c>
      <c r="G252" s="218" t="s">
        <v>213</v>
      </c>
      <c r="H252" s="219">
        <v>20</v>
      </c>
      <c r="I252" s="220"/>
      <c r="J252" s="221">
        <f>ROUND(I252*H252,2)</f>
        <v>0</v>
      </c>
      <c r="K252" s="217" t="s">
        <v>19</v>
      </c>
      <c r="L252" s="47"/>
      <c r="M252" s="222" t="s">
        <v>19</v>
      </c>
      <c r="N252" s="223" t="s">
        <v>41</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172</v>
      </c>
      <c r="AT252" s="226" t="s">
        <v>167</v>
      </c>
      <c r="AU252" s="226" t="s">
        <v>77</v>
      </c>
      <c r="AY252" s="20" t="s">
        <v>165</v>
      </c>
      <c r="BE252" s="227">
        <f>IF(N252="základní",J252,0)</f>
        <v>0</v>
      </c>
      <c r="BF252" s="227">
        <f>IF(N252="snížená",J252,0)</f>
        <v>0</v>
      </c>
      <c r="BG252" s="227">
        <f>IF(N252="zákl. přenesená",J252,0)</f>
        <v>0</v>
      </c>
      <c r="BH252" s="227">
        <f>IF(N252="sníž. přenesená",J252,0)</f>
        <v>0</v>
      </c>
      <c r="BI252" s="227">
        <f>IF(N252="nulová",J252,0)</f>
        <v>0</v>
      </c>
      <c r="BJ252" s="20" t="s">
        <v>77</v>
      </c>
      <c r="BK252" s="227">
        <f>ROUND(I252*H252,2)</f>
        <v>0</v>
      </c>
      <c r="BL252" s="20" t="s">
        <v>172</v>
      </c>
      <c r="BM252" s="226" t="s">
        <v>2937</v>
      </c>
    </row>
    <row r="253" s="2" customFormat="1" ht="16.5" customHeight="1">
      <c r="A253" s="41"/>
      <c r="B253" s="42"/>
      <c r="C253" s="215" t="s">
        <v>1125</v>
      </c>
      <c r="D253" s="215" t="s">
        <v>167</v>
      </c>
      <c r="E253" s="216" t="s">
        <v>2938</v>
      </c>
      <c r="F253" s="217" t="s">
        <v>2936</v>
      </c>
      <c r="G253" s="218" t="s">
        <v>213</v>
      </c>
      <c r="H253" s="219">
        <v>20</v>
      </c>
      <c r="I253" s="220"/>
      <c r="J253" s="221">
        <f>ROUND(I253*H253,2)</f>
        <v>0</v>
      </c>
      <c r="K253" s="217" t="s">
        <v>19</v>
      </c>
      <c r="L253" s="47"/>
      <c r="M253" s="222" t="s">
        <v>19</v>
      </c>
      <c r="N253" s="223" t="s">
        <v>41</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172</v>
      </c>
      <c r="AT253" s="226" t="s">
        <v>167</v>
      </c>
      <c r="AU253" s="226" t="s">
        <v>77</v>
      </c>
      <c r="AY253" s="20" t="s">
        <v>165</v>
      </c>
      <c r="BE253" s="227">
        <f>IF(N253="základní",J253,0)</f>
        <v>0</v>
      </c>
      <c r="BF253" s="227">
        <f>IF(N253="snížená",J253,0)</f>
        <v>0</v>
      </c>
      <c r="BG253" s="227">
        <f>IF(N253="zákl. přenesená",J253,0)</f>
        <v>0</v>
      </c>
      <c r="BH253" s="227">
        <f>IF(N253="sníž. přenesená",J253,0)</f>
        <v>0</v>
      </c>
      <c r="BI253" s="227">
        <f>IF(N253="nulová",J253,0)</f>
        <v>0</v>
      </c>
      <c r="BJ253" s="20" t="s">
        <v>77</v>
      </c>
      <c r="BK253" s="227">
        <f>ROUND(I253*H253,2)</f>
        <v>0</v>
      </c>
      <c r="BL253" s="20" t="s">
        <v>172</v>
      </c>
      <c r="BM253" s="226" t="s">
        <v>2939</v>
      </c>
    </row>
    <row r="254" s="2" customFormat="1" ht="16.5" customHeight="1">
      <c r="A254" s="41"/>
      <c r="B254" s="42"/>
      <c r="C254" s="215" t="s">
        <v>1131</v>
      </c>
      <c r="D254" s="215" t="s">
        <v>167</v>
      </c>
      <c r="E254" s="216" t="s">
        <v>2940</v>
      </c>
      <c r="F254" s="217" t="s">
        <v>2930</v>
      </c>
      <c r="G254" s="218" t="s">
        <v>213</v>
      </c>
      <c r="H254" s="219">
        <v>10</v>
      </c>
      <c r="I254" s="220"/>
      <c r="J254" s="221">
        <f>ROUND(I254*H254,2)</f>
        <v>0</v>
      </c>
      <c r="K254" s="217" t="s">
        <v>19</v>
      </c>
      <c r="L254" s="47"/>
      <c r="M254" s="222" t="s">
        <v>19</v>
      </c>
      <c r="N254" s="223" t="s">
        <v>41</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172</v>
      </c>
      <c r="AT254" s="226" t="s">
        <v>167</v>
      </c>
      <c r="AU254" s="226" t="s">
        <v>77</v>
      </c>
      <c r="AY254" s="20" t="s">
        <v>165</v>
      </c>
      <c r="BE254" s="227">
        <f>IF(N254="základní",J254,0)</f>
        <v>0</v>
      </c>
      <c r="BF254" s="227">
        <f>IF(N254="snížená",J254,0)</f>
        <v>0</v>
      </c>
      <c r="BG254" s="227">
        <f>IF(N254="zákl. přenesená",J254,0)</f>
        <v>0</v>
      </c>
      <c r="BH254" s="227">
        <f>IF(N254="sníž. přenesená",J254,0)</f>
        <v>0</v>
      </c>
      <c r="BI254" s="227">
        <f>IF(N254="nulová",J254,0)</f>
        <v>0</v>
      </c>
      <c r="BJ254" s="20" t="s">
        <v>77</v>
      </c>
      <c r="BK254" s="227">
        <f>ROUND(I254*H254,2)</f>
        <v>0</v>
      </c>
      <c r="BL254" s="20" t="s">
        <v>172</v>
      </c>
      <c r="BM254" s="226" t="s">
        <v>2941</v>
      </c>
    </row>
    <row r="255" s="2" customFormat="1" ht="16.5" customHeight="1">
      <c r="A255" s="41"/>
      <c r="B255" s="42"/>
      <c r="C255" s="215" t="s">
        <v>1137</v>
      </c>
      <c r="D255" s="215" t="s">
        <v>167</v>
      </c>
      <c r="E255" s="216" t="s">
        <v>2942</v>
      </c>
      <c r="F255" s="217" t="s">
        <v>2943</v>
      </c>
      <c r="G255" s="218" t="s">
        <v>213</v>
      </c>
      <c r="H255" s="219">
        <v>20</v>
      </c>
      <c r="I255" s="220"/>
      <c r="J255" s="221">
        <f>ROUND(I255*H255,2)</f>
        <v>0</v>
      </c>
      <c r="K255" s="217" t="s">
        <v>19</v>
      </c>
      <c r="L255" s="47"/>
      <c r="M255" s="222" t="s">
        <v>19</v>
      </c>
      <c r="N255" s="223" t="s">
        <v>41</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172</v>
      </c>
      <c r="AT255" s="226" t="s">
        <v>167</v>
      </c>
      <c r="AU255" s="226" t="s">
        <v>77</v>
      </c>
      <c r="AY255" s="20" t="s">
        <v>165</v>
      </c>
      <c r="BE255" s="227">
        <f>IF(N255="základní",J255,0)</f>
        <v>0</v>
      </c>
      <c r="BF255" s="227">
        <f>IF(N255="snížená",J255,0)</f>
        <v>0</v>
      </c>
      <c r="BG255" s="227">
        <f>IF(N255="zákl. přenesená",J255,0)</f>
        <v>0</v>
      </c>
      <c r="BH255" s="227">
        <f>IF(N255="sníž. přenesená",J255,0)</f>
        <v>0</v>
      </c>
      <c r="BI255" s="227">
        <f>IF(N255="nulová",J255,0)</f>
        <v>0</v>
      </c>
      <c r="BJ255" s="20" t="s">
        <v>77</v>
      </c>
      <c r="BK255" s="227">
        <f>ROUND(I255*H255,2)</f>
        <v>0</v>
      </c>
      <c r="BL255" s="20" t="s">
        <v>172</v>
      </c>
      <c r="BM255" s="226" t="s">
        <v>2944</v>
      </c>
    </row>
    <row r="256" s="2" customFormat="1" ht="16.5" customHeight="1">
      <c r="A256" s="41"/>
      <c r="B256" s="42"/>
      <c r="C256" s="215" t="s">
        <v>1143</v>
      </c>
      <c r="D256" s="215" t="s">
        <v>167</v>
      </c>
      <c r="E256" s="216" t="s">
        <v>2945</v>
      </c>
      <c r="F256" s="217" t="s">
        <v>2930</v>
      </c>
      <c r="G256" s="218" t="s">
        <v>213</v>
      </c>
      <c r="H256" s="219">
        <v>10</v>
      </c>
      <c r="I256" s="220"/>
      <c r="J256" s="221">
        <f>ROUND(I256*H256,2)</f>
        <v>0</v>
      </c>
      <c r="K256" s="217" t="s">
        <v>19</v>
      </c>
      <c r="L256" s="47"/>
      <c r="M256" s="222" t="s">
        <v>19</v>
      </c>
      <c r="N256" s="223" t="s">
        <v>41</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172</v>
      </c>
      <c r="AT256" s="226" t="s">
        <v>167</v>
      </c>
      <c r="AU256" s="226" t="s">
        <v>77</v>
      </c>
      <c r="AY256" s="20" t="s">
        <v>165</v>
      </c>
      <c r="BE256" s="227">
        <f>IF(N256="základní",J256,0)</f>
        <v>0</v>
      </c>
      <c r="BF256" s="227">
        <f>IF(N256="snížená",J256,0)</f>
        <v>0</v>
      </c>
      <c r="BG256" s="227">
        <f>IF(N256="zákl. přenesená",J256,0)</f>
        <v>0</v>
      </c>
      <c r="BH256" s="227">
        <f>IF(N256="sníž. přenesená",J256,0)</f>
        <v>0</v>
      </c>
      <c r="BI256" s="227">
        <f>IF(N256="nulová",J256,0)</f>
        <v>0</v>
      </c>
      <c r="BJ256" s="20" t="s">
        <v>77</v>
      </c>
      <c r="BK256" s="227">
        <f>ROUND(I256*H256,2)</f>
        <v>0</v>
      </c>
      <c r="BL256" s="20" t="s">
        <v>172</v>
      </c>
      <c r="BM256" s="226" t="s">
        <v>2946</v>
      </c>
    </row>
    <row r="257" s="2" customFormat="1" ht="16.5" customHeight="1">
      <c r="A257" s="41"/>
      <c r="B257" s="42"/>
      <c r="C257" s="215" t="s">
        <v>1150</v>
      </c>
      <c r="D257" s="215" t="s">
        <v>167</v>
      </c>
      <c r="E257" s="216" t="s">
        <v>2947</v>
      </c>
      <c r="F257" s="217" t="s">
        <v>2943</v>
      </c>
      <c r="G257" s="218" t="s">
        <v>213</v>
      </c>
      <c r="H257" s="219">
        <v>20</v>
      </c>
      <c r="I257" s="220"/>
      <c r="J257" s="221">
        <f>ROUND(I257*H257,2)</f>
        <v>0</v>
      </c>
      <c r="K257" s="217" t="s">
        <v>19</v>
      </c>
      <c r="L257" s="47"/>
      <c r="M257" s="222" t="s">
        <v>19</v>
      </c>
      <c r="N257" s="223" t="s">
        <v>41</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172</v>
      </c>
      <c r="AT257" s="226" t="s">
        <v>167</v>
      </c>
      <c r="AU257" s="226" t="s">
        <v>77</v>
      </c>
      <c r="AY257" s="20" t="s">
        <v>165</v>
      </c>
      <c r="BE257" s="227">
        <f>IF(N257="základní",J257,0)</f>
        <v>0</v>
      </c>
      <c r="BF257" s="227">
        <f>IF(N257="snížená",J257,0)</f>
        <v>0</v>
      </c>
      <c r="BG257" s="227">
        <f>IF(N257="zákl. přenesená",J257,0)</f>
        <v>0</v>
      </c>
      <c r="BH257" s="227">
        <f>IF(N257="sníž. přenesená",J257,0)</f>
        <v>0</v>
      </c>
      <c r="BI257" s="227">
        <f>IF(N257="nulová",J257,0)</f>
        <v>0</v>
      </c>
      <c r="BJ257" s="20" t="s">
        <v>77</v>
      </c>
      <c r="BK257" s="227">
        <f>ROUND(I257*H257,2)</f>
        <v>0</v>
      </c>
      <c r="BL257" s="20" t="s">
        <v>172</v>
      </c>
      <c r="BM257" s="226" t="s">
        <v>2948</v>
      </c>
    </row>
    <row r="258" s="2" customFormat="1" ht="16.5" customHeight="1">
      <c r="A258" s="41"/>
      <c r="B258" s="42"/>
      <c r="C258" s="215" t="s">
        <v>1156</v>
      </c>
      <c r="D258" s="215" t="s">
        <v>167</v>
      </c>
      <c r="E258" s="216" t="s">
        <v>2949</v>
      </c>
      <c r="F258" s="217" t="s">
        <v>2930</v>
      </c>
      <c r="G258" s="218" t="s">
        <v>213</v>
      </c>
      <c r="H258" s="219">
        <v>10</v>
      </c>
      <c r="I258" s="220"/>
      <c r="J258" s="221">
        <f>ROUND(I258*H258,2)</f>
        <v>0</v>
      </c>
      <c r="K258" s="217" t="s">
        <v>19</v>
      </c>
      <c r="L258" s="47"/>
      <c r="M258" s="222" t="s">
        <v>19</v>
      </c>
      <c r="N258" s="223" t="s">
        <v>41</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172</v>
      </c>
      <c r="AT258" s="226" t="s">
        <v>167</v>
      </c>
      <c r="AU258" s="226" t="s">
        <v>77</v>
      </c>
      <c r="AY258" s="20" t="s">
        <v>165</v>
      </c>
      <c r="BE258" s="227">
        <f>IF(N258="základní",J258,0)</f>
        <v>0</v>
      </c>
      <c r="BF258" s="227">
        <f>IF(N258="snížená",J258,0)</f>
        <v>0</v>
      </c>
      <c r="BG258" s="227">
        <f>IF(N258="zákl. přenesená",J258,0)</f>
        <v>0</v>
      </c>
      <c r="BH258" s="227">
        <f>IF(N258="sníž. přenesená",J258,0)</f>
        <v>0</v>
      </c>
      <c r="BI258" s="227">
        <f>IF(N258="nulová",J258,0)</f>
        <v>0</v>
      </c>
      <c r="BJ258" s="20" t="s">
        <v>77</v>
      </c>
      <c r="BK258" s="227">
        <f>ROUND(I258*H258,2)</f>
        <v>0</v>
      </c>
      <c r="BL258" s="20" t="s">
        <v>172</v>
      </c>
      <c r="BM258" s="226" t="s">
        <v>2950</v>
      </c>
    </row>
    <row r="259" s="2" customFormat="1" ht="16.5" customHeight="1">
      <c r="A259" s="41"/>
      <c r="B259" s="42"/>
      <c r="C259" s="215" t="s">
        <v>1161</v>
      </c>
      <c r="D259" s="215" t="s">
        <v>167</v>
      </c>
      <c r="E259" s="216" t="s">
        <v>2951</v>
      </c>
      <c r="F259" s="217" t="s">
        <v>2952</v>
      </c>
      <c r="G259" s="218" t="s">
        <v>213</v>
      </c>
      <c r="H259" s="219">
        <v>15</v>
      </c>
      <c r="I259" s="220"/>
      <c r="J259" s="221">
        <f>ROUND(I259*H259,2)</f>
        <v>0</v>
      </c>
      <c r="K259" s="217" t="s">
        <v>19</v>
      </c>
      <c r="L259" s="47"/>
      <c r="M259" s="222" t="s">
        <v>19</v>
      </c>
      <c r="N259" s="223" t="s">
        <v>41</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172</v>
      </c>
      <c r="AT259" s="226" t="s">
        <v>167</v>
      </c>
      <c r="AU259" s="226" t="s">
        <v>77</v>
      </c>
      <c r="AY259" s="20" t="s">
        <v>165</v>
      </c>
      <c r="BE259" s="227">
        <f>IF(N259="základní",J259,0)</f>
        <v>0</v>
      </c>
      <c r="BF259" s="227">
        <f>IF(N259="snížená",J259,0)</f>
        <v>0</v>
      </c>
      <c r="BG259" s="227">
        <f>IF(N259="zákl. přenesená",J259,0)</f>
        <v>0</v>
      </c>
      <c r="BH259" s="227">
        <f>IF(N259="sníž. přenesená",J259,0)</f>
        <v>0</v>
      </c>
      <c r="BI259" s="227">
        <f>IF(N259="nulová",J259,0)</f>
        <v>0</v>
      </c>
      <c r="BJ259" s="20" t="s">
        <v>77</v>
      </c>
      <c r="BK259" s="227">
        <f>ROUND(I259*H259,2)</f>
        <v>0</v>
      </c>
      <c r="BL259" s="20" t="s">
        <v>172</v>
      </c>
      <c r="BM259" s="226" t="s">
        <v>2953</v>
      </c>
    </row>
    <row r="260" s="2" customFormat="1" ht="16.5" customHeight="1">
      <c r="A260" s="41"/>
      <c r="B260" s="42"/>
      <c r="C260" s="215" t="s">
        <v>1166</v>
      </c>
      <c r="D260" s="215" t="s">
        <v>167</v>
      </c>
      <c r="E260" s="216" t="s">
        <v>2954</v>
      </c>
      <c r="F260" s="217" t="s">
        <v>2955</v>
      </c>
      <c r="G260" s="218" t="s">
        <v>213</v>
      </c>
      <c r="H260" s="219">
        <v>40</v>
      </c>
      <c r="I260" s="220"/>
      <c r="J260" s="221">
        <f>ROUND(I260*H260,2)</f>
        <v>0</v>
      </c>
      <c r="K260" s="217" t="s">
        <v>19</v>
      </c>
      <c r="L260" s="47"/>
      <c r="M260" s="222" t="s">
        <v>19</v>
      </c>
      <c r="N260" s="223" t="s">
        <v>41</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172</v>
      </c>
      <c r="AT260" s="226" t="s">
        <v>167</v>
      </c>
      <c r="AU260" s="226" t="s">
        <v>77</v>
      </c>
      <c r="AY260" s="20" t="s">
        <v>165</v>
      </c>
      <c r="BE260" s="227">
        <f>IF(N260="základní",J260,0)</f>
        <v>0</v>
      </c>
      <c r="BF260" s="227">
        <f>IF(N260="snížená",J260,0)</f>
        <v>0</v>
      </c>
      <c r="BG260" s="227">
        <f>IF(N260="zákl. přenesená",J260,0)</f>
        <v>0</v>
      </c>
      <c r="BH260" s="227">
        <f>IF(N260="sníž. přenesená",J260,0)</f>
        <v>0</v>
      </c>
      <c r="BI260" s="227">
        <f>IF(N260="nulová",J260,0)</f>
        <v>0</v>
      </c>
      <c r="BJ260" s="20" t="s">
        <v>77</v>
      </c>
      <c r="BK260" s="227">
        <f>ROUND(I260*H260,2)</f>
        <v>0</v>
      </c>
      <c r="BL260" s="20" t="s">
        <v>172</v>
      </c>
      <c r="BM260" s="226" t="s">
        <v>2956</v>
      </c>
    </row>
    <row r="261" s="2" customFormat="1" ht="16.5" customHeight="1">
      <c r="A261" s="41"/>
      <c r="B261" s="42"/>
      <c r="C261" s="215" t="s">
        <v>1171</v>
      </c>
      <c r="D261" s="215" t="s">
        <v>167</v>
      </c>
      <c r="E261" s="216" t="s">
        <v>2957</v>
      </c>
      <c r="F261" s="217" t="s">
        <v>2958</v>
      </c>
      <c r="G261" s="218" t="s">
        <v>213</v>
      </c>
      <c r="H261" s="219">
        <v>45</v>
      </c>
      <c r="I261" s="220"/>
      <c r="J261" s="221">
        <f>ROUND(I261*H261,2)</f>
        <v>0</v>
      </c>
      <c r="K261" s="217" t="s">
        <v>19</v>
      </c>
      <c r="L261" s="47"/>
      <c r="M261" s="222" t="s">
        <v>19</v>
      </c>
      <c r="N261" s="223" t="s">
        <v>41</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172</v>
      </c>
      <c r="AT261" s="226" t="s">
        <v>167</v>
      </c>
      <c r="AU261" s="226" t="s">
        <v>77</v>
      </c>
      <c r="AY261" s="20" t="s">
        <v>165</v>
      </c>
      <c r="BE261" s="227">
        <f>IF(N261="základní",J261,0)</f>
        <v>0</v>
      </c>
      <c r="BF261" s="227">
        <f>IF(N261="snížená",J261,0)</f>
        <v>0</v>
      </c>
      <c r="BG261" s="227">
        <f>IF(N261="zákl. přenesená",J261,0)</f>
        <v>0</v>
      </c>
      <c r="BH261" s="227">
        <f>IF(N261="sníž. přenesená",J261,0)</f>
        <v>0</v>
      </c>
      <c r="BI261" s="227">
        <f>IF(N261="nulová",J261,0)</f>
        <v>0</v>
      </c>
      <c r="BJ261" s="20" t="s">
        <v>77</v>
      </c>
      <c r="BK261" s="227">
        <f>ROUND(I261*H261,2)</f>
        <v>0</v>
      </c>
      <c r="BL261" s="20" t="s">
        <v>172</v>
      </c>
      <c r="BM261" s="226" t="s">
        <v>2959</v>
      </c>
    </row>
    <row r="262" s="2" customFormat="1" ht="16.5" customHeight="1">
      <c r="A262" s="41"/>
      <c r="B262" s="42"/>
      <c r="C262" s="215" t="s">
        <v>1176</v>
      </c>
      <c r="D262" s="215" t="s">
        <v>167</v>
      </c>
      <c r="E262" s="216" t="s">
        <v>2960</v>
      </c>
      <c r="F262" s="217" t="s">
        <v>2961</v>
      </c>
      <c r="G262" s="218" t="s">
        <v>1358</v>
      </c>
      <c r="H262" s="219">
        <v>2</v>
      </c>
      <c r="I262" s="220"/>
      <c r="J262" s="221">
        <f>ROUND(I262*H262,2)</f>
        <v>0</v>
      </c>
      <c r="K262" s="217" t="s">
        <v>19</v>
      </c>
      <c r="L262" s="47"/>
      <c r="M262" s="222" t="s">
        <v>19</v>
      </c>
      <c r="N262" s="223" t="s">
        <v>41</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172</v>
      </c>
      <c r="AT262" s="226" t="s">
        <v>167</v>
      </c>
      <c r="AU262" s="226" t="s">
        <v>77</v>
      </c>
      <c r="AY262" s="20" t="s">
        <v>165</v>
      </c>
      <c r="BE262" s="227">
        <f>IF(N262="základní",J262,0)</f>
        <v>0</v>
      </c>
      <c r="BF262" s="227">
        <f>IF(N262="snížená",J262,0)</f>
        <v>0</v>
      </c>
      <c r="BG262" s="227">
        <f>IF(N262="zákl. přenesená",J262,0)</f>
        <v>0</v>
      </c>
      <c r="BH262" s="227">
        <f>IF(N262="sníž. přenesená",J262,0)</f>
        <v>0</v>
      </c>
      <c r="BI262" s="227">
        <f>IF(N262="nulová",J262,0)</f>
        <v>0</v>
      </c>
      <c r="BJ262" s="20" t="s">
        <v>77</v>
      </c>
      <c r="BK262" s="227">
        <f>ROUND(I262*H262,2)</f>
        <v>0</v>
      </c>
      <c r="BL262" s="20" t="s">
        <v>172</v>
      </c>
      <c r="BM262" s="226" t="s">
        <v>2962</v>
      </c>
    </row>
    <row r="263" s="2" customFormat="1" ht="16.5" customHeight="1">
      <c r="A263" s="41"/>
      <c r="B263" s="42"/>
      <c r="C263" s="215" t="s">
        <v>1183</v>
      </c>
      <c r="D263" s="215" t="s">
        <v>167</v>
      </c>
      <c r="E263" s="216" t="s">
        <v>2963</v>
      </c>
      <c r="F263" s="217" t="s">
        <v>2964</v>
      </c>
      <c r="G263" s="218" t="s">
        <v>1358</v>
      </c>
      <c r="H263" s="219">
        <v>3</v>
      </c>
      <c r="I263" s="220"/>
      <c r="J263" s="221">
        <f>ROUND(I263*H263,2)</f>
        <v>0</v>
      </c>
      <c r="K263" s="217" t="s">
        <v>19</v>
      </c>
      <c r="L263" s="47"/>
      <c r="M263" s="222" t="s">
        <v>19</v>
      </c>
      <c r="N263" s="223" t="s">
        <v>41</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172</v>
      </c>
      <c r="AT263" s="226" t="s">
        <v>167</v>
      </c>
      <c r="AU263" s="226" t="s">
        <v>77</v>
      </c>
      <c r="AY263" s="20" t="s">
        <v>165</v>
      </c>
      <c r="BE263" s="227">
        <f>IF(N263="základní",J263,0)</f>
        <v>0</v>
      </c>
      <c r="BF263" s="227">
        <f>IF(N263="snížená",J263,0)</f>
        <v>0</v>
      </c>
      <c r="BG263" s="227">
        <f>IF(N263="zákl. přenesená",J263,0)</f>
        <v>0</v>
      </c>
      <c r="BH263" s="227">
        <f>IF(N263="sníž. přenesená",J263,0)</f>
        <v>0</v>
      </c>
      <c r="BI263" s="227">
        <f>IF(N263="nulová",J263,0)</f>
        <v>0</v>
      </c>
      <c r="BJ263" s="20" t="s">
        <v>77</v>
      </c>
      <c r="BK263" s="227">
        <f>ROUND(I263*H263,2)</f>
        <v>0</v>
      </c>
      <c r="BL263" s="20" t="s">
        <v>172</v>
      </c>
      <c r="BM263" s="226" t="s">
        <v>2965</v>
      </c>
    </row>
    <row r="264" s="2" customFormat="1" ht="16.5" customHeight="1">
      <c r="A264" s="41"/>
      <c r="B264" s="42"/>
      <c r="C264" s="215" t="s">
        <v>1188</v>
      </c>
      <c r="D264" s="215" t="s">
        <v>167</v>
      </c>
      <c r="E264" s="216" t="s">
        <v>2966</v>
      </c>
      <c r="F264" s="217" t="s">
        <v>2967</v>
      </c>
      <c r="G264" s="218" t="s">
        <v>1358</v>
      </c>
      <c r="H264" s="219">
        <v>1</v>
      </c>
      <c r="I264" s="220"/>
      <c r="J264" s="221">
        <f>ROUND(I264*H264,2)</f>
        <v>0</v>
      </c>
      <c r="K264" s="217" t="s">
        <v>19</v>
      </c>
      <c r="L264" s="47"/>
      <c r="M264" s="222" t="s">
        <v>19</v>
      </c>
      <c r="N264" s="223" t="s">
        <v>41</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172</v>
      </c>
      <c r="AT264" s="226" t="s">
        <v>167</v>
      </c>
      <c r="AU264" s="226" t="s">
        <v>77</v>
      </c>
      <c r="AY264" s="20" t="s">
        <v>165</v>
      </c>
      <c r="BE264" s="227">
        <f>IF(N264="základní",J264,0)</f>
        <v>0</v>
      </c>
      <c r="BF264" s="227">
        <f>IF(N264="snížená",J264,0)</f>
        <v>0</v>
      </c>
      <c r="BG264" s="227">
        <f>IF(N264="zákl. přenesená",J264,0)</f>
        <v>0</v>
      </c>
      <c r="BH264" s="227">
        <f>IF(N264="sníž. přenesená",J264,0)</f>
        <v>0</v>
      </c>
      <c r="BI264" s="227">
        <f>IF(N264="nulová",J264,0)</f>
        <v>0</v>
      </c>
      <c r="BJ264" s="20" t="s">
        <v>77</v>
      </c>
      <c r="BK264" s="227">
        <f>ROUND(I264*H264,2)</f>
        <v>0</v>
      </c>
      <c r="BL264" s="20" t="s">
        <v>172</v>
      </c>
      <c r="BM264" s="226" t="s">
        <v>2968</v>
      </c>
    </row>
    <row r="265" s="2" customFormat="1" ht="16.5" customHeight="1">
      <c r="A265" s="41"/>
      <c r="B265" s="42"/>
      <c r="C265" s="215" t="s">
        <v>1193</v>
      </c>
      <c r="D265" s="215" t="s">
        <v>167</v>
      </c>
      <c r="E265" s="216" t="s">
        <v>2969</v>
      </c>
      <c r="F265" s="217" t="s">
        <v>2970</v>
      </c>
      <c r="G265" s="218" t="s">
        <v>1358</v>
      </c>
      <c r="H265" s="219">
        <v>2</v>
      </c>
      <c r="I265" s="220"/>
      <c r="J265" s="221">
        <f>ROUND(I265*H265,2)</f>
        <v>0</v>
      </c>
      <c r="K265" s="217" t="s">
        <v>19</v>
      </c>
      <c r="L265" s="47"/>
      <c r="M265" s="222" t="s">
        <v>19</v>
      </c>
      <c r="N265" s="223" t="s">
        <v>41</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172</v>
      </c>
      <c r="AT265" s="226" t="s">
        <v>167</v>
      </c>
      <c r="AU265" s="226" t="s">
        <v>77</v>
      </c>
      <c r="AY265" s="20" t="s">
        <v>165</v>
      </c>
      <c r="BE265" s="227">
        <f>IF(N265="základní",J265,0)</f>
        <v>0</v>
      </c>
      <c r="BF265" s="227">
        <f>IF(N265="snížená",J265,0)</f>
        <v>0</v>
      </c>
      <c r="BG265" s="227">
        <f>IF(N265="zákl. přenesená",J265,0)</f>
        <v>0</v>
      </c>
      <c r="BH265" s="227">
        <f>IF(N265="sníž. přenesená",J265,0)</f>
        <v>0</v>
      </c>
      <c r="BI265" s="227">
        <f>IF(N265="nulová",J265,0)</f>
        <v>0</v>
      </c>
      <c r="BJ265" s="20" t="s">
        <v>77</v>
      </c>
      <c r="BK265" s="227">
        <f>ROUND(I265*H265,2)</f>
        <v>0</v>
      </c>
      <c r="BL265" s="20" t="s">
        <v>172</v>
      </c>
      <c r="BM265" s="226" t="s">
        <v>2971</v>
      </c>
    </row>
    <row r="266" s="2" customFormat="1" ht="16.5" customHeight="1">
      <c r="A266" s="41"/>
      <c r="B266" s="42"/>
      <c r="C266" s="215" t="s">
        <v>1198</v>
      </c>
      <c r="D266" s="215" t="s">
        <v>167</v>
      </c>
      <c r="E266" s="216" t="s">
        <v>2972</v>
      </c>
      <c r="F266" s="217" t="s">
        <v>2973</v>
      </c>
      <c r="G266" s="218" t="s">
        <v>1358</v>
      </c>
      <c r="H266" s="219">
        <v>2</v>
      </c>
      <c r="I266" s="220"/>
      <c r="J266" s="221">
        <f>ROUND(I266*H266,2)</f>
        <v>0</v>
      </c>
      <c r="K266" s="217" t="s">
        <v>19</v>
      </c>
      <c r="L266" s="47"/>
      <c r="M266" s="222" t="s">
        <v>19</v>
      </c>
      <c r="N266" s="223" t="s">
        <v>41</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172</v>
      </c>
      <c r="AT266" s="226" t="s">
        <v>167</v>
      </c>
      <c r="AU266" s="226" t="s">
        <v>77</v>
      </c>
      <c r="AY266" s="20" t="s">
        <v>165</v>
      </c>
      <c r="BE266" s="227">
        <f>IF(N266="základní",J266,0)</f>
        <v>0</v>
      </c>
      <c r="BF266" s="227">
        <f>IF(N266="snížená",J266,0)</f>
        <v>0</v>
      </c>
      <c r="BG266" s="227">
        <f>IF(N266="zákl. přenesená",J266,0)</f>
        <v>0</v>
      </c>
      <c r="BH266" s="227">
        <f>IF(N266="sníž. přenesená",J266,0)</f>
        <v>0</v>
      </c>
      <c r="BI266" s="227">
        <f>IF(N266="nulová",J266,0)</f>
        <v>0</v>
      </c>
      <c r="BJ266" s="20" t="s">
        <v>77</v>
      </c>
      <c r="BK266" s="227">
        <f>ROUND(I266*H266,2)</f>
        <v>0</v>
      </c>
      <c r="BL266" s="20" t="s">
        <v>172</v>
      </c>
      <c r="BM266" s="226" t="s">
        <v>2974</v>
      </c>
    </row>
    <row r="267" s="2" customFormat="1" ht="16.5" customHeight="1">
      <c r="A267" s="41"/>
      <c r="B267" s="42"/>
      <c r="C267" s="215" t="s">
        <v>1203</v>
      </c>
      <c r="D267" s="215" t="s">
        <v>167</v>
      </c>
      <c r="E267" s="216" t="s">
        <v>2975</v>
      </c>
      <c r="F267" s="217" t="s">
        <v>2955</v>
      </c>
      <c r="G267" s="218" t="s">
        <v>213</v>
      </c>
      <c r="H267" s="219">
        <v>30</v>
      </c>
      <c r="I267" s="220"/>
      <c r="J267" s="221">
        <f>ROUND(I267*H267,2)</f>
        <v>0</v>
      </c>
      <c r="K267" s="217" t="s">
        <v>19</v>
      </c>
      <c r="L267" s="47"/>
      <c r="M267" s="222" t="s">
        <v>19</v>
      </c>
      <c r="N267" s="223" t="s">
        <v>41</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172</v>
      </c>
      <c r="AT267" s="226" t="s">
        <v>167</v>
      </c>
      <c r="AU267" s="226" t="s">
        <v>77</v>
      </c>
      <c r="AY267" s="20" t="s">
        <v>165</v>
      </c>
      <c r="BE267" s="227">
        <f>IF(N267="základní",J267,0)</f>
        <v>0</v>
      </c>
      <c r="BF267" s="227">
        <f>IF(N267="snížená",J267,0)</f>
        <v>0</v>
      </c>
      <c r="BG267" s="227">
        <f>IF(N267="zákl. přenesená",J267,0)</f>
        <v>0</v>
      </c>
      <c r="BH267" s="227">
        <f>IF(N267="sníž. přenesená",J267,0)</f>
        <v>0</v>
      </c>
      <c r="BI267" s="227">
        <f>IF(N267="nulová",J267,0)</f>
        <v>0</v>
      </c>
      <c r="BJ267" s="20" t="s">
        <v>77</v>
      </c>
      <c r="BK267" s="227">
        <f>ROUND(I267*H267,2)</f>
        <v>0</v>
      </c>
      <c r="BL267" s="20" t="s">
        <v>172</v>
      </c>
      <c r="BM267" s="226" t="s">
        <v>2976</v>
      </c>
    </row>
    <row r="268" s="2" customFormat="1" ht="16.5" customHeight="1">
      <c r="A268" s="41"/>
      <c r="B268" s="42"/>
      <c r="C268" s="215" t="s">
        <v>1208</v>
      </c>
      <c r="D268" s="215" t="s">
        <v>167</v>
      </c>
      <c r="E268" s="216" t="s">
        <v>2977</v>
      </c>
      <c r="F268" s="217" t="s">
        <v>2978</v>
      </c>
      <c r="G268" s="218" t="s">
        <v>213</v>
      </c>
      <c r="H268" s="219">
        <v>30</v>
      </c>
      <c r="I268" s="220"/>
      <c r="J268" s="221">
        <f>ROUND(I268*H268,2)</f>
        <v>0</v>
      </c>
      <c r="K268" s="217" t="s">
        <v>19</v>
      </c>
      <c r="L268" s="47"/>
      <c r="M268" s="222" t="s">
        <v>19</v>
      </c>
      <c r="N268" s="223" t="s">
        <v>41</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172</v>
      </c>
      <c r="AT268" s="226" t="s">
        <v>167</v>
      </c>
      <c r="AU268" s="226" t="s">
        <v>77</v>
      </c>
      <c r="AY268" s="20" t="s">
        <v>165</v>
      </c>
      <c r="BE268" s="227">
        <f>IF(N268="základní",J268,0)</f>
        <v>0</v>
      </c>
      <c r="BF268" s="227">
        <f>IF(N268="snížená",J268,0)</f>
        <v>0</v>
      </c>
      <c r="BG268" s="227">
        <f>IF(N268="zákl. přenesená",J268,0)</f>
        <v>0</v>
      </c>
      <c r="BH268" s="227">
        <f>IF(N268="sníž. přenesená",J268,0)</f>
        <v>0</v>
      </c>
      <c r="BI268" s="227">
        <f>IF(N268="nulová",J268,0)</f>
        <v>0</v>
      </c>
      <c r="BJ268" s="20" t="s">
        <v>77</v>
      </c>
      <c r="BK268" s="227">
        <f>ROUND(I268*H268,2)</f>
        <v>0</v>
      </c>
      <c r="BL268" s="20" t="s">
        <v>172</v>
      </c>
      <c r="BM268" s="226" t="s">
        <v>2979</v>
      </c>
    </row>
    <row r="269" s="2" customFormat="1" ht="16.5" customHeight="1">
      <c r="A269" s="41"/>
      <c r="B269" s="42"/>
      <c r="C269" s="215" t="s">
        <v>1213</v>
      </c>
      <c r="D269" s="215" t="s">
        <v>167</v>
      </c>
      <c r="E269" s="216" t="s">
        <v>2980</v>
      </c>
      <c r="F269" s="217" t="s">
        <v>2955</v>
      </c>
      <c r="G269" s="218" t="s">
        <v>213</v>
      </c>
      <c r="H269" s="219">
        <v>10</v>
      </c>
      <c r="I269" s="220"/>
      <c r="J269" s="221">
        <f>ROUND(I269*H269,2)</f>
        <v>0</v>
      </c>
      <c r="K269" s="217" t="s">
        <v>19</v>
      </c>
      <c r="L269" s="47"/>
      <c r="M269" s="222" t="s">
        <v>19</v>
      </c>
      <c r="N269" s="223" t="s">
        <v>41</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172</v>
      </c>
      <c r="AT269" s="226" t="s">
        <v>167</v>
      </c>
      <c r="AU269" s="226" t="s">
        <v>77</v>
      </c>
      <c r="AY269" s="20" t="s">
        <v>165</v>
      </c>
      <c r="BE269" s="227">
        <f>IF(N269="základní",J269,0)</f>
        <v>0</v>
      </c>
      <c r="BF269" s="227">
        <f>IF(N269="snížená",J269,0)</f>
        <v>0</v>
      </c>
      <c r="BG269" s="227">
        <f>IF(N269="zákl. přenesená",J269,0)</f>
        <v>0</v>
      </c>
      <c r="BH269" s="227">
        <f>IF(N269="sníž. přenesená",J269,0)</f>
        <v>0</v>
      </c>
      <c r="BI269" s="227">
        <f>IF(N269="nulová",J269,0)</f>
        <v>0</v>
      </c>
      <c r="BJ269" s="20" t="s">
        <v>77</v>
      </c>
      <c r="BK269" s="227">
        <f>ROUND(I269*H269,2)</f>
        <v>0</v>
      </c>
      <c r="BL269" s="20" t="s">
        <v>172</v>
      </c>
      <c r="BM269" s="226" t="s">
        <v>2981</v>
      </c>
    </row>
    <row r="270" s="2" customFormat="1" ht="16.5" customHeight="1">
      <c r="A270" s="41"/>
      <c r="B270" s="42"/>
      <c r="C270" s="215" t="s">
        <v>1218</v>
      </c>
      <c r="D270" s="215" t="s">
        <v>167</v>
      </c>
      <c r="E270" s="216" t="s">
        <v>2982</v>
      </c>
      <c r="F270" s="217" t="s">
        <v>2955</v>
      </c>
      <c r="G270" s="218" t="s">
        <v>213</v>
      </c>
      <c r="H270" s="219">
        <v>35</v>
      </c>
      <c r="I270" s="220"/>
      <c r="J270" s="221">
        <f>ROUND(I270*H270,2)</f>
        <v>0</v>
      </c>
      <c r="K270" s="217" t="s">
        <v>19</v>
      </c>
      <c r="L270" s="47"/>
      <c r="M270" s="222" t="s">
        <v>19</v>
      </c>
      <c r="N270" s="223" t="s">
        <v>41</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172</v>
      </c>
      <c r="AT270" s="226" t="s">
        <v>167</v>
      </c>
      <c r="AU270" s="226" t="s">
        <v>77</v>
      </c>
      <c r="AY270" s="20" t="s">
        <v>165</v>
      </c>
      <c r="BE270" s="227">
        <f>IF(N270="základní",J270,0)</f>
        <v>0</v>
      </c>
      <c r="BF270" s="227">
        <f>IF(N270="snížená",J270,0)</f>
        <v>0</v>
      </c>
      <c r="BG270" s="227">
        <f>IF(N270="zákl. přenesená",J270,0)</f>
        <v>0</v>
      </c>
      <c r="BH270" s="227">
        <f>IF(N270="sníž. přenesená",J270,0)</f>
        <v>0</v>
      </c>
      <c r="BI270" s="227">
        <f>IF(N270="nulová",J270,0)</f>
        <v>0</v>
      </c>
      <c r="BJ270" s="20" t="s">
        <v>77</v>
      </c>
      <c r="BK270" s="227">
        <f>ROUND(I270*H270,2)</f>
        <v>0</v>
      </c>
      <c r="BL270" s="20" t="s">
        <v>172</v>
      </c>
      <c r="BM270" s="226" t="s">
        <v>2983</v>
      </c>
    </row>
    <row r="271" s="2" customFormat="1" ht="16.5" customHeight="1">
      <c r="A271" s="41"/>
      <c r="B271" s="42"/>
      <c r="C271" s="215" t="s">
        <v>1223</v>
      </c>
      <c r="D271" s="215" t="s">
        <v>167</v>
      </c>
      <c r="E271" s="216" t="s">
        <v>2984</v>
      </c>
      <c r="F271" s="217" t="s">
        <v>2955</v>
      </c>
      <c r="G271" s="218" t="s">
        <v>213</v>
      </c>
      <c r="H271" s="219">
        <v>35</v>
      </c>
      <c r="I271" s="220"/>
      <c r="J271" s="221">
        <f>ROUND(I271*H271,2)</f>
        <v>0</v>
      </c>
      <c r="K271" s="217" t="s">
        <v>19</v>
      </c>
      <c r="L271" s="47"/>
      <c r="M271" s="222" t="s">
        <v>19</v>
      </c>
      <c r="N271" s="223" t="s">
        <v>41</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172</v>
      </c>
      <c r="AT271" s="226" t="s">
        <v>167</v>
      </c>
      <c r="AU271" s="226" t="s">
        <v>77</v>
      </c>
      <c r="AY271" s="20" t="s">
        <v>165</v>
      </c>
      <c r="BE271" s="227">
        <f>IF(N271="základní",J271,0)</f>
        <v>0</v>
      </c>
      <c r="BF271" s="227">
        <f>IF(N271="snížená",J271,0)</f>
        <v>0</v>
      </c>
      <c r="BG271" s="227">
        <f>IF(N271="zákl. přenesená",J271,0)</f>
        <v>0</v>
      </c>
      <c r="BH271" s="227">
        <f>IF(N271="sníž. přenesená",J271,0)</f>
        <v>0</v>
      </c>
      <c r="BI271" s="227">
        <f>IF(N271="nulová",J271,0)</f>
        <v>0</v>
      </c>
      <c r="BJ271" s="20" t="s">
        <v>77</v>
      </c>
      <c r="BK271" s="227">
        <f>ROUND(I271*H271,2)</f>
        <v>0</v>
      </c>
      <c r="BL271" s="20" t="s">
        <v>172</v>
      </c>
      <c r="BM271" s="226" t="s">
        <v>2985</v>
      </c>
    </row>
    <row r="272" s="2" customFormat="1" ht="16.5" customHeight="1">
      <c r="A272" s="41"/>
      <c r="B272" s="42"/>
      <c r="C272" s="215" t="s">
        <v>1228</v>
      </c>
      <c r="D272" s="215" t="s">
        <v>167</v>
      </c>
      <c r="E272" s="216" t="s">
        <v>2986</v>
      </c>
      <c r="F272" s="217" t="s">
        <v>2978</v>
      </c>
      <c r="G272" s="218" t="s">
        <v>213</v>
      </c>
      <c r="H272" s="219">
        <v>20</v>
      </c>
      <c r="I272" s="220"/>
      <c r="J272" s="221">
        <f>ROUND(I272*H272,2)</f>
        <v>0</v>
      </c>
      <c r="K272" s="217" t="s">
        <v>19</v>
      </c>
      <c r="L272" s="47"/>
      <c r="M272" s="222" t="s">
        <v>19</v>
      </c>
      <c r="N272" s="223" t="s">
        <v>41</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172</v>
      </c>
      <c r="AT272" s="226" t="s">
        <v>167</v>
      </c>
      <c r="AU272" s="226" t="s">
        <v>77</v>
      </c>
      <c r="AY272" s="20" t="s">
        <v>165</v>
      </c>
      <c r="BE272" s="227">
        <f>IF(N272="základní",J272,0)</f>
        <v>0</v>
      </c>
      <c r="BF272" s="227">
        <f>IF(N272="snížená",J272,0)</f>
        <v>0</v>
      </c>
      <c r="BG272" s="227">
        <f>IF(N272="zákl. přenesená",J272,0)</f>
        <v>0</v>
      </c>
      <c r="BH272" s="227">
        <f>IF(N272="sníž. přenesená",J272,0)</f>
        <v>0</v>
      </c>
      <c r="BI272" s="227">
        <f>IF(N272="nulová",J272,0)</f>
        <v>0</v>
      </c>
      <c r="BJ272" s="20" t="s">
        <v>77</v>
      </c>
      <c r="BK272" s="227">
        <f>ROUND(I272*H272,2)</f>
        <v>0</v>
      </c>
      <c r="BL272" s="20" t="s">
        <v>172</v>
      </c>
      <c r="BM272" s="226" t="s">
        <v>2987</v>
      </c>
    </row>
    <row r="273" s="2" customFormat="1" ht="16.5" customHeight="1">
      <c r="A273" s="41"/>
      <c r="B273" s="42"/>
      <c r="C273" s="215" t="s">
        <v>1233</v>
      </c>
      <c r="D273" s="215" t="s">
        <v>167</v>
      </c>
      <c r="E273" s="216" t="s">
        <v>2988</v>
      </c>
      <c r="F273" s="217" t="s">
        <v>2989</v>
      </c>
      <c r="G273" s="218" t="s">
        <v>213</v>
      </c>
      <c r="H273" s="219">
        <v>10</v>
      </c>
      <c r="I273" s="220"/>
      <c r="J273" s="221">
        <f>ROUND(I273*H273,2)</f>
        <v>0</v>
      </c>
      <c r="K273" s="217" t="s">
        <v>19</v>
      </c>
      <c r="L273" s="47"/>
      <c r="M273" s="222" t="s">
        <v>19</v>
      </c>
      <c r="N273" s="223" t="s">
        <v>41</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172</v>
      </c>
      <c r="AT273" s="226" t="s">
        <v>167</v>
      </c>
      <c r="AU273" s="226" t="s">
        <v>77</v>
      </c>
      <c r="AY273" s="20" t="s">
        <v>165</v>
      </c>
      <c r="BE273" s="227">
        <f>IF(N273="základní",J273,0)</f>
        <v>0</v>
      </c>
      <c r="BF273" s="227">
        <f>IF(N273="snížená",J273,0)</f>
        <v>0</v>
      </c>
      <c r="BG273" s="227">
        <f>IF(N273="zákl. přenesená",J273,0)</f>
        <v>0</v>
      </c>
      <c r="BH273" s="227">
        <f>IF(N273="sníž. přenesená",J273,0)</f>
        <v>0</v>
      </c>
      <c r="BI273" s="227">
        <f>IF(N273="nulová",J273,0)</f>
        <v>0</v>
      </c>
      <c r="BJ273" s="20" t="s">
        <v>77</v>
      </c>
      <c r="BK273" s="227">
        <f>ROUND(I273*H273,2)</f>
        <v>0</v>
      </c>
      <c r="BL273" s="20" t="s">
        <v>172</v>
      </c>
      <c r="BM273" s="226" t="s">
        <v>2990</v>
      </c>
    </row>
    <row r="274" s="2" customFormat="1" ht="16.5" customHeight="1">
      <c r="A274" s="41"/>
      <c r="B274" s="42"/>
      <c r="C274" s="215" t="s">
        <v>1238</v>
      </c>
      <c r="D274" s="215" t="s">
        <v>167</v>
      </c>
      <c r="E274" s="216" t="s">
        <v>2991</v>
      </c>
      <c r="F274" s="217" t="s">
        <v>2992</v>
      </c>
      <c r="G274" s="218" t="s">
        <v>213</v>
      </c>
      <c r="H274" s="219">
        <v>10</v>
      </c>
      <c r="I274" s="220"/>
      <c r="J274" s="221">
        <f>ROUND(I274*H274,2)</f>
        <v>0</v>
      </c>
      <c r="K274" s="217" t="s">
        <v>19</v>
      </c>
      <c r="L274" s="47"/>
      <c r="M274" s="222" t="s">
        <v>19</v>
      </c>
      <c r="N274" s="223" t="s">
        <v>41</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172</v>
      </c>
      <c r="AT274" s="226" t="s">
        <v>167</v>
      </c>
      <c r="AU274" s="226" t="s">
        <v>77</v>
      </c>
      <c r="AY274" s="20" t="s">
        <v>165</v>
      </c>
      <c r="BE274" s="227">
        <f>IF(N274="základní",J274,0)</f>
        <v>0</v>
      </c>
      <c r="BF274" s="227">
        <f>IF(N274="snížená",J274,0)</f>
        <v>0</v>
      </c>
      <c r="BG274" s="227">
        <f>IF(N274="zákl. přenesená",J274,0)</f>
        <v>0</v>
      </c>
      <c r="BH274" s="227">
        <f>IF(N274="sníž. přenesená",J274,0)</f>
        <v>0</v>
      </c>
      <c r="BI274" s="227">
        <f>IF(N274="nulová",J274,0)</f>
        <v>0</v>
      </c>
      <c r="BJ274" s="20" t="s">
        <v>77</v>
      </c>
      <c r="BK274" s="227">
        <f>ROUND(I274*H274,2)</f>
        <v>0</v>
      </c>
      <c r="BL274" s="20" t="s">
        <v>172</v>
      </c>
      <c r="BM274" s="226" t="s">
        <v>2993</v>
      </c>
    </row>
    <row r="275" s="12" customFormat="1" ht="25.92" customHeight="1">
      <c r="A275" s="12"/>
      <c r="B275" s="199"/>
      <c r="C275" s="200"/>
      <c r="D275" s="201" t="s">
        <v>69</v>
      </c>
      <c r="E275" s="202" t="s">
        <v>2994</v>
      </c>
      <c r="F275" s="202" t="s">
        <v>2995</v>
      </c>
      <c r="G275" s="200"/>
      <c r="H275" s="200"/>
      <c r="I275" s="203"/>
      <c r="J275" s="204">
        <f>BK275</f>
        <v>0</v>
      </c>
      <c r="K275" s="200"/>
      <c r="L275" s="205"/>
      <c r="M275" s="206"/>
      <c r="N275" s="207"/>
      <c r="O275" s="207"/>
      <c r="P275" s="208">
        <f>SUM(P276:P291)</f>
        <v>0</v>
      </c>
      <c r="Q275" s="207"/>
      <c r="R275" s="208">
        <f>SUM(R276:R291)</f>
        <v>0</v>
      </c>
      <c r="S275" s="207"/>
      <c r="T275" s="209">
        <f>SUM(T276:T291)</f>
        <v>0</v>
      </c>
      <c r="U275" s="12"/>
      <c r="V275" s="12"/>
      <c r="W275" s="12"/>
      <c r="X275" s="12"/>
      <c r="Y275" s="12"/>
      <c r="Z275" s="12"/>
      <c r="AA275" s="12"/>
      <c r="AB275" s="12"/>
      <c r="AC275" s="12"/>
      <c r="AD275" s="12"/>
      <c r="AE275" s="12"/>
      <c r="AR275" s="210" t="s">
        <v>77</v>
      </c>
      <c r="AT275" s="211" t="s">
        <v>69</v>
      </c>
      <c r="AU275" s="211" t="s">
        <v>70</v>
      </c>
      <c r="AY275" s="210" t="s">
        <v>165</v>
      </c>
      <c r="BK275" s="212">
        <f>SUM(BK276:BK291)</f>
        <v>0</v>
      </c>
    </row>
    <row r="276" s="2" customFormat="1" ht="16.5" customHeight="1">
      <c r="A276" s="41"/>
      <c r="B276" s="42"/>
      <c r="C276" s="215" t="s">
        <v>1243</v>
      </c>
      <c r="D276" s="215" t="s">
        <v>167</v>
      </c>
      <c r="E276" s="216" t="s">
        <v>2996</v>
      </c>
      <c r="F276" s="217" t="s">
        <v>2997</v>
      </c>
      <c r="G276" s="218" t="s">
        <v>691</v>
      </c>
      <c r="H276" s="219">
        <v>1</v>
      </c>
      <c r="I276" s="220"/>
      <c r="J276" s="221">
        <f>ROUND(I276*H276,2)</f>
        <v>0</v>
      </c>
      <c r="K276" s="217" t="s">
        <v>19</v>
      </c>
      <c r="L276" s="47"/>
      <c r="M276" s="222" t="s">
        <v>19</v>
      </c>
      <c r="N276" s="223" t="s">
        <v>41</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172</v>
      </c>
      <c r="AT276" s="226" t="s">
        <v>167</v>
      </c>
      <c r="AU276" s="226" t="s">
        <v>77</v>
      </c>
      <c r="AY276" s="20" t="s">
        <v>165</v>
      </c>
      <c r="BE276" s="227">
        <f>IF(N276="základní",J276,0)</f>
        <v>0</v>
      </c>
      <c r="BF276" s="227">
        <f>IF(N276="snížená",J276,0)</f>
        <v>0</v>
      </c>
      <c r="BG276" s="227">
        <f>IF(N276="zákl. přenesená",J276,0)</f>
        <v>0</v>
      </c>
      <c r="BH276" s="227">
        <f>IF(N276="sníž. přenesená",J276,0)</f>
        <v>0</v>
      </c>
      <c r="BI276" s="227">
        <f>IF(N276="nulová",J276,0)</f>
        <v>0</v>
      </c>
      <c r="BJ276" s="20" t="s">
        <v>77</v>
      </c>
      <c r="BK276" s="227">
        <f>ROUND(I276*H276,2)</f>
        <v>0</v>
      </c>
      <c r="BL276" s="20" t="s">
        <v>172</v>
      </c>
      <c r="BM276" s="226" t="s">
        <v>2998</v>
      </c>
    </row>
    <row r="277" s="2" customFormat="1" ht="16.5" customHeight="1">
      <c r="A277" s="41"/>
      <c r="B277" s="42"/>
      <c r="C277" s="215" t="s">
        <v>1248</v>
      </c>
      <c r="D277" s="215" t="s">
        <v>167</v>
      </c>
      <c r="E277" s="216" t="s">
        <v>2999</v>
      </c>
      <c r="F277" s="217" t="s">
        <v>3000</v>
      </c>
      <c r="G277" s="218" t="s">
        <v>691</v>
      </c>
      <c r="H277" s="219">
        <v>1</v>
      </c>
      <c r="I277" s="220"/>
      <c r="J277" s="221">
        <f>ROUND(I277*H277,2)</f>
        <v>0</v>
      </c>
      <c r="K277" s="217" t="s">
        <v>19</v>
      </c>
      <c r="L277" s="47"/>
      <c r="M277" s="222" t="s">
        <v>19</v>
      </c>
      <c r="N277" s="223" t="s">
        <v>41</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172</v>
      </c>
      <c r="AT277" s="226" t="s">
        <v>167</v>
      </c>
      <c r="AU277" s="226" t="s">
        <v>77</v>
      </c>
      <c r="AY277" s="20" t="s">
        <v>165</v>
      </c>
      <c r="BE277" s="227">
        <f>IF(N277="základní",J277,0)</f>
        <v>0</v>
      </c>
      <c r="BF277" s="227">
        <f>IF(N277="snížená",J277,0)</f>
        <v>0</v>
      </c>
      <c r="BG277" s="227">
        <f>IF(N277="zákl. přenesená",J277,0)</f>
        <v>0</v>
      </c>
      <c r="BH277" s="227">
        <f>IF(N277="sníž. přenesená",J277,0)</f>
        <v>0</v>
      </c>
      <c r="BI277" s="227">
        <f>IF(N277="nulová",J277,0)</f>
        <v>0</v>
      </c>
      <c r="BJ277" s="20" t="s">
        <v>77</v>
      </c>
      <c r="BK277" s="227">
        <f>ROUND(I277*H277,2)</f>
        <v>0</v>
      </c>
      <c r="BL277" s="20" t="s">
        <v>172</v>
      </c>
      <c r="BM277" s="226" t="s">
        <v>3001</v>
      </c>
    </row>
    <row r="278" s="2" customFormat="1" ht="16.5" customHeight="1">
      <c r="A278" s="41"/>
      <c r="B278" s="42"/>
      <c r="C278" s="215" t="s">
        <v>1255</v>
      </c>
      <c r="D278" s="215" t="s">
        <v>167</v>
      </c>
      <c r="E278" s="216" t="s">
        <v>3002</v>
      </c>
      <c r="F278" s="217" t="s">
        <v>3003</v>
      </c>
      <c r="G278" s="218" t="s">
        <v>691</v>
      </c>
      <c r="H278" s="219">
        <v>1</v>
      </c>
      <c r="I278" s="220"/>
      <c r="J278" s="221">
        <f>ROUND(I278*H278,2)</f>
        <v>0</v>
      </c>
      <c r="K278" s="217" t="s">
        <v>19</v>
      </c>
      <c r="L278" s="47"/>
      <c r="M278" s="222" t="s">
        <v>19</v>
      </c>
      <c r="N278" s="223" t="s">
        <v>41</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172</v>
      </c>
      <c r="AT278" s="226" t="s">
        <v>167</v>
      </c>
      <c r="AU278" s="226" t="s">
        <v>77</v>
      </c>
      <c r="AY278" s="20" t="s">
        <v>165</v>
      </c>
      <c r="BE278" s="227">
        <f>IF(N278="základní",J278,0)</f>
        <v>0</v>
      </c>
      <c r="BF278" s="227">
        <f>IF(N278="snížená",J278,0)</f>
        <v>0</v>
      </c>
      <c r="BG278" s="227">
        <f>IF(N278="zákl. přenesená",J278,0)</f>
        <v>0</v>
      </c>
      <c r="BH278" s="227">
        <f>IF(N278="sníž. přenesená",J278,0)</f>
        <v>0</v>
      </c>
      <c r="BI278" s="227">
        <f>IF(N278="nulová",J278,0)</f>
        <v>0</v>
      </c>
      <c r="BJ278" s="20" t="s">
        <v>77</v>
      </c>
      <c r="BK278" s="227">
        <f>ROUND(I278*H278,2)</f>
        <v>0</v>
      </c>
      <c r="BL278" s="20" t="s">
        <v>172</v>
      </c>
      <c r="BM278" s="226" t="s">
        <v>3004</v>
      </c>
    </row>
    <row r="279" s="2" customFormat="1" ht="16.5" customHeight="1">
      <c r="A279" s="41"/>
      <c r="B279" s="42"/>
      <c r="C279" s="215" t="s">
        <v>1261</v>
      </c>
      <c r="D279" s="215" t="s">
        <v>167</v>
      </c>
      <c r="E279" s="216" t="s">
        <v>3005</v>
      </c>
      <c r="F279" s="217" t="s">
        <v>3006</v>
      </c>
      <c r="G279" s="218" t="s">
        <v>691</v>
      </c>
      <c r="H279" s="219">
        <v>1</v>
      </c>
      <c r="I279" s="220"/>
      <c r="J279" s="221">
        <f>ROUND(I279*H279,2)</f>
        <v>0</v>
      </c>
      <c r="K279" s="217" t="s">
        <v>19</v>
      </c>
      <c r="L279" s="47"/>
      <c r="M279" s="222" t="s">
        <v>19</v>
      </c>
      <c r="N279" s="223" t="s">
        <v>41</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172</v>
      </c>
      <c r="AT279" s="226" t="s">
        <v>167</v>
      </c>
      <c r="AU279" s="226" t="s">
        <v>77</v>
      </c>
      <c r="AY279" s="20" t="s">
        <v>165</v>
      </c>
      <c r="BE279" s="227">
        <f>IF(N279="základní",J279,0)</f>
        <v>0</v>
      </c>
      <c r="BF279" s="227">
        <f>IF(N279="snížená",J279,0)</f>
        <v>0</v>
      </c>
      <c r="BG279" s="227">
        <f>IF(N279="zákl. přenesená",J279,0)</f>
        <v>0</v>
      </c>
      <c r="BH279" s="227">
        <f>IF(N279="sníž. přenesená",J279,0)</f>
        <v>0</v>
      </c>
      <c r="BI279" s="227">
        <f>IF(N279="nulová",J279,0)</f>
        <v>0</v>
      </c>
      <c r="BJ279" s="20" t="s">
        <v>77</v>
      </c>
      <c r="BK279" s="227">
        <f>ROUND(I279*H279,2)</f>
        <v>0</v>
      </c>
      <c r="BL279" s="20" t="s">
        <v>172</v>
      </c>
      <c r="BM279" s="226" t="s">
        <v>3007</v>
      </c>
    </row>
    <row r="280" s="2" customFormat="1" ht="16.5" customHeight="1">
      <c r="A280" s="41"/>
      <c r="B280" s="42"/>
      <c r="C280" s="215" t="s">
        <v>1266</v>
      </c>
      <c r="D280" s="215" t="s">
        <v>167</v>
      </c>
      <c r="E280" s="216" t="s">
        <v>3008</v>
      </c>
      <c r="F280" s="217" t="s">
        <v>3009</v>
      </c>
      <c r="G280" s="218" t="s">
        <v>691</v>
      </c>
      <c r="H280" s="219">
        <v>1</v>
      </c>
      <c r="I280" s="220"/>
      <c r="J280" s="221">
        <f>ROUND(I280*H280,2)</f>
        <v>0</v>
      </c>
      <c r="K280" s="217" t="s">
        <v>19</v>
      </c>
      <c r="L280" s="47"/>
      <c r="M280" s="222" t="s">
        <v>19</v>
      </c>
      <c r="N280" s="223" t="s">
        <v>41</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172</v>
      </c>
      <c r="AT280" s="226" t="s">
        <v>167</v>
      </c>
      <c r="AU280" s="226" t="s">
        <v>77</v>
      </c>
      <c r="AY280" s="20" t="s">
        <v>165</v>
      </c>
      <c r="BE280" s="227">
        <f>IF(N280="základní",J280,0)</f>
        <v>0</v>
      </c>
      <c r="BF280" s="227">
        <f>IF(N280="snížená",J280,0)</f>
        <v>0</v>
      </c>
      <c r="BG280" s="227">
        <f>IF(N280="zákl. přenesená",J280,0)</f>
        <v>0</v>
      </c>
      <c r="BH280" s="227">
        <f>IF(N280="sníž. přenesená",J280,0)</f>
        <v>0</v>
      </c>
      <c r="BI280" s="227">
        <f>IF(N280="nulová",J280,0)</f>
        <v>0</v>
      </c>
      <c r="BJ280" s="20" t="s">
        <v>77</v>
      </c>
      <c r="BK280" s="227">
        <f>ROUND(I280*H280,2)</f>
        <v>0</v>
      </c>
      <c r="BL280" s="20" t="s">
        <v>172</v>
      </c>
      <c r="BM280" s="226" t="s">
        <v>3010</v>
      </c>
    </row>
    <row r="281" s="2" customFormat="1" ht="16.5" customHeight="1">
      <c r="A281" s="41"/>
      <c r="B281" s="42"/>
      <c r="C281" s="215" t="s">
        <v>1272</v>
      </c>
      <c r="D281" s="215" t="s">
        <v>167</v>
      </c>
      <c r="E281" s="216" t="s">
        <v>3011</v>
      </c>
      <c r="F281" s="217" t="s">
        <v>3012</v>
      </c>
      <c r="G281" s="218" t="s">
        <v>691</v>
      </c>
      <c r="H281" s="219">
        <v>1</v>
      </c>
      <c r="I281" s="220"/>
      <c r="J281" s="221">
        <f>ROUND(I281*H281,2)</f>
        <v>0</v>
      </c>
      <c r="K281" s="217" t="s">
        <v>19</v>
      </c>
      <c r="L281" s="47"/>
      <c r="M281" s="222" t="s">
        <v>19</v>
      </c>
      <c r="N281" s="223" t="s">
        <v>41</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172</v>
      </c>
      <c r="AT281" s="226" t="s">
        <v>167</v>
      </c>
      <c r="AU281" s="226" t="s">
        <v>77</v>
      </c>
      <c r="AY281" s="20" t="s">
        <v>165</v>
      </c>
      <c r="BE281" s="227">
        <f>IF(N281="základní",J281,0)</f>
        <v>0</v>
      </c>
      <c r="BF281" s="227">
        <f>IF(N281="snížená",J281,0)</f>
        <v>0</v>
      </c>
      <c r="BG281" s="227">
        <f>IF(N281="zákl. přenesená",J281,0)</f>
        <v>0</v>
      </c>
      <c r="BH281" s="227">
        <f>IF(N281="sníž. přenesená",J281,0)</f>
        <v>0</v>
      </c>
      <c r="BI281" s="227">
        <f>IF(N281="nulová",J281,0)</f>
        <v>0</v>
      </c>
      <c r="BJ281" s="20" t="s">
        <v>77</v>
      </c>
      <c r="BK281" s="227">
        <f>ROUND(I281*H281,2)</f>
        <v>0</v>
      </c>
      <c r="BL281" s="20" t="s">
        <v>172</v>
      </c>
      <c r="BM281" s="226" t="s">
        <v>3013</v>
      </c>
    </row>
    <row r="282" s="2" customFormat="1" ht="16.5" customHeight="1">
      <c r="A282" s="41"/>
      <c r="B282" s="42"/>
      <c r="C282" s="215" t="s">
        <v>1278</v>
      </c>
      <c r="D282" s="215" t="s">
        <v>167</v>
      </c>
      <c r="E282" s="216" t="s">
        <v>3014</v>
      </c>
      <c r="F282" s="217" t="s">
        <v>3015</v>
      </c>
      <c r="G282" s="218" t="s">
        <v>691</v>
      </c>
      <c r="H282" s="219">
        <v>1</v>
      </c>
      <c r="I282" s="220"/>
      <c r="J282" s="221">
        <f>ROUND(I282*H282,2)</f>
        <v>0</v>
      </c>
      <c r="K282" s="217" t="s">
        <v>19</v>
      </c>
      <c r="L282" s="47"/>
      <c r="M282" s="222" t="s">
        <v>19</v>
      </c>
      <c r="N282" s="223" t="s">
        <v>41</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172</v>
      </c>
      <c r="AT282" s="226" t="s">
        <v>167</v>
      </c>
      <c r="AU282" s="226" t="s">
        <v>77</v>
      </c>
      <c r="AY282" s="20" t="s">
        <v>165</v>
      </c>
      <c r="BE282" s="227">
        <f>IF(N282="základní",J282,0)</f>
        <v>0</v>
      </c>
      <c r="BF282" s="227">
        <f>IF(N282="snížená",J282,0)</f>
        <v>0</v>
      </c>
      <c r="BG282" s="227">
        <f>IF(N282="zákl. přenesená",J282,0)</f>
        <v>0</v>
      </c>
      <c r="BH282" s="227">
        <f>IF(N282="sníž. přenesená",J282,0)</f>
        <v>0</v>
      </c>
      <c r="BI282" s="227">
        <f>IF(N282="nulová",J282,0)</f>
        <v>0</v>
      </c>
      <c r="BJ282" s="20" t="s">
        <v>77</v>
      </c>
      <c r="BK282" s="227">
        <f>ROUND(I282*H282,2)</f>
        <v>0</v>
      </c>
      <c r="BL282" s="20" t="s">
        <v>172</v>
      </c>
      <c r="BM282" s="226" t="s">
        <v>3016</v>
      </c>
    </row>
    <row r="283" s="2" customFormat="1" ht="16.5" customHeight="1">
      <c r="A283" s="41"/>
      <c r="B283" s="42"/>
      <c r="C283" s="215" t="s">
        <v>1283</v>
      </c>
      <c r="D283" s="215" t="s">
        <v>167</v>
      </c>
      <c r="E283" s="216" t="s">
        <v>3017</v>
      </c>
      <c r="F283" s="217" t="s">
        <v>3018</v>
      </c>
      <c r="G283" s="218" t="s">
        <v>691</v>
      </c>
      <c r="H283" s="219">
        <v>1</v>
      </c>
      <c r="I283" s="220"/>
      <c r="J283" s="221">
        <f>ROUND(I283*H283,2)</f>
        <v>0</v>
      </c>
      <c r="K283" s="217" t="s">
        <v>19</v>
      </c>
      <c r="L283" s="47"/>
      <c r="M283" s="222" t="s">
        <v>19</v>
      </c>
      <c r="N283" s="223" t="s">
        <v>41</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172</v>
      </c>
      <c r="AT283" s="226" t="s">
        <v>167</v>
      </c>
      <c r="AU283" s="226" t="s">
        <v>77</v>
      </c>
      <c r="AY283" s="20" t="s">
        <v>165</v>
      </c>
      <c r="BE283" s="227">
        <f>IF(N283="základní",J283,0)</f>
        <v>0</v>
      </c>
      <c r="BF283" s="227">
        <f>IF(N283="snížená",J283,0)</f>
        <v>0</v>
      </c>
      <c r="BG283" s="227">
        <f>IF(N283="zákl. přenesená",J283,0)</f>
        <v>0</v>
      </c>
      <c r="BH283" s="227">
        <f>IF(N283="sníž. přenesená",J283,0)</f>
        <v>0</v>
      </c>
      <c r="BI283" s="227">
        <f>IF(N283="nulová",J283,0)</f>
        <v>0</v>
      </c>
      <c r="BJ283" s="20" t="s">
        <v>77</v>
      </c>
      <c r="BK283" s="227">
        <f>ROUND(I283*H283,2)</f>
        <v>0</v>
      </c>
      <c r="BL283" s="20" t="s">
        <v>172</v>
      </c>
      <c r="BM283" s="226" t="s">
        <v>3019</v>
      </c>
    </row>
    <row r="284" s="2" customFormat="1" ht="16.5" customHeight="1">
      <c r="A284" s="41"/>
      <c r="B284" s="42"/>
      <c r="C284" s="215" t="s">
        <v>1286</v>
      </c>
      <c r="D284" s="215" t="s">
        <v>167</v>
      </c>
      <c r="E284" s="216" t="s">
        <v>3020</v>
      </c>
      <c r="F284" s="217" t="s">
        <v>3021</v>
      </c>
      <c r="G284" s="218" t="s">
        <v>691</v>
      </c>
      <c r="H284" s="219">
        <v>1</v>
      </c>
      <c r="I284" s="220"/>
      <c r="J284" s="221">
        <f>ROUND(I284*H284,2)</f>
        <v>0</v>
      </c>
      <c r="K284" s="217" t="s">
        <v>19</v>
      </c>
      <c r="L284" s="47"/>
      <c r="M284" s="222" t="s">
        <v>19</v>
      </c>
      <c r="N284" s="223" t="s">
        <v>41</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172</v>
      </c>
      <c r="AT284" s="226" t="s">
        <v>167</v>
      </c>
      <c r="AU284" s="226" t="s">
        <v>77</v>
      </c>
      <c r="AY284" s="20" t="s">
        <v>165</v>
      </c>
      <c r="BE284" s="227">
        <f>IF(N284="základní",J284,0)</f>
        <v>0</v>
      </c>
      <c r="BF284" s="227">
        <f>IF(N284="snížená",J284,0)</f>
        <v>0</v>
      </c>
      <c r="BG284" s="227">
        <f>IF(N284="zákl. přenesená",J284,0)</f>
        <v>0</v>
      </c>
      <c r="BH284" s="227">
        <f>IF(N284="sníž. přenesená",J284,0)</f>
        <v>0</v>
      </c>
      <c r="BI284" s="227">
        <f>IF(N284="nulová",J284,0)</f>
        <v>0</v>
      </c>
      <c r="BJ284" s="20" t="s">
        <v>77</v>
      </c>
      <c r="BK284" s="227">
        <f>ROUND(I284*H284,2)</f>
        <v>0</v>
      </c>
      <c r="BL284" s="20" t="s">
        <v>172</v>
      </c>
      <c r="BM284" s="226" t="s">
        <v>3022</v>
      </c>
    </row>
    <row r="285" s="2" customFormat="1" ht="16.5" customHeight="1">
      <c r="A285" s="41"/>
      <c r="B285" s="42"/>
      <c r="C285" s="215" t="s">
        <v>1292</v>
      </c>
      <c r="D285" s="215" t="s">
        <v>167</v>
      </c>
      <c r="E285" s="216" t="s">
        <v>3023</v>
      </c>
      <c r="F285" s="217" t="s">
        <v>3024</v>
      </c>
      <c r="G285" s="218" t="s">
        <v>691</v>
      </c>
      <c r="H285" s="219">
        <v>2</v>
      </c>
      <c r="I285" s="220"/>
      <c r="J285" s="221">
        <f>ROUND(I285*H285,2)</f>
        <v>0</v>
      </c>
      <c r="K285" s="217" t="s">
        <v>19</v>
      </c>
      <c r="L285" s="47"/>
      <c r="M285" s="222" t="s">
        <v>19</v>
      </c>
      <c r="N285" s="223" t="s">
        <v>41</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172</v>
      </c>
      <c r="AT285" s="226" t="s">
        <v>167</v>
      </c>
      <c r="AU285" s="226" t="s">
        <v>77</v>
      </c>
      <c r="AY285" s="20" t="s">
        <v>165</v>
      </c>
      <c r="BE285" s="227">
        <f>IF(N285="základní",J285,0)</f>
        <v>0</v>
      </c>
      <c r="BF285" s="227">
        <f>IF(N285="snížená",J285,0)</f>
        <v>0</v>
      </c>
      <c r="BG285" s="227">
        <f>IF(N285="zákl. přenesená",J285,0)</f>
        <v>0</v>
      </c>
      <c r="BH285" s="227">
        <f>IF(N285="sníž. přenesená",J285,0)</f>
        <v>0</v>
      </c>
      <c r="BI285" s="227">
        <f>IF(N285="nulová",J285,0)</f>
        <v>0</v>
      </c>
      <c r="BJ285" s="20" t="s">
        <v>77</v>
      </c>
      <c r="BK285" s="227">
        <f>ROUND(I285*H285,2)</f>
        <v>0</v>
      </c>
      <c r="BL285" s="20" t="s">
        <v>172</v>
      </c>
      <c r="BM285" s="226" t="s">
        <v>3025</v>
      </c>
    </row>
    <row r="286" s="2" customFormat="1" ht="16.5" customHeight="1">
      <c r="A286" s="41"/>
      <c r="B286" s="42"/>
      <c r="C286" s="215" t="s">
        <v>1298</v>
      </c>
      <c r="D286" s="215" t="s">
        <v>167</v>
      </c>
      <c r="E286" s="216" t="s">
        <v>3026</v>
      </c>
      <c r="F286" s="217" t="s">
        <v>3027</v>
      </c>
      <c r="G286" s="218" t="s">
        <v>691</v>
      </c>
      <c r="H286" s="219">
        <v>1</v>
      </c>
      <c r="I286" s="220"/>
      <c r="J286" s="221">
        <f>ROUND(I286*H286,2)</f>
        <v>0</v>
      </c>
      <c r="K286" s="217" t="s">
        <v>19</v>
      </c>
      <c r="L286" s="47"/>
      <c r="M286" s="222" t="s">
        <v>19</v>
      </c>
      <c r="N286" s="223" t="s">
        <v>41</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172</v>
      </c>
      <c r="AT286" s="226" t="s">
        <v>167</v>
      </c>
      <c r="AU286" s="226" t="s">
        <v>77</v>
      </c>
      <c r="AY286" s="20" t="s">
        <v>165</v>
      </c>
      <c r="BE286" s="227">
        <f>IF(N286="základní",J286,0)</f>
        <v>0</v>
      </c>
      <c r="BF286" s="227">
        <f>IF(N286="snížená",J286,0)</f>
        <v>0</v>
      </c>
      <c r="BG286" s="227">
        <f>IF(N286="zákl. přenesená",J286,0)</f>
        <v>0</v>
      </c>
      <c r="BH286" s="227">
        <f>IF(N286="sníž. přenesená",J286,0)</f>
        <v>0</v>
      </c>
      <c r="BI286" s="227">
        <f>IF(N286="nulová",J286,0)</f>
        <v>0</v>
      </c>
      <c r="BJ286" s="20" t="s">
        <v>77</v>
      </c>
      <c r="BK286" s="227">
        <f>ROUND(I286*H286,2)</f>
        <v>0</v>
      </c>
      <c r="BL286" s="20" t="s">
        <v>172</v>
      </c>
      <c r="BM286" s="226" t="s">
        <v>3028</v>
      </c>
    </row>
    <row r="287" s="2" customFormat="1" ht="16.5" customHeight="1">
      <c r="A287" s="41"/>
      <c r="B287" s="42"/>
      <c r="C287" s="215" t="s">
        <v>1304</v>
      </c>
      <c r="D287" s="215" t="s">
        <v>167</v>
      </c>
      <c r="E287" s="216" t="s">
        <v>3029</v>
      </c>
      <c r="F287" s="217" t="s">
        <v>3030</v>
      </c>
      <c r="G287" s="218" t="s">
        <v>691</v>
      </c>
      <c r="H287" s="219">
        <v>2</v>
      </c>
      <c r="I287" s="220"/>
      <c r="J287" s="221">
        <f>ROUND(I287*H287,2)</f>
        <v>0</v>
      </c>
      <c r="K287" s="217" t="s">
        <v>19</v>
      </c>
      <c r="L287" s="47"/>
      <c r="M287" s="222" t="s">
        <v>19</v>
      </c>
      <c r="N287" s="223" t="s">
        <v>41</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172</v>
      </c>
      <c r="AT287" s="226" t="s">
        <v>167</v>
      </c>
      <c r="AU287" s="226" t="s">
        <v>77</v>
      </c>
      <c r="AY287" s="20" t="s">
        <v>165</v>
      </c>
      <c r="BE287" s="227">
        <f>IF(N287="základní",J287,0)</f>
        <v>0</v>
      </c>
      <c r="BF287" s="227">
        <f>IF(N287="snížená",J287,0)</f>
        <v>0</v>
      </c>
      <c r="BG287" s="227">
        <f>IF(N287="zákl. přenesená",J287,0)</f>
        <v>0</v>
      </c>
      <c r="BH287" s="227">
        <f>IF(N287="sníž. přenesená",J287,0)</f>
        <v>0</v>
      </c>
      <c r="BI287" s="227">
        <f>IF(N287="nulová",J287,0)</f>
        <v>0</v>
      </c>
      <c r="BJ287" s="20" t="s">
        <v>77</v>
      </c>
      <c r="BK287" s="227">
        <f>ROUND(I287*H287,2)</f>
        <v>0</v>
      </c>
      <c r="BL287" s="20" t="s">
        <v>172</v>
      </c>
      <c r="BM287" s="226" t="s">
        <v>3031</v>
      </c>
    </row>
    <row r="288" s="2" customFormat="1" ht="16.5" customHeight="1">
      <c r="A288" s="41"/>
      <c r="B288" s="42"/>
      <c r="C288" s="215" t="s">
        <v>1310</v>
      </c>
      <c r="D288" s="215" t="s">
        <v>167</v>
      </c>
      <c r="E288" s="216" t="s">
        <v>3032</v>
      </c>
      <c r="F288" s="217" t="s">
        <v>3033</v>
      </c>
      <c r="G288" s="218" t="s">
        <v>691</v>
      </c>
      <c r="H288" s="219">
        <v>2</v>
      </c>
      <c r="I288" s="220"/>
      <c r="J288" s="221">
        <f>ROUND(I288*H288,2)</f>
        <v>0</v>
      </c>
      <c r="K288" s="217" t="s">
        <v>19</v>
      </c>
      <c r="L288" s="47"/>
      <c r="M288" s="222" t="s">
        <v>19</v>
      </c>
      <c r="N288" s="223" t="s">
        <v>41</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172</v>
      </c>
      <c r="AT288" s="226" t="s">
        <v>167</v>
      </c>
      <c r="AU288" s="226" t="s">
        <v>77</v>
      </c>
      <c r="AY288" s="20" t="s">
        <v>165</v>
      </c>
      <c r="BE288" s="227">
        <f>IF(N288="základní",J288,0)</f>
        <v>0</v>
      </c>
      <c r="BF288" s="227">
        <f>IF(N288="snížená",J288,0)</f>
        <v>0</v>
      </c>
      <c r="BG288" s="227">
        <f>IF(N288="zákl. přenesená",J288,0)</f>
        <v>0</v>
      </c>
      <c r="BH288" s="227">
        <f>IF(N288="sníž. přenesená",J288,0)</f>
        <v>0</v>
      </c>
      <c r="BI288" s="227">
        <f>IF(N288="nulová",J288,0)</f>
        <v>0</v>
      </c>
      <c r="BJ288" s="20" t="s">
        <v>77</v>
      </c>
      <c r="BK288" s="227">
        <f>ROUND(I288*H288,2)</f>
        <v>0</v>
      </c>
      <c r="BL288" s="20" t="s">
        <v>172</v>
      </c>
      <c r="BM288" s="226" t="s">
        <v>3034</v>
      </c>
    </row>
    <row r="289" s="2" customFormat="1" ht="16.5" customHeight="1">
      <c r="A289" s="41"/>
      <c r="B289" s="42"/>
      <c r="C289" s="215" t="s">
        <v>1317</v>
      </c>
      <c r="D289" s="215" t="s">
        <v>167</v>
      </c>
      <c r="E289" s="216" t="s">
        <v>3035</v>
      </c>
      <c r="F289" s="217" t="s">
        <v>3036</v>
      </c>
      <c r="G289" s="218" t="s">
        <v>691</v>
      </c>
      <c r="H289" s="219">
        <v>1</v>
      </c>
      <c r="I289" s="220"/>
      <c r="J289" s="221">
        <f>ROUND(I289*H289,2)</f>
        <v>0</v>
      </c>
      <c r="K289" s="217" t="s">
        <v>19</v>
      </c>
      <c r="L289" s="47"/>
      <c r="M289" s="222" t="s">
        <v>19</v>
      </c>
      <c r="N289" s="223" t="s">
        <v>41</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172</v>
      </c>
      <c r="AT289" s="226" t="s">
        <v>167</v>
      </c>
      <c r="AU289" s="226" t="s">
        <v>77</v>
      </c>
      <c r="AY289" s="20" t="s">
        <v>165</v>
      </c>
      <c r="BE289" s="227">
        <f>IF(N289="základní",J289,0)</f>
        <v>0</v>
      </c>
      <c r="BF289" s="227">
        <f>IF(N289="snížená",J289,0)</f>
        <v>0</v>
      </c>
      <c r="BG289" s="227">
        <f>IF(N289="zákl. přenesená",J289,0)</f>
        <v>0</v>
      </c>
      <c r="BH289" s="227">
        <f>IF(N289="sníž. přenesená",J289,0)</f>
        <v>0</v>
      </c>
      <c r="BI289" s="227">
        <f>IF(N289="nulová",J289,0)</f>
        <v>0</v>
      </c>
      <c r="BJ289" s="20" t="s">
        <v>77</v>
      </c>
      <c r="BK289" s="227">
        <f>ROUND(I289*H289,2)</f>
        <v>0</v>
      </c>
      <c r="BL289" s="20" t="s">
        <v>172</v>
      </c>
      <c r="BM289" s="226" t="s">
        <v>3037</v>
      </c>
    </row>
    <row r="290" s="2" customFormat="1" ht="16.5" customHeight="1">
      <c r="A290" s="41"/>
      <c r="B290" s="42"/>
      <c r="C290" s="215" t="s">
        <v>1322</v>
      </c>
      <c r="D290" s="215" t="s">
        <v>167</v>
      </c>
      <c r="E290" s="216" t="s">
        <v>3038</v>
      </c>
      <c r="F290" s="217" t="s">
        <v>3039</v>
      </c>
      <c r="G290" s="218" t="s">
        <v>691</v>
      </c>
      <c r="H290" s="219">
        <v>1</v>
      </c>
      <c r="I290" s="220"/>
      <c r="J290" s="221">
        <f>ROUND(I290*H290,2)</f>
        <v>0</v>
      </c>
      <c r="K290" s="217" t="s">
        <v>19</v>
      </c>
      <c r="L290" s="47"/>
      <c r="M290" s="222" t="s">
        <v>19</v>
      </c>
      <c r="N290" s="223" t="s">
        <v>41</v>
      </c>
      <c r="O290" s="87"/>
      <c r="P290" s="224">
        <f>O290*H290</f>
        <v>0</v>
      </c>
      <c r="Q290" s="224">
        <v>0</v>
      </c>
      <c r="R290" s="224">
        <f>Q290*H290</f>
        <v>0</v>
      </c>
      <c r="S290" s="224">
        <v>0</v>
      </c>
      <c r="T290" s="225">
        <f>S290*H290</f>
        <v>0</v>
      </c>
      <c r="U290" s="41"/>
      <c r="V290" s="41"/>
      <c r="W290" s="41"/>
      <c r="X290" s="41"/>
      <c r="Y290" s="41"/>
      <c r="Z290" s="41"/>
      <c r="AA290" s="41"/>
      <c r="AB290" s="41"/>
      <c r="AC290" s="41"/>
      <c r="AD290" s="41"/>
      <c r="AE290" s="41"/>
      <c r="AR290" s="226" t="s">
        <v>172</v>
      </c>
      <c r="AT290" s="226" t="s">
        <v>167</v>
      </c>
      <c r="AU290" s="226" t="s">
        <v>77</v>
      </c>
      <c r="AY290" s="20" t="s">
        <v>165</v>
      </c>
      <c r="BE290" s="227">
        <f>IF(N290="základní",J290,0)</f>
        <v>0</v>
      </c>
      <c r="BF290" s="227">
        <f>IF(N290="snížená",J290,0)</f>
        <v>0</v>
      </c>
      <c r="BG290" s="227">
        <f>IF(N290="zákl. přenesená",J290,0)</f>
        <v>0</v>
      </c>
      <c r="BH290" s="227">
        <f>IF(N290="sníž. přenesená",J290,0)</f>
        <v>0</v>
      </c>
      <c r="BI290" s="227">
        <f>IF(N290="nulová",J290,0)</f>
        <v>0</v>
      </c>
      <c r="BJ290" s="20" t="s">
        <v>77</v>
      </c>
      <c r="BK290" s="227">
        <f>ROUND(I290*H290,2)</f>
        <v>0</v>
      </c>
      <c r="BL290" s="20" t="s">
        <v>172</v>
      </c>
      <c r="BM290" s="226" t="s">
        <v>3040</v>
      </c>
    </row>
    <row r="291" s="2" customFormat="1" ht="16.5" customHeight="1">
      <c r="A291" s="41"/>
      <c r="B291" s="42"/>
      <c r="C291" s="215" t="s">
        <v>1328</v>
      </c>
      <c r="D291" s="215" t="s">
        <v>167</v>
      </c>
      <c r="E291" s="216" t="s">
        <v>3041</v>
      </c>
      <c r="F291" s="217" t="s">
        <v>3042</v>
      </c>
      <c r="G291" s="218" t="s">
        <v>691</v>
      </c>
      <c r="H291" s="219">
        <v>1</v>
      </c>
      <c r="I291" s="220"/>
      <c r="J291" s="221">
        <f>ROUND(I291*H291,2)</f>
        <v>0</v>
      </c>
      <c r="K291" s="217" t="s">
        <v>19</v>
      </c>
      <c r="L291" s="47"/>
      <c r="M291" s="222" t="s">
        <v>19</v>
      </c>
      <c r="N291" s="223" t="s">
        <v>41</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172</v>
      </c>
      <c r="AT291" s="226" t="s">
        <v>167</v>
      </c>
      <c r="AU291" s="226" t="s">
        <v>77</v>
      </c>
      <c r="AY291" s="20" t="s">
        <v>165</v>
      </c>
      <c r="BE291" s="227">
        <f>IF(N291="základní",J291,0)</f>
        <v>0</v>
      </c>
      <c r="BF291" s="227">
        <f>IF(N291="snížená",J291,0)</f>
        <v>0</v>
      </c>
      <c r="BG291" s="227">
        <f>IF(N291="zákl. přenesená",J291,0)</f>
        <v>0</v>
      </c>
      <c r="BH291" s="227">
        <f>IF(N291="sníž. přenesená",J291,0)</f>
        <v>0</v>
      </c>
      <c r="BI291" s="227">
        <f>IF(N291="nulová",J291,0)</f>
        <v>0</v>
      </c>
      <c r="BJ291" s="20" t="s">
        <v>77</v>
      </c>
      <c r="BK291" s="227">
        <f>ROUND(I291*H291,2)</f>
        <v>0</v>
      </c>
      <c r="BL291" s="20" t="s">
        <v>172</v>
      </c>
      <c r="BM291" s="226" t="s">
        <v>3043</v>
      </c>
    </row>
    <row r="292" s="12" customFormat="1" ht="25.92" customHeight="1">
      <c r="A292" s="12"/>
      <c r="B292" s="199"/>
      <c r="C292" s="200"/>
      <c r="D292" s="201" t="s">
        <v>69</v>
      </c>
      <c r="E292" s="202" t="s">
        <v>3044</v>
      </c>
      <c r="F292" s="202" t="s">
        <v>3045</v>
      </c>
      <c r="G292" s="200"/>
      <c r="H292" s="200"/>
      <c r="I292" s="203"/>
      <c r="J292" s="204">
        <f>BK292</f>
        <v>0</v>
      </c>
      <c r="K292" s="200"/>
      <c r="L292" s="205"/>
      <c r="M292" s="206"/>
      <c r="N292" s="207"/>
      <c r="O292" s="207"/>
      <c r="P292" s="208">
        <f>SUM(P293:P300)</f>
        <v>0</v>
      </c>
      <c r="Q292" s="207"/>
      <c r="R292" s="208">
        <f>SUM(R293:R300)</f>
        <v>0</v>
      </c>
      <c r="S292" s="207"/>
      <c r="T292" s="209">
        <f>SUM(T293:T300)</f>
        <v>0</v>
      </c>
      <c r="U292" s="12"/>
      <c r="V292" s="12"/>
      <c r="W292" s="12"/>
      <c r="X292" s="12"/>
      <c r="Y292" s="12"/>
      <c r="Z292" s="12"/>
      <c r="AA292" s="12"/>
      <c r="AB292" s="12"/>
      <c r="AC292" s="12"/>
      <c r="AD292" s="12"/>
      <c r="AE292" s="12"/>
      <c r="AR292" s="210" t="s">
        <v>77</v>
      </c>
      <c r="AT292" s="211" t="s">
        <v>69</v>
      </c>
      <c r="AU292" s="211" t="s">
        <v>70</v>
      </c>
      <c r="AY292" s="210" t="s">
        <v>165</v>
      </c>
      <c r="BK292" s="212">
        <f>SUM(BK293:BK300)</f>
        <v>0</v>
      </c>
    </row>
    <row r="293" s="2" customFormat="1" ht="16.5" customHeight="1">
      <c r="A293" s="41"/>
      <c r="B293" s="42"/>
      <c r="C293" s="215" t="s">
        <v>1333</v>
      </c>
      <c r="D293" s="215" t="s">
        <v>167</v>
      </c>
      <c r="E293" s="216" t="s">
        <v>3046</v>
      </c>
      <c r="F293" s="217" t="s">
        <v>3047</v>
      </c>
      <c r="G293" s="218" t="s">
        <v>3048</v>
      </c>
      <c r="H293" s="219">
        <v>1</v>
      </c>
      <c r="I293" s="220"/>
      <c r="J293" s="221">
        <f>ROUND(I293*H293,2)</f>
        <v>0</v>
      </c>
      <c r="K293" s="217" t="s">
        <v>19</v>
      </c>
      <c r="L293" s="47"/>
      <c r="M293" s="222" t="s">
        <v>19</v>
      </c>
      <c r="N293" s="223" t="s">
        <v>41</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172</v>
      </c>
      <c r="AT293" s="226" t="s">
        <v>167</v>
      </c>
      <c r="AU293" s="226" t="s">
        <v>77</v>
      </c>
      <c r="AY293" s="20" t="s">
        <v>165</v>
      </c>
      <c r="BE293" s="227">
        <f>IF(N293="základní",J293,0)</f>
        <v>0</v>
      </c>
      <c r="BF293" s="227">
        <f>IF(N293="snížená",J293,0)</f>
        <v>0</v>
      </c>
      <c r="BG293" s="227">
        <f>IF(N293="zákl. přenesená",J293,0)</f>
        <v>0</v>
      </c>
      <c r="BH293" s="227">
        <f>IF(N293="sníž. přenesená",J293,0)</f>
        <v>0</v>
      </c>
      <c r="BI293" s="227">
        <f>IF(N293="nulová",J293,0)</f>
        <v>0</v>
      </c>
      <c r="BJ293" s="20" t="s">
        <v>77</v>
      </c>
      <c r="BK293" s="227">
        <f>ROUND(I293*H293,2)</f>
        <v>0</v>
      </c>
      <c r="BL293" s="20" t="s">
        <v>172</v>
      </c>
      <c r="BM293" s="226" t="s">
        <v>3049</v>
      </c>
    </row>
    <row r="294" s="2" customFormat="1" ht="16.5" customHeight="1">
      <c r="A294" s="41"/>
      <c r="B294" s="42"/>
      <c r="C294" s="215" t="s">
        <v>1340</v>
      </c>
      <c r="D294" s="215" t="s">
        <v>167</v>
      </c>
      <c r="E294" s="216" t="s">
        <v>3050</v>
      </c>
      <c r="F294" s="217" t="s">
        <v>3051</v>
      </c>
      <c r="G294" s="218" t="s">
        <v>3048</v>
      </c>
      <c r="H294" s="219">
        <v>1</v>
      </c>
      <c r="I294" s="220"/>
      <c r="J294" s="221">
        <f>ROUND(I294*H294,2)</f>
        <v>0</v>
      </c>
      <c r="K294" s="217" t="s">
        <v>19</v>
      </c>
      <c r="L294" s="47"/>
      <c r="M294" s="222" t="s">
        <v>19</v>
      </c>
      <c r="N294" s="223" t="s">
        <v>41</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172</v>
      </c>
      <c r="AT294" s="226" t="s">
        <v>167</v>
      </c>
      <c r="AU294" s="226" t="s">
        <v>77</v>
      </c>
      <c r="AY294" s="20" t="s">
        <v>165</v>
      </c>
      <c r="BE294" s="227">
        <f>IF(N294="základní",J294,0)</f>
        <v>0</v>
      </c>
      <c r="BF294" s="227">
        <f>IF(N294="snížená",J294,0)</f>
        <v>0</v>
      </c>
      <c r="BG294" s="227">
        <f>IF(N294="zákl. přenesená",J294,0)</f>
        <v>0</v>
      </c>
      <c r="BH294" s="227">
        <f>IF(N294="sníž. přenesená",J294,0)</f>
        <v>0</v>
      </c>
      <c r="BI294" s="227">
        <f>IF(N294="nulová",J294,0)</f>
        <v>0</v>
      </c>
      <c r="BJ294" s="20" t="s">
        <v>77</v>
      </c>
      <c r="BK294" s="227">
        <f>ROUND(I294*H294,2)</f>
        <v>0</v>
      </c>
      <c r="BL294" s="20" t="s">
        <v>172</v>
      </c>
      <c r="BM294" s="226" t="s">
        <v>3052</v>
      </c>
    </row>
    <row r="295" s="2" customFormat="1" ht="16.5" customHeight="1">
      <c r="A295" s="41"/>
      <c r="B295" s="42"/>
      <c r="C295" s="215" t="s">
        <v>1345</v>
      </c>
      <c r="D295" s="215" t="s">
        <v>167</v>
      </c>
      <c r="E295" s="216" t="s">
        <v>3053</v>
      </c>
      <c r="F295" s="217" t="s">
        <v>3054</v>
      </c>
      <c r="G295" s="218" t="s">
        <v>3048</v>
      </c>
      <c r="H295" s="219">
        <v>1</v>
      </c>
      <c r="I295" s="220"/>
      <c r="J295" s="221">
        <f>ROUND(I295*H295,2)</f>
        <v>0</v>
      </c>
      <c r="K295" s="217" t="s">
        <v>19</v>
      </c>
      <c r="L295" s="47"/>
      <c r="M295" s="222" t="s">
        <v>19</v>
      </c>
      <c r="N295" s="223" t="s">
        <v>41</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172</v>
      </c>
      <c r="AT295" s="226" t="s">
        <v>167</v>
      </c>
      <c r="AU295" s="226" t="s">
        <v>77</v>
      </c>
      <c r="AY295" s="20" t="s">
        <v>165</v>
      </c>
      <c r="BE295" s="227">
        <f>IF(N295="základní",J295,0)</f>
        <v>0</v>
      </c>
      <c r="BF295" s="227">
        <f>IF(N295="snížená",J295,0)</f>
        <v>0</v>
      </c>
      <c r="BG295" s="227">
        <f>IF(N295="zákl. přenesená",J295,0)</f>
        <v>0</v>
      </c>
      <c r="BH295" s="227">
        <f>IF(N295="sníž. přenesená",J295,0)</f>
        <v>0</v>
      </c>
      <c r="BI295" s="227">
        <f>IF(N295="nulová",J295,0)</f>
        <v>0</v>
      </c>
      <c r="BJ295" s="20" t="s">
        <v>77</v>
      </c>
      <c r="BK295" s="227">
        <f>ROUND(I295*H295,2)</f>
        <v>0</v>
      </c>
      <c r="BL295" s="20" t="s">
        <v>172</v>
      </c>
      <c r="BM295" s="226" t="s">
        <v>3055</v>
      </c>
    </row>
    <row r="296" s="2" customFormat="1" ht="16.5" customHeight="1">
      <c r="A296" s="41"/>
      <c r="B296" s="42"/>
      <c r="C296" s="215" t="s">
        <v>3056</v>
      </c>
      <c r="D296" s="215" t="s">
        <v>167</v>
      </c>
      <c r="E296" s="216" t="s">
        <v>3057</v>
      </c>
      <c r="F296" s="217" t="s">
        <v>3058</v>
      </c>
      <c r="G296" s="218" t="s">
        <v>3048</v>
      </c>
      <c r="H296" s="219">
        <v>1</v>
      </c>
      <c r="I296" s="220"/>
      <c r="J296" s="221">
        <f>ROUND(I296*H296,2)</f>
        <v>0</v>
      </c>
      <c r="K296" s="217" t="s">
        <v>19</v>
      </c>
      <c r="L296" s="47"/>
      <c r="M296" s="222" t="s">
        <v>19</v>
      </c>
      <c r="N296" s="223" t="s">
        <v>41</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172</v>
      </c>
      <c r="AT296" s="226" t="s">
        <v>167</v>
      </c>
      <c r="AU296" s="226" t="s">
        <v>77</v>
      </c>
      <c r="AY296" s="20" t="s">
        <v>165</v>
      </c>
      <c r="BE296" s="227">
        <f>IF(N296="základní",J296,0)</f>
        <v>0</v>
      </c>
      <c r="BF296" s="227">
        <f>IF(N296="snížená",J296,0)</f>
        <v>0</v>
      </c>
      <c r="BG296" s="227">
        <f>IF(N296="zákl. přenesená",J296,0)</f>
        <v>0</v>
      </c>
      <c r="BH296" s="227">
        <f>IF(N296="sníž. přenesená",J296,0)</f>
        <v>0</v>
      </c>
      <c r="BI296" s="227">
        <f>IF(N296="nulová",J296,0)</f>
        <v>0</v>
      </c>
      <c r="BJ296" s="20" t="s">
        <v>77</v>
      </c>
      <c r="BK296" s="227">
        <f>ROUND(I296*H296,2)</f>
        <v>0</v>
      </c>
      <c r="BL296" s="20" t="s">
        <v>172</v>
      </c>
      <c r="BM296" s="226" t="s">
        <v>3059</v>
      </c>
    </row>
    <row r="297" s="2" customFormat="1" ht="16.5" customHeight="1">
      <c r="A297" s="41"/>
      <c r="B297" s="42"/>
      <c r="C297" s="215" t="s">
        <v>3060</v>
      </c>
      <c r="D297" s="215" t="s">
        <v>167</v>
      </c>
      <c r="E297" s="216" t="s">
        <v>3061</v>
      </c>
      <c r="F297" s="217" t="s">
        <v>3062</v>
      </c>
      <c r="G297" s="218" t="s">
        <v>691</v>
      </c>
      <c r="H297" s="219">
        <v>2</v>
      </c>
      <c r="I297" s="220"/>
      <c r="J297" s="221">
        <f>ROUND(I297*H297,2)</f>
        <v>0</v>
      </c>
      <c r="K297" s="217" t="s">
        <v>19</v>
      </c>
      <c r="L297" s="47"/>
      <c r="M297" s="222" t="s">
        <v>19</v>
      </c>
      <c r="N297" s="223" t="s">
        <v>41</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172</v>
      </c>
      <c r="AT297" s="226" t="s">
        <v>167</v>
      </c>
      <c r="AU297" s="226" t="s">
        <v>77</v>
      </c>
      <c r="AY297" s="20" t="s">
        <v>165</v>
      </c>
      <c r="BE297" s="227">
        <f>IF(N297="základní",J297,0)</f>
        <v>0</v>
      </c>
      <c r="BF297" s="227">
        <f>IF(N297="snížená",J297,0)</f>
        <v>0</v>
      </c>
      <c r="BG297" s="227">
        <f>IF(N297="zákl. přenesená",J297,0)</f>
        <v>0</v>
      </c>
      <c r="BH297" s="227">
        <f>IF(N297="sníž. přenesená",J297,0)</f>
        <v>0</v>
      </c>
      <c r="BI297" s="227">
        <f>IF(N297="nulová",J297,0)</f>
        <v>0</v>
      </c>
      <c r="BJ297" s="20" t="s">
        <v>77</v>
      </c>
      <c r="BK297" s="227">
        <f>ROUND(I297*H297,2)</f>
        <v>0</v>
      </c>
      <c r="BL297" s="20" t="s">
        <v>172</v>
      </c>
      <c r="BM297" s="226" t="s">
        <v>3063</v>
      </c>
    </row>
    <row r="298" s="2" customFormat="1" ht="16.5" customHeight="1">
      <c r="A298" s="41"/>
      <c r="B298" s="42"/>
      <c r="C298" s="215" t="s">
        <v>3064</v>
      </c>
      <c r="D298" s="215" t="s">
        <v>167</v>
      </c>
      <c r="E298" s="216" t="s">
        <v>3065</v>
      </c>
      <c r="F298" s="217" t="s">
        <v>3066</v>
      </c>
      <c r="G298" s="218" t="s">
        <v>691</v>
      </c>
      <c r="H298" s="219">
        <v>0</v>
      </c>
      <c r="I298" s="220"/>
      <c r="J298" s="221">
        <f>ROUND(I298*H298,2)</f>
        <v>0</v>
      </c>
      <c r="K298" s="217" t="s">
        <v>19</v>
      </c>
      <c r="L298" s="47"/>
      <c r="M298" s="222" t="s">
        <v>19</v>
      </c>
      <c r="N298" s="223" t="s">
        <v>41</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172</v>
      </c>
      <c r="AT298" s="226" t="s">
        <v>167</v>
      </c>
      <c r="AU298" s="226" t="s">
        <v>77</v>
      </c>
      <c r="AY298" s="20" t="s">
        <v>165</v>
      </c>
      <c r="BE298" s="227">
        <f>IF(N298="základní",J298,0)</f>
        <v>0</v>
      </c>
      <c r="BF298" s="227">
        <f>IF(N298="snížená",J298,0)</f>
        <v>0</v>
      </c>
      <c r="BG298" s="227">
        <f>IF(N298="zákl. přenesená",J298,0)</f>
        <v>0</v>
      </c>
      <c r="BH298" s="227">
        <f>IF(N298="sníž. přenesená",J298,0)</f>
        <v>0</v>
      </c>
      <c r="BI298" s="227">
        <f>IF(N298="nulová",J298,0)</f>
        <v>0</v>
      </c>
      <c r="BJ298" s="20" t="s">
        <v>77</v>
      </c>
      <c r="BK298" s="227">
        <f>ROUND(I298*H298,2)</f>
        <v>0</v>
      </c>
      <c r="BL298" s="20" t="s">
        <v>172</v>
      </c>
      <c r="BM298" s="226" t="s">
        <v>3067</v>
      </c>
    </row>
    <row r="299" s="2" customFormat="1" ht="16.5" customHeight="1">
      <c r="A299" s="41"/>
      <c r="B299" s="42"/>
      <c r="C299" s="215" t="s">
        <v>3068</v>
      </c>
      <c r="D299" s="215" t="s">
        <v>167</v>
      </c>
      <c r="E299" s="216" t="s">
        <v>3069</v>
      </c>
      <c r="F299" s="217" t="s">
        <v>3070</v>
      </c>
      <c r="G299" s="218" t="s">
        <v>691</v>
      </c>
      <c r="H299" s="219">
        <v>1</v>
      </c>
      <c r="I299" s="220"/>
      <c r="J299" s="221">
        <f>ROUND(I299*H299,2)</f>
        <v>0</v>
      </c>
      <c r="K299" s="217" t="s">
        <v>19</v>
      </c>
      <c r="L299" s="47"/>
      <c r="M299" s="222" t="s">
        <v>19</v>
      </c>
      <c r="N299" s="223" t="s">
        <v>41</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172</v>
      </c>
      <c r="AT299" s="226" t="s">
        <v>167</v>
      </c>
      <c r="AU299" s="226" t="s">
        <v>77</v>
      </c>
      <c r="AY299" s="20" t="s">
        <v>165</v>
      </c>
      <c r="BE299" s="227">
        <f>IF(N299="základní",J299,0)</f>
        <v>0</v>
      </c>
      <c r="BF299" s="227">
        <f>IF(N299="snížená",J299,0)</f>
        <v>0</v>
      </c>
      <c r="BG299" s="227">
        <f>IF(N299="zákl. přenesená",J299,0)</f>
        <v>0</v>
      </c>
      <c r="BH299" s="227">
        <f>IF(N299="sníž. přenesená",J299,0)</f>
        <v>0</v>
      </c>
      <c r="BI299" s="227">
        <f>IF(N299="nulová",J299,0)</f>
        <v>0</v>
      </c>
      <c r="BJ299" s="20" t="s">
        <v>77</v>
      </c>
      <c r="BK299" s="227">
        <f>ROUND(I299*H299,2)</f>
        <v>0</v>
      </c>
      <c r="BL299" s="20" t="s">
        <v>172</v>
      </c>
      <c r="BM299" s="226" t="s">
        <v>3071</v>
      </c>
    </row>
    <row r="300" s="2" customFormat="1" ht="16.5" customHeight="1">
      <c r="A300" s="41"/>
      <c r="B300" s="42"/>
      <c r="C300" s="215" t="s">
        <v>3072</v>
      </c>
      <c r="D300" s="215" t="s">
        <v>167</v>
      </c>
      <c r="E300" s="216" t="s">
        <v>3073</v>
      </c>
      <c r="F300" s="217" t="s">
        <v>3074</v>
      </c>
      <c r="G300" s="218" t="s">
        <v>3048</v>
      </c>
      <c r="H300" s="219">
        <v>1</v>
      </c>
      <c r="I300" s="220"/>
      <c r="J300" s="221">
        <f>ROUND(I300*H300,2)</f>
        <v>0</v>
      </c>
      <c r="K300" s="217" t="s">
        <v>19</v>
      </c>
      <c r="L300" s="47"/>
      <c r="M300" s="222" t="s">
        <v>19</v>
      </c>
      <c r="N300" s="223" t="s">
        <v>41</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172</v>
      </c>
      <c r="AT300" s="226" t="s">
        <v>167</v>
      </c>
      <c r="AU300" s="226" t="s">
        <v>77</v>
      </c>
      <c r="AY300" s="20" t="s">
        <v>165</v>
      </c>
      <c r="BE300" s="227">
        <f>IF(N300="základní",J300,0)</f>
        <v>0</v>
      </c>
      <c r="BF300" s="227">
        <f>IF(N300="snížená",J300,0)</f>
        <v>0</v>
      </c>
      <c r="BG300" s="227">
        <f>IF(N300="zákl. přenesená",J300,0)</f>
        <v>0</v>
      </c>
      <c r="BH300" s="227">
        <f>IF(N300="sníž. přenesená",J300,0)</f>
        <v>0</v>
      </c>
      <c r="BI300" s="227">
        <f>IF(N300="nulová",J300,0)</f>
        <v>0</v>
      </c>
      <c r="BJ300" s="20" t="s">
        <v>77</v>
      </c>
      <c r="BK300" s="227">
        <f>ROUND(I300*H300,2)</f>
        <v>0</v>
      </c>
      <c r="BL300" s="20" t="s">
        <v>172</v>
      </c>
      <c r="BM300" s="226" t="s">
        <v>3075</v>
      </c>
    </row>
    <row r="301" s="12" customFormat="1" ht="25.92" customHeight="1">
      <c r="A301" s="12"/>
      <c r="B301" s="199"/>
      <c r="C301" s="200"/>
      <c r="D301" s="201" t="s">
        <v>69</v>
      </c>
      <c r="E301" s="202" t="s">
        <v>3076</v>
      </c>
      <c r="F301" s="202" t="s">
        <v>3077</v>
      </c>
      <c r="G301" s="200"/>
      <c r="H301" s="200"/>
      <c r="I301" s="203"/>
      <c r="J301" s="204">
        <f>BK301</f>
        <v>0</v>
      </c>
      <c r="K301" s="200"/>
      <c r="L301" s="205"/>
      <c r="M301" s="206"/>
      <c r="N301" s="207"/>
      <c r="O301" s="207"/>
      <c r="P301" s="208">
        <f>SUM(P302:P305)</f>
        <v>0</v>
      </c>
      <c r="Q301" s="207"/>
      <c r="R301" s="208">
        <f>SUM(R302:R305)</f>
        <v>0</v>
      </c>
      <c r="S301" s="207"/>
      <c r="T301" s="209">
        <f>SUM(T302:T305)</f>
        <v>0</v>
      </c>
      <c r="U301" s="12"/>
      <c r="V301" s="12"/>
      <c r="W301" s="12"/>
      <c r="X301" s="12"/>
      <c r="Y301" s="12"/>
      <c r="Z301" s="12"/>
      <c r="AA301" s="12"/>
      <c r="AB301" s="12"/>
      <c r="AC301" s="12"/>
      <c r="AD301" s="12"/>
      <c r="AE301" s="12"/>
      <c r="AR301" s="210" t="s">
        <v>77</v>
      </c>
      <c r="AT301" s="211" t="s">
        <v>69</v>
      </c>
      <c r="AU301" s="211" t="s">
        <v>70</v>
      </c>
      <c r="AY301" s="210" t="s">
        <v>165</v>
      </c>
      <c r="BK301" s="212">
        <f>SUM(BK302:BK305)</f>
        <v>0</v>
      </c>
    </row>
    <row r="302" s="2" customFormat="1" ht="24.15" customHeight="1">
      <c r="A302" s="41"/>
      <c r="B302" s="42"/>
      <c r="C302" s="215" t="s">
        <v>3078</v>
      </c>
      <c r="D302" s="215" t="s">
        <v>167</v>
      </c>
      <c r="E302" s="216" t="s">
        <v>3079</v>
      </c>
      <c r="F302" s="217" t="s">
        <v>3080</v>
      </c>
      <c r="G302" s="218" t="s">
        <v>691</v>
      </c>
      <c r="H302" s="219">
        <v>1</v>
      </c>
      <c r="I302" s="220"/>
      <c r="J302" s="221">
        <f>ROUND(I302*H302,2)</f>
        <v>0</v>
      </c>
      <c r="K302" s="217" t="s">
        <v>19</v>
      </c>
      <c r="L302" s="47"/>
      <c r="M302" s="222" t="s">
        <v>19</v>
      </c>
      <c r="N302" s="223" t="s">
        <v>41</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172</v>
      </c>
      <c r="AT302" s="226" t="s">
        <v>167</v>
      </c>
      <c r="AU302" s="226" t="s">
        <v>77</v>
      </c>
      <c r="AY302" s="20" t="s">
        <v>165</v>
      </c>
      <c r="BE302" s="227">
        <f>IF(N302="základní",J302,0)</f>
        <v>0</v>
      </c>
      <c r="BF302" s="227">
        <f>IF(N302="snížená",J302,0)</f>
        <v>0</v>
      </c>
      <c r="BG302" s="227">
        <f>IF(N302="zákl. přenesená",J302,0)</f>
        <v>0</v>
      </c>
      <c r="BH302" s="227">
        <f>IF(N302="sníž. přenesená",J302,0)</f>
        <v>0</v>
      </c>
      <c r="BI302" s="227">
        <f>IF(N302="nulová",J302,0)</f>
        <v>0</v>
      </c>
      <c r="BJ302" s="20" t="s">
        <v>77</v>
      </c>
      <c r="BK302" s="227">
        <f>ROUND(I302*H302,2)</f>
        <v>0</v>
      </c>
      <c r="BL302" s="20" t="s">
        <v>172</v>
      </c>
      <c r="BM302" s="226" t="s">
        <v>3081</v>
      </c>
    </row>
    <row r="303" s="2" customFormat="1" ht="16.5" customHeight="1">
      <c r="A303" s="41"/>
      <c r="B303" s="42"/>
      <c r="C303" s="215" t="s">
        <v>3082</v>
      </c>
      <c r="D303" s="215" t="s">
        <v>167</v>
      </c>
      <c r="E303" s="216" t="s">
        <v>3083</v>
      </c>
      <c r="F303" s="217" t="s">
        <v>3084</v>
      </c>
      <c r="G303" s="218" t="s">
        <v>691</v>
      </c>
      <c r="H303" s="219">
        <v>1</v>
      </c>
      <c r="I303" s="220"/>
      <c r="J303" s="221">
        <f>ROUND(I303*H303,2)</f>
        <v>0</v>
      </c>
      <c r="K303" s="217" t="s">
        <v>19</v>
      </c>
      <c r="L303" s="47"/>
      <c r="M303" s="222" t="s">
        <v>19</v>
      </c>
      <c r="N303" s="223" t="s">
        <v>41</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172</v>
      </c>
      <c r="AT303" s="226" t="s">
        <v>167</v>
      </c>
      <c r="AU303" s="226" t="s">
        <v>77</v>
      </c>
      <c r="AY303" s="20" t="s">
        <v>165</v>
      </c>
      <c r="BE303" s="227">
        <f>IF(N303="základní",J303,0)</f>
        <v>0</v>
      </c>
      <c r="BF303" s="227">
        <f>IF(N303="snížená",J303,0)</f>
        <v>0</v>
      </c>
      <c r="BG303" s="227">
        <f>IF(N303="zákl. přenesená",J303,0)</f>
        <v>0</v>
      </c>
      <c r="BH303" s="227">
        <f>IF(N303="sníž. přenesená",J303,0)</f>
        <v>0</v>
      </c>
      <c r="BI303" s="227">
        <f>IF(N303="nulová",J303,0)</f>
        <v>0</v>
      </c>
      <c r="BJ303" s="20" t="s">
        <v>77</v>
      </c>
      <c r="BK303" s="227">
        <f>ROUND(I303*H303,2)</f>
        <v>0</v>
      </c>
      <c r="BL303" s="20" t="s">
        <v>172</v>
      </c>
      <c r="BM303" s="226" t="s">
        <v>3085</v>
      </c>
    </row>
    <row r="304" s="2" customFormat="1" ht="16.5" customHeight="1">
      <c r="A304" s="41"/>
      <c r="B304" s="42"/>
      <c r="C304" s="215" t="s">
        <v>3086</v>
      </c>
      <c r="D304" s="215" t="s">
        <v>167</v>
      </c>
      <c r="E304" s="216" t="s">
        <v>3087</v>
      </c>
      <c r="F304" s="217" t="s">
        <v>3088</v>
      </c>
      <c r="G304" s="218" t="s">
        <v>1358</v>
      </c>
      <c r="H304" s="219">
        <v>1</v>
      </c>
      <c r="I304" s="220"/>
      <c r="J304" s="221">
        <f>ROUND(I304*H304,2)</f>
        <v>0</v>
      </c>
      <c r="K304" s="217" t="s">
        <v>19</v>
      </c>
      <c r="L304" s="47"/>
      <c r="M304" s="222" t="s">
        <v>19</v>
      </c>
      <c r="N304" s="223" t="s">
        <v>41</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172</v>
      </c>
      <c r="AT304" s="226" t="s">
        <v>167</v>
      </c>
      <c r="AU304" s="226" t="s">
        <v>77</v>
      </c>
      <c r="AY304" s="20" t="s">
        <v>165</v>
      </c>
      <c r="BE304" s="227">
        <f>IF(N304="základní",J304,0)</f>
        <v>0</v>
      </c>
      <c r="BF304" s="227">
        <f>IF(N304="snížená",J304,0)</f>
        <v>0</v>
      </c>
      <c r="BG304" s="227">
        <f>IF(N304="zákl. přenesená",J304,0)</f>
        <v>0</v>
      </c>
      <c r="BH304" s="227">
        <f>IF(N304="sníž. přenesená",J304,0)</f>
        <v>0</v>
      </c>
      <c r="BI304" s="227">
        <f>IF(N304="nulová",J304,0)</f>
        <v>0</v>
      </c>
      <c r="BJ304" s="20" t="s">
        <v>77</v>
      </c>
      <c r="BK304" s="227">
        <f>ROUND(I304*H304,2)</f>
        <v>0</v>
      </c>
      <c r="BL304" s="20" t="s">
        <v>172</v>
      </c>
      <c r="BM304" s="226" t="s">
        <v>3089</v>
      </c>
    </row>
    <row r="305" s="2" customFormat="1" ht="16.5" customHeight="1">
      <c r="A305" s="41"/>
      <c r="B305" s="42"/>
      <c r="C305" s="215" t="s">
        <v>3090</v>
      </c>
      <c r="D305" s="215" t="s">
        <v>167</v>
      </c>
      <c r="E305" s="216" t="s">
        <v>3091</v>
      </c>
      <c r="F305" s="217" t="s">
        <v>3092</v>
      </c>
      <c r="G305" s="218" t="s">
        <v>691</v>
      </c>
      <c r="H305" s="219">
        <v>1</v>
      </c>
      <c r="I305" s="220"/>
      <c r="J305" s="221">
        <f>ROUND(I305*H305,2)</f>
        <v>0</v>
      </c>
      <c r="K305" s="217" t="s">
        <v>19</v>
      </c>
      <c r="L305" s="47"/>
      <c r="M305" s="222" t="s">
        <v>19</v>
      </c>
      <c r="N305" s="223" t="s">
        <v>41</v>
      </c>
      <c r="O305" s="87"/>
      <c r="P305" s="224">
        <f>O305*H305</f>
        <v>0</v>
      </c>
      <c r="Q305" s="224">
        <v>0</v>
      </c>
      <c r="R305" s="224">
        <f>Q305*H305</f>
        <v>0</v>
      </c>
      <c r="S305" s="224">
        <v>0</v>
      </c>
      <c r="T305" s="225">
        <f>S305*H305</f>
        <v>0</v>
      </c>
      <c r="U305" s="41"/>
      <c r="V305" s="41"/>
      <c r="W305" s="41"/>
      <c r="X305" s="41"/>
      <c r="Y305" s="41"/>
      <c r="Z305" s="41"/>
      <c r="AA305" s="41"/>
      <c r="AB305" s="41"/>
      <c r="AC305" s="41"/>
      <c r="AD305" s="41"/>
      <c r="AE305" s="41"/>
      <c r="AR305" s="226" t="s">
        <v>172</v>
      </c>
      <c r="AT305" s="226" t="s">
        <v>167</v>
      </c>
      <c r="AU305" s="226" t="s">
        <v>77</v>
      </c>
      <c r="AY305" s="20" t="s">
        <v>165</v>
      </c>
      <c r="BE305" s="227">
        <f>IF(N305="základní",J305,0)</f>
        <v>0</v>
      </c>
      <c r="BF305" s="227">
        <f>IF(N305="snížená",J305,0)</f>
        <v>0</v>
      </c>
      <c r="BG305" s="227">
        <f>IF(N305="zákl. přenesená",J305,0)</f>
        <v>0</v>
      </c>
      <c r="BH305" s="227">
        <f>IF(N305="sníž. přenesená",J305,0)</f>
        <v>0</v>
      </c>
      <c r="BI305" s="227">
        <f>IF(N305="nulová",J305,0)</f>
        <v>0</v>
      </c>
      <c r="BJ305" s="20" t="s">
        <v>77</v>
      </c>
      <c r="BK305" s="227">
        <f>ROUND(I305*H305,2)</f>
        <v>0</v>
      </c>
      <c r="BL305" s="20" t="s">
        <v>172</v>
      </c>
      <c r="BM305" s="226" t="s">
        <v>3093</v>
      </c>
    </row>
    <row r="306" s="12" customFormat="1" ht="25.92" customHeight="1">
      <c r="A306" s="12"/>
      <c r="B306" s="199"/>
      <c r="C306" s="200"/>
      <c r="D306" s="201" t="s">
        <v>69</v>
      </c>
      <c r="E306" s="202" t="s">
        <v>3094</v>
      </c>
      <c r="F306" s="202" t="s">
        <v>3095</v>
      </c>
      <c r="G306" s="200"/>
      <c r="H306" s="200"/>
      <c r="I306" s="203"/>
      <c r="J306" s="204">
        <f>BK306</f>
        <v>0</v>
      </c>
      <c r="K306" s="200"/>
      <c r="L306" s="205"/>
      <c r="M306" s="206"/>
      <c r="N306" s="207"/>
      <c r="O306" s="207"/>
      <c r="P306" s="208">
        <f>SUM(P307:P367)</f>
        <v>0</v>
      </c>
      <c r="Q306" s="207"/>
      <c r="R306" s="208">
        <f>SUM(R307:R367)</f>
        <v>0</v>
      </c>
      <c r="S306" s="207"/>
      <c r="T306" s="209">
        <f>SUM(T307:T367)</f>
        <v>0</v>
      </c>
      <c r="U306" s="12"/>
      <c r="V306" s="12"/>
      <c r="W306" s="12"/>
      <c r="X306" s="12"/>
      <c r="Y306" s="12"/>
      <c r="Z306" s="12"/>
      <c r="AA306" s="12"/>
      <c r="AB306" s="12"/>
      <c r="AC306" s="12"/>
      <c r="AD306" s="12"/>
      <c r="AE306" s="12"/>
      <c r="AR306" s="210" t="s">
        <v>77</v>
      </c>
      <c r="AT306" s="211" t="s">
        <v>69</v>
      </c>
      <c r="AU306" s="211" t="s">
        <v>70</v>
      </c>
      <c r="AY306" s="210" t="s">
        <v>165</v>
      </c>
      <c r="BK306" s="212">
        <f>SUM(BK307:BK367)</f>
        <v>0</v>
      </c>
    </row>
    <row r="307" s="2" customFormat="1" ht="24.15" customHeight="1">
      <c r="A307" s="41"/>
      <c r="B307" s="42"/>
      <c r="C307" s="215" t="s">
        <v>3096</v>
      </c>
      <c r="D307" s="215" t="s">
        <v>167</v>
      </c>
      <c r="E307" s="216" t="s">
        <v>3097</v>
      </c>
      <c r="F307" s="217" t="s">
        <v>3098</v>
      </c>
      <c r="G307" s="218" t="s">
        <v>1358</v>
      </c>
      <c r="H307" s="219">
        <v>1</v>
      </c>
      <c r="I307" s="220"/>
      <c r="J307" s="221">
        <f>ROUND(I307*H307,2)</f>
        <v>0</v>
      </c>
      <c r="K307" s="217" t="s">
        <v>19</v>
      </c>
      <c r="L307" s="47"/>
      <c r="M307" s="222" t="s">
        <v>19</v>
      </c>
      <c r="N307" s="223" t="s">
        <v>41</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172</v>
      </c>
      <c r="AT307" s="226" t="s">
        <v>167</v>
      </c>
      <c r="AU307" s="226" t="s">
        <v>77</v>
      </c>
      <c r="AY307" s="20" t="s">
        <v>165</v>
      </c>
      <c r="BE307" s="227">
        <f>IF(N307="základní",J307,0)</f>
        <v>0</v>
      </c>
      <c r="BF307" s="227">
        <f>IF(N307="snížená",J307,0)</f>
        <v>0</v>
      </c>
      <c r="BG307" s="227">
        <f>IF(N307="zákl. přenesená",J307,0)</f>
        <v>0</v>
      </c>
      <c r="BH307" s="227">
        <f>IF(N307="sníž. přenesená",J307,0)</f>
        <v>0</v>
      </c>
      <c r="BI307" s="227">
        <f>IF(N307="nulová",J307,0)</f>
        <v>0</v>
      </c>
      <c r="BJ307" s="20" t="s">
        <v>77</v>
      </c>
      <c r="BK307" s="227">
        <f>ROUND(I307*H307,2)</f>
        <v>0</v>
      </c>
      <c r="BL307" s="20" t="s">
        <v>172</v>
      </c>
      <c r="BM307" s="226" t="s">
        <v>3099</v>
      </c>
    </row>
    <row r="308" s="2" customFormat="1" ht="16.5" customHeight="1">
      <c r="A308" s="41"/>
      <c r="B308" s="42"/>
      <c r="C308" s="215" t="s">
        <v>3100</v>
      </c>
      <c r="D308" s="215" t="s">
        <v>167</v>
      </c>
      <c r="E308" s="216" t="s">
        <v>3101</v>
      </c>
      <c r="F308" s="217" t="s">
        <v>3102</v>
      </c>
      <c r="G308" s="218" t="s">
        <v>1358</v>
      </c>
      <c r="H308" s="219">
        <v>1</v>
      </c>
      <c r="I308" s="220"/>
      <c r="J308" s="221">
        <f>ROUND(I308*H308,2)</f>
        <v>0</v>
      </c>
      <c r="K308" s="217" t="s">
        <v>19</v>
      </c>
      <c r="L308" s="47"/>
      <c r="M308" s="222" t="s">
        <v>19</v>
      </c>
      <c r="N308" s="223" t="s">
        <v>41</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172</v>
      </c>
      <c r="AT308" s="226" t="s">
        <v>167</v>
      </c>
      <c r="AU308" s="226" t="s">
        <v>77</v>
      </c>
      <c r="AY308" s="20" t="s">
        <v>165</v>
      </c>
      <c r="BE308" s="227">
        <f>IF(N308="základní",J308,0)</f>
        <v>0</v>
      </c>
      <c r="BF308" s="227">
        <f>IF(N308="snížená",J308,0)</f>
        <v>0</v>
      </c>
      <c r="BG308" s="227">
        <f>IF(N308="zákl. přenesená",J308,0)</f>
        <v>0</v>
      </c>
      <c r="BH308" s="227">
        <f>IF(N308="sníž. přenesená",J308,0)</f>
        <v>0</v>
      </c>
      <c r="BI308" s="227">
        <f>IF(N308="nulová",J308,0)</f>
        <v>0</v>
      </c>
      <c r="BJ308" s="20" t="s">
        <v>77</v>
      </c>
      <c r="BK308" s="227">
        <f>ROUND(I308*H308,2)</f>
        <v>0</v>
      </c>
      <c r="BL308" s="20" t="s">
        <v>172</v>
      </c>
      <c r="BM308" s="226" t="s">
        <v>3103</v>
      </c>
    </row>
    <row r="309" s="2" customFormat="1" ht="16.5" customHeight="1">
      <c r="A309" s="41"/>
      <c r="B309" s="42"/>
      <c r="C309" s="215" t="s">
        <v>3104</v>
      </c>
      <c r="D309" s="215" t="s">
        <v>167</v>
      </c>
      <c r="E309" s="216" t="s">
        <v>3105</v>
      </c>
      <c r="F309" s="217" t="s">
        <v>3106</v>
      </c>
      <c r="G309" s="218" t="s">
        <v>1358</v>
      </c>
      <c r="H309" s="219">
        <v>1</v>
      </c>
      <c r="I309" s="220"/>
      <c r="J309" s="221">
        <f>ROUND(I309*H309,2)</f>
        <v>0</v>
      </c>
      <c r="K309" s="217" t="s">
        <v>19</v>
      </c>
      <c r="L309" s="47"/>
      <c r="M309" s="222" t="s">
        <v>19</v>
      </c>
      <c r="N309" s="223" t="s">
        <v>41</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172</v>
      </c>
      <c r="AT309" s="226" t="s">
        <v>167</v>
      </c>
      <c r="AU309" s="226" t="s">
        <v>77</v>
      </c>
      <c r="AY309" s="20" t="s">
        <v>165</v>
      </c>
      <c r="BE309" s="227">
        <f>IF(N309="základní",J309,0)</f>
        <v>0</v>
      </c>
      <c r="BF309" s="227">
        <f>IF(N309="snížená",J309,0)</f>
        <v>0</v>
      </c>
      <c r="BG309" s="227">
        <f>IF(N309="zákl. přenesená",J309,0)</f>
        <v>0</v>
      </c>
      <c r="BH309" s="227">
        <f>IF(N309="sníž. přenesená",J309,0)</f>
        <v>0</v>
      </c>
      <c r="BI309" s="227">
        <f>IF(N309="nulová",J309,0)</f>
        <v>0</v>
      </c>
      <c r="BJ309" s="20" t="s">
        <v>77</v>
      </c>
      <c r="BK309" s="227">
        <f>ROUND(I309*H309,2)</f>
        <v>0</v>
      </c>
      <c r="BL309" s="20" t="s">
        <v>172</v>
      </c>
      <c r="BM309" s="226" t="s">
        <v>3107</v>
      </c>
    </row>
    <row r="310" s="2" customFormat="1" ht="16.5" customHeight="1">
      <c r="A310" s="41"/>
      <c r="B310" s="42"/>
      <c r="C310" s="215" t="s">
        <v>3108</v>
      </c>
      <c r="D310" s="215" t="s">
        <v>167</v>
      </c>
      <c r="E310" s="216" t="s">
        <v>3109</v>
      </c>
      <c r="F310" s="217" t="s">
        <v>3110</v>
      </c>
      <c r="G310" s="218" t="s">
        <v>1358</v>
      </c>
      <c r="H310" s="219">
        <v>1</v>
      </c>
      <c r="I310" s="220"/>
      <c r="J310" s="221">
        <f>ROUND(I310*H310,2)</f>
        <v>0</v>
      </c>
      <c r="K310" s="217" t="s">
        <v>19</v>
      </c>
      <c r="L310" s="47"/>
      <c r="M310" s="222" t="s">
        <v>19</v>
      </c>
      <c r="N310" s="223" t="s">
        <v>41</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172</v>
      </c>
      <c r="AT310" s="226" t="s">
        <v>167</v>
      </c>
      <c r="AU310" s="226" t="s">
        <v>77</v>
      </c>
      <c r="AY310" s="20" t="s">
        <v>165</v>
      </c>
      <c r="BE310" s="227">
        <f>IF(N310="základní",J310,0)</f>
        <v>0</v>
      </c>
      <c r="BF310" s="227">
        <f>IF(N310="snížená",J310,0)</f>
        <v>0</v>
      </c>
      <c r="BG310" s="227">
        <f>IF(N310="zákl. přenesená",J310,0)</f>
        <v>0</v>
      </c>
      <c r="BH310" s="227">
        <f>IF(N310="sníž. přenesená",J310,0)</f>
        <v>0</v>
      </c>
      <c r="BI310" s="227">
        <f>IF(N310="nulová",J310,0)</f>
        <v>0</v>
      </c>
      <c r="BJ310" s="20" t="s">
        <v>77</v>
      </c>
      <c r="BK310" s="227">
        <f>ROUND(I310*H310,2)</f>
        <v>0</v>
      </c>
      <c r="BL310" s="20" t="s">
        <v>172</v>
      </c>
      <c r="BM310" s="226" t="s">
        <v>3111</v>
      </c>
    </row>
    <row r="311" s="2" customFormat="1" ht="16.5" customHeight="1">
      <c r="A311" s="41"/>
      <c r="B311" s="42"/>
      <c r="C311" s="215" t="s">
        <v>3112</v>
      </c>
      <c r="D311" s="215" t="s">
        <v>167</v>
      </c>
      <c r="E311" s="216" t="s">
        <v>3113</v>
      </c>
      <c r="F311" s="217" t="s">
        <v>3114</v>
      </c>
      <c r="G311" s="218" t="s">
        <v>1358</v>
      </c>
      <c r="H311" s="219">
        <v>1</v>
      </c>
      <c r="I311" s="220"/>
      <c r="J311" s="221">
        <f>ROUND(I311*H311,2)</f>
        <v>0</v>
      </c>
      <c r="K311" s="217" t="s">
        <v>19</v>
      </c>
      <c r="L311" s="47"/>
      <c r="M311" s="222" t="s">
        <v>19</v>
      </c>
      <c r="N311" s="223" t="s">
        <v>41</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172</v>
      </c>
      <c r="AT311" s="226" t="s">
        <v>167</v>
      </c>
      <c r="AU311" s="226" t="s">
        <v>77</v>
      </c>
      <c r="AY311" s="20" t="s">
        <v>165</v>
      </c>
      <c r="BE311" s="227">
        <f>IF(N311="základní",J311,0)</f>
        <v>0</v>
      </c>
      <c r="BF311" s="227">
        <f>IF(N311="snížená",J311,0)</f>
        <v>0</v>
      </c>
      <c r="BG311" s="227">
        <f>IF(N311="zákl. přenesená",J311,0)</f>
        <v>0</v>
      </c>
      <c r="BH311" s="227">
        <f>IF(N311="sníž. přenesená",J311,0)</f>
        <v>0</v>
      </c>
      <c r="BI311" s="227">
        <f>IF(N311="nulová",J311,0)</f>
        <v>0</v>
      </c>
      <c r="BJ311" s="20" t="s">
        <v>77</v>
      </c>
      <c r="BK311" s="227">
        <f>ROUND(I311*H311,2)</f>
        <v>0</v>
      </c>
      <c r="BL311" s="20" t="s">
        <v>172</v>
      </c>
      <c r="BM311" s="226" t="s">
        <v>3115</v>
      </c>
    </row>
    <row r="312" s="2" customFormat="1" ht="16.5" customHeight="1">
      <c r="A312" s="41"/>
      <c r="B312" s="42"/>
      <c r="C312" s="215" t="s">
        <v>3116</v>
      </c>
      <c r="D312" s="215" t="s">
        <v>167</v>
      </c>
      <c r="E312" s="216" t="s">
        <v>3117</v>
      </c>
      <c r="F312" s="217" t="s">
        <v>3118</v>
      </c>
      <c r="G312" s="218" t="s">
        <v>1358</v>
      </c>
      <c r="H312" s="219">
        <v>1</v>
      </c>
      <c r="I312" s="220"/>
      <c r="J312" s="221">
        <f>ROUND(I312*H312,2)</f>
        <v>0</v>
      </c>
      <c r="K312" s="217" t="s">
        <v>19</v>
      </c>
      <c r="L312" s="47"/>
      <c r="M312" s="222" t="s">
        <v>19</v>
      </c>
      <c r="N312" s="223" t="s">
        <v>41</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172</v>
      </c>
      <c r="AT312" s="226" t="s">
        <v>167</v>
      </c>
      <c r="AU312" s="226" t="s">
        <v>77</v>
      </c>
      <c r="AY312" s="20" t="s">
        <v>165</v>
      </c>
      <c r="BE312" s="227">
        <f>IF(N312="základní",J312,0)</f>
        <v>0</v>
      </c>
      <c r="BF312" s="227">
        <f>IF(N312="snížená",J312,0)</f>
        <v>0</v>
      </c>
      <c r="BG312" s="227">
        <f>IF(N312="zákl. přenesená",J312,0)</f>
        <v>0</v>
      </c>
      <c r="BH312" s="227">
        <f>IF(N312="sníž. přenesená",J312,0)</f>
        <v>0</v>
      </c>
      <c r="BI312" s="227">
        <f>IF(N312="nulová",J312,0)</f>
        <v>0</v>
      </c>
      <c r="BJ312" s="20" t="s">
        <v>77</v>
      </c>
      <c r="BK312" s="227">
        <f>ROUND(I312*H312,2)</f>
        <v>0</v>
      </c>
      <c r="BL312" s="20" t="s">
        <v>172</v>
      </c>
      <c r="BM312" s="226" t="s">
        <v>3119</v>
      </c>
    </row>
    <row r="313" s="2" customFormat="1" ht="16.5" customHeight="1">
      <c r="A313" s="41"/>
      <c r="B313" s="42"/>
      <c r="C313" s="215" t="s">
        <v>3120</v>
      </c>
      <c r="D313" s="215" t="s">
        <v>167</v>
      </c>
      <c r="E313" s="216" t="s">
        <v>3121</v>
      </c>
      <c r="F313" s="217" t="s">
        <v>3122</v>
      </c>
      <c r="G313" s="218" t="s">
        <v>1358</v>
      </c>
      <c r="H313" s="219">
        <v>5</v>
      </c>
      <c r="I313" s="220"/>
      <c r="J313" s="221">
        <f>ROUND(I313*H313,2)</f>
        <v>0</v>
      </c>
      <c r="K313" s="217" t="s">
        <v>19</v>
      </c>
      <c r="L313" s="47"/>
      <c r="M313" s="222" t="s">
        <v>19</v>
      </c>
      <c r="N313" s="223" t="s">
        <v>41</v>
      </c>
      <c r="O313" s="87"/>
      <c r="P313" s="224">
        <f>O313*H313</f>
        <v>0</v>
      </c>
      <c r="Q313" s="224">
        <v>0</v>
      </c>
      <c r="R313" s="224">
        <f>Q313*H313</f>
        <v>0</v>
      </c>
      <c r="S313" s="224">
        <v>0</v>
      </c>
      <c r="T313" s="225">
        <f>S313*H313</f>
        <v>0</v>
      </c>
      <c r="U313" s="41"/>
      <c r="V313" s="41"/>
      <c r="W313" s="41"/>
      <c r="X313" s="41"/>
      <c r="Y313" s="41"/>
      <c r="Z313" s="41"/>
      <c r="AA313" s="41"/>
      <c r="AB313" s="41"/>
      <c r="AC313" s="41"/>
      <c r="AD313" s="41"/>
      <c r="AE313" s="41"/>
      <c r="AR313" s="226" t="s">
        <v>172</v>
      </c>
      <c r="AT313" s="226" t="s">
        <v>167</v>
      </c>
      <c r="AU313" s="226" t="s">
        <v>77</v>
      </c>
      <c r="AY313" s="20" t="s">
        <v>165</v>
      </c>
      <c r="BE313" s="227">
        <f>IF(N313="základní",J313,0)</f>
        <v>0</v>
      </c>
      <c r="BF313" s="227">
        <f>IF(N313="snížená",J313,0)</f>
        <v>0</v>
      </c>
      <c r="BG313" s="227">
        <f>IF(N313="zákl. přenesená",J313,0)</f>
        <v>0</v>
      </c>
      <c r="BH313" s="227">
        <f>IF(N313="sníž. přenesená",J313,0)</f>
        <v>0</v>
      </c>
      <c r="BI313" s="227">
        <f>IF(N313="nulová",J313,0)</f>
        <v>0</v>
      </c>
      <c r="BJ313" s="20" t="s">
        <v>77</v>
      </c>
      <c r="BK313" s="227">
        <f>ROUND(I313*H313,2)</f>
        <v>0</v>
      </c>
      <c r="BL313" s="20" t="s">
        <v>172</v>
      </c>
      <c r="BM313" s="226" t="s">
        <v>3123</v>
      </c>
    </row>
    <row r="314" s="2" customFormat="1" ht="16.5" customHeight="1">
      <c r="A314" s="41"/>
      <c r="B314" s="42"/>
      <c r="C314" s="215" t="s">
        <v>3124</v>
      </c>
      <c r="D314" s="215" t="s">
        <v>167</v>
      </c>
      <c r="E314" s="216" t="s">
        <v>3125</v>
      </c>
      <c r="F314" s="217" t="s">
        <v>3126</v>
      </c>
      <c r="G314" s="218" t="s">
        <v>1358</v>
      </c>
      <c r="H314" s="219">
        <v>5</v>
      </c>
      <c r="I314" s="220"/>
      <c r="J314" s="221">
        <f>ROUND(I314*H314,2)</f>
        <v>0</v>
      </c>
      <c r="K314" s="217" t="s">
        <v>19</v>
      </c>
      <c r="L314" s="47"/>
      <c r="M314" s="222" t="s">
        <v>19</v>
      </c>
      <c r="N314" s="223" t="s">
        <v>41</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172</v>
      </c>
      <c r="AT314" s="226" t="s">
        <v>167</v>
      </c>
      <c r="AU314" s="226" t="s">
        <v>77</v>
      </c>
      <c r="AY314" s="20" t="s">
        <v>165</v>
      </c>
      <c r="BE314" s="227">
        <f>IF(N314="základní",J314,0)</f>
        <v>0</v>
      </c>
      <c r="BF314" s="227">
        <f>IF(N314="snížená",J314,0)</f>
        <v>0</v>
      </c>
      <c r="BG314" s="227">
        <f>IF(N314="zákl. přenesená",J314,0)</f>
        <v>0</v>
      </c>
      <c r="BH314" s="227">
        <f>IF(N314="sníž. přenesená",J314,0)</f>
        <v>0</v>
      </c>
      <c r="BI314" s="227">
        <f>IF(N314="nulová",J314,0)</f>
        <v>0</v>
      </c>
      <c r="BJ314" s="20" t="s">
        <v>77</v>
      </c>
      <c r="BK314" s="227">
        <f>ROUND(I314*H314,2)</f>
        <v>0</v>
      </c>
      <c r="BL314" s="20" t="s">
        <v>172</v>
      </c>
      <c r="BM314" s="226" t="s">
        <v>3127</v>
      </c>
    </row>
    <row r="315" s="2" customFormat="1" ht="16.5" customHeight="1">
      <c r="A315" s="41"/>
      <c r="B315" s="42"/>
      <c r="C315" s="215" t="s">
        <v>3128</v>
      </c>
      <c r="D315" s="215" t="s">
        <v>167</v>
      </c>
      <c r="E315" s="216" t="s">
        <v>3129</v>
      </c>
      <c r="F315" s="217" t="s">
        <v>3130</v>
      </c>
      <c r="G315" s="218" t="s">
        <v>1358</v>
      </c>
      <c r="H315" s="219">
        <v>3</v>
      </c>
      <c r="I315" s="220"/>
      <c r="J315" s="221">
        <f>ROUND(I315*H315,2)</f>
        <v>0</v>
      </c>
      <c r="K315" s="217" t="s">
        <v>19</v>
      </c>
      <c r="L315" s="47"/>
      <c r="M315" s="222" t="s">
        <v>19</v>
      </c>
      <c r="N315" s="223" t="s">
        <v>41</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172</v>
      </c>
      <c r="AT315" s="226" t="s">
        <v>167</v>
      </c>
      <c r="AU315" s="226" t="s">
        <v>77</v>
      </c>
      <c r="AY315" s="20" t="s">
        <v>165</v>
      </c>
      <c r="BE315" s="227">
        <f>IF(N315="základní",J315,0)</f>
        <v>0</v>
      </c>
      <c r="BF315" s="227">
        <f>IF(N315="snížená",J315,0)</f>
        <v>0</v>
      </c>
      <c r="BG315" s="227">
        <f>IF(N315="zákl. přenesená",J315,0)</f>
        <v>0</v>
      </c>
      <c r="BH315" s="227">
        <f>IF(N315="sníž. přenesená",J315,0)</f>
        <v>0</v>
      </c>
      <c r="BI315" s="227">
        <f>IF(N315="nulová",J315,0)</f>
        <v>0</v>
      </c>
      <c r="BJ315" s="20" t="s">
        <v>77</v>
      </c>
      <c r="BK315" s="227">
        <f>ROUND(I315*H315,2)</f>
        <v>0</v>
      </c>
      <c r="BL315" s="20" t="s">
        <v>172</v>
      </c>
      <c r="BM315" s="226" t="s">
        <v>3131</v>
      </c>
    </row>
    <row r="316" s="2" customFormat="1" ht="16.5" customHeight="1">
      <c r="A316" s="41"/>
      <c r="B316" s="42"/>
      <c r="C316" s="215" t="s">
        <v>3132</v>
      </c>
      <c r="D316" s="215" t="s">
        <v>167</v>
      </c>
      <c r="E316" s="216" t="s">
        <v>3133</v>
      </c>
      <c r="F316" s="217" t="s">
        <v>3134</v>
      </c>
      <c r="G316" s="218" t="s">
        <v>1358</v>
      </c>
      <c r="H316" s="219">
        <v>2</v>
      </c>
      <c r="I316" s="220"/>
      <c r="J316" s="221">
        <f>ROUND(I316*H316,2)</f>
        <v>0</v>
      </c>
      <c r="K316" s="217" t="s">
        <v>19</v>
      </c>
      <c r="L316" s="47"/>
      <c r="M316" s="222" t="s">
        <v>19</v>
      </c>
      <c r="N316" s="223" t="s">
        <v>41</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172</v>
      </c>
      <c r="AT316" s="226" t="s">
        <v>167</v>
      </c>
      <c r="AU316" s="226" t="s">
        <v>77</v>
      </c>
      <c r="AY316" s="20" t="s">
        <v>165</v>
      </c>
      <c r="BE316" s="227">
        <f>IF(N316="základní",J316,0)</f>
        <v>0</v>
      </c>
      <c r="BF316" s="227">
        <f>IF(N316="snížená",J316,0)</f>
        <v>0</v>
      </c>
      <c r="BG316" s="227">
        <f>IF(N316="zákl. přenesená",J316,0)</f>
        <v>0</v>
      </c>
      <c r="BH316" s="227">
        <f>IF(N316="sníž. přenesená",J316,0)</f>
        <v>0</v>
      </c>
      <c r="BI316" s="227">
        <f>IF(N316="nulová",J316,0)</f>
        <v>0</v>
      </c>
      <c r="BJ316" s="20" t="s">
        <v>77</v>
      </c>
      <c r="BK316" s="227">
        <f>ROUND(I316*H316,2)</f>
        <v>0</v>
      </c>
      <c r="BL316" s="20" t="s">
        <v>172</v>
      </c>
      <c r="BM316" s="226" t="s">
        <v>3135</v>
      </c>
    </row>
    <row r="317" s="2" customFormat="1" ht="16.5" customHeight="1">
      <c r="A317" s="41"/>
      <c r="B317" s="42"/>
      <c r="C317" s="215" t="s">
        <v>3136</v>
      </c>
      <c r="D317" s="215" t="s">
        <v>167</v>
      </c>
      <c r="E317" s="216" t="s">
        <v>3137</v>
      </c>
      <c r="F317" s="217" t="s">
        <v>3138</v>
      </c>
      <c r="G317" s="218" t="s">
        <v>1358</v>
      </c>
      <c r="H317" s="219">
        <v>1</v>
      </c>
      <c r="I317" s="220"/>
      <c r="J317" s="221">
        <f>ROUND(I317*H317,2)</f>
        <v>0</v>
      </c>
      <c r="K317" s="217" t="s">
        <v>19</v>
      </c>
      <c r="L317" s="47"/>
      <c r="M317" s="222" t="s">
        <v>19</v>
      </c>
      <c r="N317" s="223" t="s">
        <v>41</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172</v>
      </c>
      <c r="AT317" s="226" t="s">
        <v>167</v>
      </c>
      <c r="AU317" s="226" t="s">
        <v>77</v>
      </c>
      <c r="AY317" s="20" t="s">
        <v>165</v>
      </c>
      <c r="BE317" s="227">
        <f>IF(N317="základní",J317,0)</f>
        <v>0</v>
      </c>
      <c r="BF317" s="227">
        <f>IF(N317="snížená",J317,0)</f>
        <v>0</v>
      </c>
      <c r="BG317" s="227">
        <f>IF(N317="zákl. přenesená",J317,0)</f>
        <v>0</v>
      </c>
      <c r="BH317" s="227">
        <f>IF(N317="sníž. přenesená",J317,0)</f>
        <v>0</v>
      </c>
      <c r="BI317" s="227">
        <f>IF(N317="nulová",J317,0)</f>
        <v>0</v>
      </c>
      <c r="BJ317" s="20" t="s">
        <v>77</v>
      </c>
      <c r="BK317" s="227">
        <f>ROUND(I317*H317,2)</f>
        <v>0</v>
      </c>
      <c r="BL317" s="20" t="s">
        <v>172</v>
      </c>
      <c r="BM317" s="226" t="s">
        <v>3139</v>
      </c>
    </row>
    <row r="318" s="2" customFormat="1" ht="16.5" customHeight="1">
      <c r="A318" s="41"/>
      <c r="B318" s="42"/>
      <c r="C318" s="215" t="s">
        <v>3140</v>
      </c>
      <c r="D318" s="215" t="s">
        <v>167</v>
      </c>
      <c r="E318" s="216" t="s">
        <v>3141</v>
      </c>
      <c r="F318" s="217" t="s">
        <v>3142</v>
      </c>
      <c r="G318" s="218" t="s">
        <v>1358</v>
      </c>
      <c r="H318" s="219">
        <v>2</v>
      </c>
      <c r="I318" s="220"/>
      <c r="J318" s="221">
        <f>ROUND(I318*H318,2)</f>
        <v>0</v>
      </c>
      <c r="K318" s="217" t="s">
        <v>19</v>
      </c>
      <c r="L318" s="47"/>
      <c r="M318" s="222" t="s">
        <v>19</v>
      </c>
      <c r="N318" s="223" t="s">
        <v>41</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172</v>
      </c>
      <c r="AT318" s="226" t="s">
        <v>167</v>
      </c>
      <c r="AU318" s="226" t="s">
        <v>77</v>
      </c>
      <c r="AY318" s="20" t="s">
        <v>165</v>
      </c>
      <c r="BE318" s="227">
        <f>IF(N318="základní",J318,0)</f>
        <v>0</v>
      </c>
      <c r="BF318" s="227">
        <f>IF(N318="snížená",J318,0)</f>
        <v>0</v>
      </c>
      <c r="BG318" s="227">
        <f>IF(N318="zákl. přenesená",J318,0)</f>
        <v>0</v>
      </c>
      <c r="BH318" s="227">
        <f>IF(N318="sníž. přenesená",J318,0)</f>
        <v>0</v>
      </c>
      <c r="BI318" s="227">
        <f>IF(N318="nulová",J318,0)</f>
        <v>0</v>
      </c>
      <c r="BJ318" s="20" t="s">
        <v>77</v>
      </c>
      <c r="BK318" s="227">
        <f>ROUND(I318*H318,2)</f>
        <v>0</v>
      </c>
      <c r="BL318" s="20" t="s">
        <v>172</v>
      </c>
      <c r="BM318" s="226" t="s">
        <v>3143</v>
      </c>
    </row>
    <row r="319" s="2" customFormat="1" ht="16.5" customHeight="1">
      <c r="A319" s="41"/>
      <c r="B319" s="42"/>
      <c r="C319" s="215" t="s">
        <v>3144</v>
      </c>
      <c r="D319" s="215" t="s">
        <v>167</v>
      </c>
      <c r="E319" s="216" t="s">
        <v>3145</v>
      </c>
      <c r="F319" s="217" t="s">
        <v>3146</v>
      </c>
      <c r="G319" s="218" t="s">
        <v>1358</v>
      </c>
      <c r="H319" s="219">
        <v>1</v>
      </c>
      <c r="I319" s="220"/>
      <c r="J319" s="221">
        <f>ROUND(I319*H319,2)</f>
        <v>0</v>
      </c>
      <c r="K319" s="217" t="s">
        <v>19</v>
      </c>
      <c r="L319" s="47"/>
      <c r="M319" s="222" t="s">
        <v>19</v>
      </c>
      <c r="N319" s="223" t="s">
        <v>41</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172</v>
      </c>
      <c r="AT319" s="226" t="s">
        <v>167</v>
      </c>
      <c r="AU319" s="226" t="s">
        <v>77</v>
      </c>
      <c r="AY319" s="20" t="s">
        <v>165</v>
      </c>
      <c r="BE319" s="227">
        <f>IF(N319="základní",J319,0)</f>
        <v>0</v>
      </c>
      <c r="BF319" s="227">
        <f>IF(N319="snížená",J319,0)</f>
        <v>0</v>
      </c>
      <c r="BG319" s="227">
        <f>IF(N319="zákl. přenesená",J319,0)</f>
        <v>0</v>
      </c>
      <c r="BH319" s="227">
        <f>IF(N319="sníž. přenesená",J319,0)</f>
        <v>0</v>
      </c>
      <c r="BI319" s="227">
        <f>IF(N319="nulová",J319,0)</f>
        <v>0</v>
      </c>
      <c r="BJ319" s="20" t="s">
        <v>77</v>
      </c>
      <c r="BK319" s="227">
        <f>ROUND(I319*H319,2)</f>
        <v>0</v>
      </c>
      <c r="BL319" s="20" t="s">
        <v>172</v>
      </c>
      <c r="BM319" s="226" t="s">
        <v>3147</v>
      </c>
    </row>
    <row r="320" s="2" customFormat="1" ht="16.5" customHeight="1">
      <c r="A320" s="41"/>
      <c r="B320" s="42"/>
      <c r="C320" s="215" t="s">
        <v>3148</v>
      </c>
      <c r="D320" s="215" t="s">
        <v>167</v>
      </c>
      <c r="E320" s="216" t="s">
        <v>3149</v>
      </c>
      <c r="F320" s="217" t="s">
        <v>3150</v>
      </c>
      <c r="G320" s="218" t="s">
        <v>1358</v>
      </c>
      <c r="H320" s="219">
        <v>2</v>
      </c>
      <c r="I320" s="220"/>
      <c r="J320" s="221">
        <f>ROUND(I320*H320,2)</f>
        <v>0</v>
      </c>
      <c r="K320" s="217" t="s">
        <v>19</v>
      </c>
      <c r="L320" s="47"/>
      <c r="M320" s="222" t="s">
        <v>19</v>
      </c>
      <c r="N320" s="223" t="s">
        <v>41</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172</v>
      </c>
      <c r="AT320" s="226" t="s">
        <v>167</v>
      </c>
      <c r="AU320" s="226" t="s">
        <v>77</v>
      </c>
      <c r="AY320" s="20" t="s">
        <v>165</v>
      </c>
      <c r="BE320" s="227">
        <f>IF(N320="základní",J320,0)</f>
        <v>0</v>
      </c>
      <c r="BF320" s="227">
        <f>IF(N320="snížená",J320,0)</f>
        <v>0</v>
      </c>
      <c r="BG320" s="227">
        <f>IF(N320="zákl. přenesená",J320,0)</f>
        <v>0</v>
      </c>
      <c r="BH320" s="227">
        <f>IF(N320="sníž. přenesená",J320,0)</f>
        <v>0</v>
      </c>
      <c r="BI320" s="227">
        <f>IF(N320="nulová",J320,0)</f>
        <v>0</v>
      </c>
      <c r="BJ320" s="20" t="s">
        <v>77</v>
      </c>
      <c r="BK320" s="227">
        <f>ROUND(I320*H320,2)</f>
        <v>0</v>
      </c>
      <c r="BL320" s="20" t="s">
        <v>172</v>
      </c>
      <c r="BM320" s="226" t="s">
        <v>3151</v>
      </c>
    </row>
    <row r="321" s="2" customFormat="1" ht="16.5" customHeight="1">
      <c r="A321" s="41"/>
      <c r="B321" s="42"/>
      <c r="C321" s="215" t="s">
        <v>3152</v>
      </c>
      <c r="D321" s="215" t="s">
        <v>167</v>
      </c>
      <c r="E321" s="216" t="s">
        <v>3153</v>
      </c>
      <c r="F321" s="217" t="s">
        <v>3154</v>
      </c>
      <c r="G321" s="218" t="s">
        <v>1358</v>
      </c>
      <c r="H321" s="219">
        <v>1</v>
      </c>
      <c r="I321" s="220"/>
      <c r="J321" s="221">
        <f>ROUND(I321*H321,2)</f>
        <v>0</v>
      </c>
      <c r="K321" s="217" t="s">
        <v>19</v>
      </c>
      <c r="L321" s="47"/>
      <c r="M321" s="222" t="s">
        <v>19</v>
      </c>
      <c r="N321" s="223" t="s">
        <v>41</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172</v>
      </c>
      <c r="AT321" s="226" t="s">
        <v>167</v>
      </c>
      <c r="AU321" s="226" t="s">
        <v>77</v>
      </c>
      <c r="AY321" s="20" t="s">
        <v>165</v>
      </c>
      <c r="BE321" s="227">
        <f>IF(N321="základní",J321,0)</f>
        <v>0</v>
      </c>
      <c r="BF321" s="227">
        <f>IF(N321="snížená",J321,0)</f>
        <v>0</v>
      </c>
      <c r="BG321" s="227">
        <f>IF(N321="zákl. přenesená",J321,0)</f>
        <v>0</v>
      </c>
      <c r="BH321" s="227">
        <f>IF(N321="sníž. přenesená",J321,0)</f>
        <v>0</v>
      </c>
      <c r="BI321" s="227">
        <f>IF(N321="nulová",J321,0)</f>
        <v>0</v>
      </c>
      <c r="BJ321" s="20" t="s">
        <v>77</v>
      </c>
      <c r="BK321" s="227">
        <f>ROUND(I321*H321,2)</f>
        <v>0</v>
      </c>
      <c r="BL321" s="20" t="s">
        <v>172</v>
      </c>
      <c r="BM321" s="226" t="s">
        <v>3155</v>
      </c>
    </row>
    <row r="322" s="2" customFormat="1" ht="16.5" customHeight="1">
      <c r="A322" s="41"/>
      <c r="B322" s="42"/>
      <c r="C322" s="215" t="s">
        <v>3156</v>
      </c>
      <c r="D322" s="215" t="s">
        <v>167</v>
      </c>
      <c r="E322" s="216" t="s">
        <v>3157</v>
      </c>
      <c r="F322" s="217" t="s">
        <v>3158</v>
      </c>
      <c r="G322" s="218" t="s">
        <v>1358</v>
      </c>
      <c r="H322" s="219">
        <v>1</v>
      </c>
      <c r="I322" s="220"/>
      <c r="J322" s="221">
        <f>ROUND(I322*H322,2)</f>
        <v>0</v>
      </c>
      <c r="K322" s="217" t="s">
        <v>19</v>
      </c>
      <c r="L322" s="47"/>
      <c r="M322" s="222" t="s">
        <v>19</v>
      </c>
      <c r="N322" s="223" t="s">
        <v>41</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172</v>
      </c>
      <c r="AT322" s="226" t="s">
        <v>167</v>
      </c>
      <c r="AU322" s="226" t="s">
        <v>77</v>
      </c>
      <c r="AY322" s="20" t="s">
        <v>165</v>
      </c>
      <c r="BE322" s="227">
        <f>IF(N322="základní",J322,0)</f>
        <v>0</v>
      </c>
      <c r="BF322" s="227">
        <f>IF(N322="snížená",J322,0)</f>
        <v>0</v>
      </c>
      <c r="BG322" s="227">
        <f>IF(N322="zákl. přenesená",J322,0)</f>
        <v>0</v>
      </c>
      <c r="BH322" s="227">
        <f>IF(N322="sníž. přenesená",J322,0)</f>
        <v>0</v>
      </c>
      <c r="BI322" s="227">
        <f>IF(N322="nulová",J322,0)</f>
        <v>0</v>
      </c>
      <c r="BJ322" s="20" t="s">
        <v>77</v>
      </c>
      <c r="BK322" s="227">
        <f>ROUND(I322*H322,2)</f>
        <v>0</v>
      </c>
      <c r="BL322" s="20" t="s">
        <v>172</v>
      </c>
      <c r="BM322" s="226" t="s">
        <v>3159</v>
      </c>
    </row>
    <row r="323" s="2" customFormat="1" ht="16.5" customHeight="1">
      <c r="A323" s="41"/>
      <c r="B323" s="42"/>
      <c r="C323" s="215" t="s">
        <v>3160</v>
      </c>
      <c r="D323" s="215" t="s">
        <v>167</v>
      </c>
      <c r="E323" s="216" t="s">
        <v>3161</v>
      </c>
      <c r="F323" s="217" t="s">
        <v>3162</v>
      </c>
      <c r="G323" s="218" t="s">
        <v>1358</v>
      </c>
      <c r="H323" s="219">
        <v>1</v>
      </c>
      <c r="I323" s="220"/>
      <c r="J323" s="221">
        <f>ROUND(I323*H323,2)</f>
        <v>0</v>
      </c>
      <c r="K323" s="217" t="s">
        <v>19</v>
      </c>
      <c r="L323" s="47"/>
      <c r="M323" s="222" t="s">
        <v>19</v>
      </c>
      <c r="N323" s="223" t="s">
        <v>41</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172</v>
      </c>
      <c r="AT323" s="226" t="s">
        <v>167</v>
      </c>
      <c r="AU323" s="226" t="s">
        <v>77</v>
      </c>
      <c r="AY323" s="20" t="s">
        <v>165</v>
      </c>
      <c r="BE323" s="227">
        <f>IF(N323="základní",J323,0)</f>
        <v>0</v>
      </c>
      <c r="BF323" s="227">
        <f>IF(N323="snížená",J323,0)</f>
        <v>0</v>
      </c>
      <c r="BG323" s="227">
        <f>IF(N323="zákl. přenesená",J323,0)</f>
        <v>0</v>
      </c>
      <c r="BH323" s="227">
        <f>IF(N323="sníž. přenesená",J323,0)</f>
        <v>0</v>
      </c>
      <c r="BI323" s="227">
        <f>IF(N323="nulová",J323,0)</f>
        <v>0</v>
      </c>
      <c r="BJ323" s="20" t="s">
        <v>77</v>
      </c>
      <c r="BK323" s="227">
        <f>ROUND(I323*H323,2)</f>
        <v>0</v>
      </c>
      <c r="BL323" s="20" t="s">
        <v>172</v>
      </c>
      <c r="BM323" s="226" t="s">
        <v>3163</v>
      </c>
    </row>
    <row r="324" s="2" customFormat="1" ht="16.5" customHeight="1">
      <c r="A324" s="41"/>
      <c r="B324" s="42"/>
      <c r="C324" s="215" t="s">
        <v>3164</v>
      </c>
      <c r="D324" s="215" t="s">
        <v>167</v>
      </c>
      <c r="E324" s="216" t="s">
        <v>3165</v>
      </c>
      <c r="F324" s="217" t="s">
        <v>3166</v>
      </c>
      <c r="G324" s="218" t="s">
        <v>1358</v>
      </c>
      <c r="H324" s="219">
        <v>2</v>
      </c>
      <c r="I324" s="220"/>
      <c r="J324" s="221">
        <f>ROUND(I324*H324,2)</f>
        <v>0</v>
      </c>
      <c r="K324" s="217" t="s">
        <v>19</v>
      </c>
      <c r="L324" s="47"/>
      <c r="M324" s="222" t="s">
        <v>19</v>
      </c>
      <c r="N324" s="223" t="s">
        <v>41</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172</v>
      </c>
      <c r="AT324" s="226" t="s">
        <v>167</v>
      </c>
      <c r="AU324" s="226" t="s">
        <v>77</v>
      </c>
      <c r="AY324" s="20" t="s">
        <v>165</v>
      </c>
      <c r="BE324" s="227">
        <f>IF(N324="základní",J324,0)</f>
        <v>0</v>
      </c>
      <c r="BF324" s="227">
        <f>IF(N324="snížená",J324,0)</f>
        <v>0</v>
      </c>
      <c r="BG324" s="227">
        <f>IF(N324="zákl. přenesená",J324,0)</f>
        <v>0</v>
      </c>
      <c r="BH324" s="227">
        <f>IF(N324="sníž. přenesená",J324,0)</f>
        <v>0</v>
      </c>
      <c r="BI324" s="227">
        <f>IF(N324="nulová",J324,0)</f>
        <v>0</v>
      </c>
      <c r="BJ324" s="20" t="s">
        <v>77</v>
      </c>
      <c r="BK324" s="227">
        <f>ROUND(I324*H324,2)</f>
        <v>0</v>
      </c>
      <c r="BL324" s="20" t="s">
        <v>172</v>
      </c>
      <c r="BM324" s="226" t="s">
        <v>3167</v>
      </c>
    </row>
    <row r="325" s="2" customFormat="1" ht="16.5" customHeight="1">
      <c r="A325" s="41"/>
      <c r="B325" s="42"/>
      <c r="C325" s="215" t="s">
        <v>3168</v>
      </c>
      <c r="D325" s="215" t="s">
        <v>167</v>
      </c>
      <c r="E325" s="216" t="s">
        <v>3169</v>
      </c>
      <c r="F325" s="217" t="s">
        <v>3170</v>
      </c>
      <c r="G325" s="218" t="s">
        <v>1358</v>
      </c>
      <c r="H325" s="219">
        <v>1</v>
      </c>
      <c r="I325" s="220"/>
      <c r="J325" s="221">
        <f>ROUND(I325*H325,2)</f>
        <v>0</v>
      </c>
      <c r="K325" s="217" t="s">
        <v>19</v>
      </c>
      <c r="L325" s="47"/>
      <c r="M325" s="222" t="s">
        <v>19</v>
      </c>
      <c r="N325" s="223" t="s">
        <v>41</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172</v>
      </c>
      <c r="AT325" s="226" t="s">
        <v>167</v>
      </c>
      <c r="AU325" s="226" t="s">
        <v>77</v>
      </c>
      <c r="AY325" s="20" t="s">
        <v>165</v>
      </c>
      <c r="BE325" s="227">
        <f>IF(N325="základní",J325,0)</f>
        <v>0</v>
      </c>
      <c r="BF325" s="227">
        <f>IF(N325="snížená",J325,0)</f>
        <v>0</v>
      </c>
      <c r="BG325" s="227">
        <f>IF(N325="zákl. přenesená",J325,0)</f>
        <v>0</v>
      </c>
      <c r="BH325" s="227">
        <f>IF(N325="sníž. přenesená",J325,0)</f>
        <v>0</v>
      </c>
      <c r="BI325" s="227">
        <f>IF(N325="nulová",J325,0)</f>
        <v>0</v>
      </c>
      <c r="BJ325" s="20" t="s">
        <v>77</v>
      </c>
      <c r="BK325" s="227">
        <f>ROUND(I325*H325,2)</f>
        <v>0</v>
      </c>
      <c r="BL325" s="20" t="s">
        <v>172</v>
      </c>
      <c r="BM325" s="226" t="s">
        <v>3171</v>
      </c>
    </row>
    <row r="326" s="2" customFormat="1" ht="16.5" customHeight="1">
      <c r="A326" s="41"/>
      <c r="B326" s="42"/>
      <c r="C326" s="215" t="s">
        <v>3172</v>
      </c>
      <c r="D326" s="215" t="s">
        <v>167</v>
      </c>
      <c r="E326" s="216" t="s">
        <v>3173</v>
      </c>
      <c r="F326" s="217" t="s">
        <v>3174</v>
      </c>
      <c r="G326" s="218" t="s">
        <v>1358</v>
      </c>
      <c r="H326" s="219">
        <v>2</v>
      </c>
      <c r="I326" s="220"/>
      <c r="J326" s="221">
        <f>ROUND(I326*H326,2)</f>
        <v>0</v>
      </c>
      <c r="K326" s="217" t="s">
        <v>19</v>
      </c>
      <c r="L326" s="47"/>
      <c r="M326" s="222" t="s">
        <v>19</v>
      </c>
      <c r="N326" s="223" t="s">
        <v>41</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172</v>
      </c>
      <c r="AT326" s="226" t="s">
        <v>167</v>
      </c>
      <c r="AU326" s="226" t="s">
        <v>77</v>
      </c>
      <c r="AY326" s="20" t="s">
        <v>165</v>
      </c>
      <c r="BE326" s="227">
        <f>IF(N326="základní",J326,0)</f>
        <v>0</v>
      </c>
      <c r="BF326" s="227">
        <f>IF(N326="snížená",J326,0)</f>
        <v>0</v>
      </c>
      <c r="BG326" s="227">
        <f>IF(N326="zákl. přenesená",J326,0)</f>
        <v>0</v>
      </c>
      <c r="BH326" s="227">
        <f>IF(N326="sníž. přenesená",J326,0)</f>
        <v>0</v>
      </c>
      <c r="BI326" s="227">
        <f>IF(N326="nulová",J326,0)</f>
        <v>0</v>
      </c>
      <c r="BJ326" s="20" t="s">
        <v>77</v>
      </c>
      <c r="BK326" s="227">
        <f>ROUND(I326*H326,2)</f>
        <v>0</v>
      </c>
      <c r="BL326" s="20" t="s">
        <v>172</v>
      </c>
      <c r="BM326" s="226" t="s">
        <v>3175</v>
      </c>
    </row>
    <row r="327" s="2" customFormat="1" ht="16.5" customHeight="1">
      <c r="A327" s="41"/>
      <c r="B327" s="42"/>
      <c r="C327" s="215" t="s">
        <v>3176</v>
      </c>
      <c r="D327" s="215" t="s">
        <v>167</v>
      </c>
      <c r="E327" s="216" t="s">
        <v>3177</v>
      </c>
      <c r="F327" s="217" t="s">
        <v>3178</v>
      </c>
      <c r="G327" s="218" t="s">
        <v>1358</v>
      </c>
      <c r="H327" s="219">
        <v>1</v>
      </c>
      <c r="I327" s="220"/>
      <c r="J327" s="221">
        <f>ROUND(I327*H327,2)</f>
        <v>0</v>
      </c>
      <c r="K327" s="217" t="s">
        <v>19</v>
      </c>
      <c r="L327" s="47"/>
      <c r="M327" s="222" t="s">
        <v>19</v>
      </c>
      <c r="N327" s="223" t="s">
        <v>41</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172</v>
      </c>
      <c r="AT327" s="226" t="s">
        <v>167</v>
      </c>
      <c r="AU327" s="226" t="s">
        <v>77</v>
      </c>
      <c r="AY327" s="20" t="s">
        <v>165</v>
      </c>
      <c r="BE327" s="227">
        <f>IF(N327="základní",J327,0)</f>
        <v>0</v>
      </c>
      <c r="BF327" s="227">
        <f>IF(N327="snížená",J327,0)</f>
        <v>0</v>
      </c>
      <c r="BG327" s="227">
        <f>IF(N327="zákl. přenesená",J327,0)</f>
        <v>0</v>
      </c>
      <c r="BH327" s="227">
        <f>IF(N327="sníž. přenesená",J327,0)</f>
        <v>0</v>
      </c>
      <c r="BI327" s="227">
        <f>IF(N327="nulová",J327,0)</f>
        <v>0</v>
      </c>
      <c r="BJ327" s="20" t="s">
        <v>77</v>
      </c>
      <c r="BK327" s="227">
        <f>ROUND(I327*H327,2)</f>
        <v>0</v>
      </c>
      <c r="BL327" s="20" t="s">
        <v>172</v>
      </c>
      <c r="BM327" s="226" t="s">
        <v>3179</v>
      </c>
    </row>
    <row r="328" s="2" customFormat="1" ht="16.5" customHeight="1">
      <c r="A328" s="41"/>
      <c r="B328" s="42"/>
      <c r="C328" s="215" t="s">
        <v>3180</v>
      </c>
      <c r="D328" s="215" t="s">
        <v>167</v>
      </c>
      <c r="E328" s="216" t="s">
        <v>3181</v>
      </c>
      <c r="F328" s="217" t="s">
        <v>3182</v>
      </c>
      <c r="G328" s="218" t="s">
        <v>1358</v>
      </c>
      <c r="H328" s="219">
        <v>1</v>
      </c>
      <c r="I328" s="220"/>
      <c r="J328" s="221">
        <f>ROUND(I328*H328,2)</f>
        <v>0</v>
      </c>
      <c r="K328" s="217" t="s">
        <v>19</v>
      </c>
      <c r="L328" s="47"/>
      <c r="M328" s="222" t="s">
        <v>19</v>
      </c>
      <c r="N328" s="223" t="s">
        <v>41</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172</v>
      </c>
      <c r="AT328" s="226" t="s">
        <v>167</v>
      </c>
      <c r="AU328" s="226" t="s">
        <v>77</v>
      </c>
      <c r="AY328" s="20" t="s">
        <v>165</v>
      </c>
      <c r="BE328" s="227">
        <f>IF(N328="základní",J328,0)</f>
        <v>0</v>
      </c>
      <c r="BF328" s="227">
        <f>IF(N328="snížená",J328,0)</f>
        <v>0</v>
      </c>
      <c r="BG328" s="227">
        <f>IF(N328="zákl. přenesená",J328,0)</f>
        <v>0</v>
      </c>
      <c r="BH328" s="227">
        <f>IF(N328="sníž. přenesená",J328,0)</f>
        <v>0</v>
      </c>
      <c r="BI328" s="227">
        <f>IF(N328="nulová",J328,0)</f>
        <v>0</v>
      </c>
      <c r="BJ328" s="20" t="s">
        <v>77</v>
      </c>
      <c r="BK328" s="227">
        <f>ROUND(I328*H328,2)</f>
        <v>0</v>
      </c>
      <c r="BL328" s="20" t="s">
        <v>172</v>
      </c>
      <c r="BM328" s="226" t="s">
        <v>3183</v>
      </c>
    </row>
    <row r="329" s="2" customFormat="1" ht="16.5" customHeight="1">
      <c r="A329" s="41"/>
      <c r="B329" s="42"/>
      <c r="C329" s="215" t="s">
        <v>3184</v>
      </c>
      <c r="D329" s="215" t="s">
        <v>167</v>
      </c>
      <c r="E329" s="216" t="s">
        <v>3185</v>
      </c>
      <c r="F329" s="217" t="s">
        <v>3186</v>
      </c>
      <c r="G329" s="218" t="s">
        <v>1358</v>
      </c>
      <c r="H329" s="219">
        <v>2</v>
      </c>
      <c r="I329" s="220"/>
      <c r="J329" s="221">
        <f>ROUND(I329*H329,2)</f>
        <v>0</v>
      </c>
      <c r="K329" s="217" t="s">
        <v>19</v>
      </c>
      <c r="L329" s="47"/>
      <c r="M329" s="222" t="s">
        <v>19</v>
      </c>
      <c r="N329" s="223" t="s">
        <v>41</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172</v>
      </c>
      <c r="AT329" s="226" t="s">
        <v>167</v>
      </c>
      <c r="AU329" s="226" t="s">
        <v>77</v>
      </c>
      <c r="AY329" s="20" t="s">
        <v>165</v>
      </c>
      <c r="BE329" s="227">
        <f>IF(N329="základní",J329,0)</f>
        <v>0</v>
      </c>
      <c r="BF329" s="227">
        <f>IF(N329="snížená",J329,0)</f>
        <v>0</v>
      </c>
      <c r="BG329" s="227">
        <f>IF(N329="zákl. přenesená",J329,0)</f>
        <v>0</v>
      </c>
      <c r="BH329" s="227">
        <f>IF(N329="sníž. přenesená",J329,0)</f>
        <v>0</v>
      </c>
      <c r="BI329" s="227">
        <f>IF(N329="nulová",J329,0)</f>
        <v>0</v>
      </c>
      <c r="BJ329" s="20" t="s">
        <v>77</v>
      </c>
      <c r="BK329" s="227">
        <f>ROUND(I329*H329,2)</f>
        <v>0</v>
      </c>
      <c r="BL329" s="20" t="s">
        <v>172</v>
      </c>
      <c r="BM329" s="226" t="s">
        <v>3187</v>
      </c>
    </row>
    <row r="330" s="2" customFormat="1" ht="16.5" customHeight="1">
      <c r="A330" s="41"/>
      <c r="B330" s="42"/>
      <c r="C330" s="215" t="s">
        <v>3188</v>
      </c>
      <c r="D330" s="215" t="s">
        <v>167</v>
      </c>
      <c r="E330" s="216" t="s">
        <v>3189</v>
      </c>
      <c r="F330" s="217" t="s">
        <v>3190</v>
      </c>
      <c r="G330" s="218" t="s">
        <v>1358</v>
      </c>
      <c r="H330" s="219">
        <v>1</v>
      </c>
      <c r="I330" s="220"/>
      <c r="J330" s="221">
        <f>ROUND(I330*H330,2)</f>
        <v>0</v>
      </c>
      <c r="K330" s="217" t="s">
        <v>19</v>
      </c>
      <c r="L330" s="47"/>
      <c r="M330" s="222" t="s">
        <v>19</v>
      </c>
      <c r="N330" s="223" t="s">
        <v>41</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172</v>
      </c>
      <c r="AT330" s="226" t="s">
        <v>167</v>
      </c>
      <c r="AU330" s="226" t="s">
        <v>77</v>
      </c>
      <c r="AY330" s="20" t="s">
        <v>165</v>
      </c>
      <c r="BE330" s="227">
        <f>IF(N330="základní",J330,0)</f>
        <v>0</v>
      </c>
      <c r="BF330" s="227">
        <f>IF(N330="snížená",J330,0)</f>
        <v>0</v>
      </c>
      <c r="BG330" s="227">
        <f>IF(N330="zákl. přenesená",J330,0)</f>
        <v>0</v>
      </c>
      <c r="BH330" s="227">
        <f>IF(N330="sníž. přenesená",J330,0)</f>
        <v>0</v>
      </c>
      <c r="BI330" s="227">
        <f>IF(N330="nulová",J330,0)</f>
        <v>0</v>
      </c>
      <c r="BJ330" s="20" t="s">
        <v>77</v>
      </c>
      <c r="BK330" s="227">
        <f>ROUND(I330*H330,2)</f>
        <v>0</v>
      </c>
      <c r="BL330" s="20" t="s">
        <v>172</v>
      </c>
      <c r="BM330" s="226" t="s">
        <v>3191</v>
      </c>
    </row>
    <row r="331" s="2" customFormat="1" ht="16.5" customHeight="1">
      <c r="A331" s="41"/>
      <c r="B331" s="42"/>
      <c r="C331" s="215" t="s">
        <v>3192</v>
      </c>
      <c r="D331" s="215" t="s">
        <v>167</v>
      </c>
      <c r="E331" s="216" t="s">
        <v>3193</v>
      </c>
      <c r="F331" s="217" t="s">
        <v>3194</v>
      </c>
      <c r="G331" s="218" t="s">
        <v>1358</v>
      </c>
      <c r="H331" s="219">
        <v>2</v>
      </c>
      <c r="I331" s="220"/>
      <c r="J331" s="221">
        <f>ROUND(I331*H331,2)</f>
        <v>0</v>
      </c>
      <c r="K331" s="217" t="s">
        <v>19</v>
      </c>
      <c r="L331" s="47"/>
      <c r="M331" s="222" t="s">
        <v>19</v>
      </c>
      <c r="N331" s="223" t="s">
        <v>41</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172</v>
      </c>
      <c r="AT331" s="226" t="s">
        <v>167</v>
      </c>
      <c r="AU331" s="226" t="s">
        <v>77</v>
      </c>
      <c r="AY331" s="20" t="s">
        <v>165</v>
      </c>
      <c r="BE331" s="227">
        <f>IF(N331="základní",J331,0)</f>
        <v>0</v>
      </c>
      <c r="BF331" s="227">
        <f>IF(N331="snížená",J331,0)</f>
        <v>0</v>
      </c>
      <c r="BG331" s="227">
        <f>IF(N331="zákl. přenesená",J331,0)</f>
        <v>0</v>
      </c>
      <c r="BH331" s="227">
        <f>IF(N331="sníž. přenesená",J331,0)</f>
        <v>0</v>
      </c>
      <c r="BI331" s="227">
        <f>IF(N331="nulová",J331,0)</f>
        <v>0</v>
      </c>
      <c r="BJ331" s="20" t="s">
        <v>77</v>
      </c>
      <c r="BK331" s="227">
        <f>ROUND(I331*H331,2)</f>
        <v>0</v>
      </c>
      <c r="BL331" s="20" t="s">
        <v>172</v>
      </c>
      <c r="BM331" s="226" t="s">
        <v>3195</v>
      </c>
    </row>
    <row r="332" s="2" customFormat="1" ht="16.5" customHeight="1">
      <c r="A332" s="41"/>
      <c r="B332" s="42"/>
      <c r="C332" s="215" t="s">
        <v>3196</v>
      </c>
      <c r="D332" s="215" t="s">
        <v>167</v>
      </c>
      <c r="E332" s="216" t="s">
        <v>3197</v>
      </c>
      <c r="F332" s="217" t="s">
        <v>3198</v>
      </c>
      <c r="G332" s="218" t="s">
        <v>1358</v>
      </c>
      <c r="H332" s="219">
        <v>5</v>
      </c>
      <c r="I332" s="220"/>
      <c r="J332" s="221">
        <f>ROUND(I332*H332,2)</f>
        <v>0</v>
      </c>
      <c r="K332" s="217" t="s">
        <v>19</v>
      </c>
      <c r="L332" s="47"/>
      <c r="M332" s="222" t="s">
        <v>19</v>
      </c>
      <c r="N332" s="223" t="s">
        <v>41</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172</v>
      </c>
      <c r="AT332" s="226" t="s">
        <v>167</v>
      </c>
      <c r="AU332" s="226" t="s">
        <v>77</v>
      </c>
      <c r="AY332" s="20" t="s">
        <v>165</v>
      </c>
      <c r="BE332" s="227">
        <f>IF(N332="základní",J332,0)</f>
        <v>0</v>
      </c>
      <c r="BF332" s="227">
        <f>IF(N332="snížená",J332,0)</f>
        <v>0</v>
      </c>
      <c r="BG332" s="227">
        <f>IF(N332="zákl. přenesená",J332,0)</f>
        <v>0</v>
      </c>
      <c r="BH332" s="227">
        <f>IF(N332="sníž. přenesená",J332,0)</f>
        <v>0</v>
      </c>
      <c r="BI332" s="227">
        <f>IF(N332="nulová",J332,0)</f>
        <v>0</v>
      </c>
      <c r="BJ332" s="20" t="s">
        <v>77</v>
      </c>
      <c r="BK332" s="227">
        <f>ROUND(I332*H332,2)</f>
        <v>0</v>
      </c>
      <c r="BL332" s="20" t="s">
        <v>172</v>
      </c>
      <c r="BM332" s="226" t="s">
        <v>3199</v>
      </c>
    </row>
    <row r="333" s="2" customFormat="1" ht="16.5" customHeight="1">
      <c r="A333" s="41"/>
      <c r="B333" s="42"/>
      <c r="C333" s="215" t="s">
        <v>3200</v>
      </c>
      <c r="D333" s="215" t="s">
        <v>167</v>
      </c>
      <c r="E333" s="216" t="s">
        <v>3201</v>
      </c>
      <c r="F333" s="217" t="s">
        <v>3202</v>
      </c>
      <c r="G333" s="218" t="s">
        <v>1358</v>
      </c>
      <c r="H333" s="219">
        <v>1</v>
      </c>
      <c r="I333" s="220"/>
      <c r="J333" s="221">
        <f>ROUND(I333*H333,2)</f>
        <v>0</v>
      </c>
      <c r="K333" s="217" t="s">
        <v>19</v>
      </c>
      <c r="L333" s="47"/>
      <c r="M333" s="222" t="s">
        <v>19</v>
      </c>
      <c r="N333" s="223" t="s">
        <v>41</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172</v>
      </c>
      <c r="AT333" s="226" t="s">
        <v>167</v>
      </c>
      <c r="AU333" s="226" t="s">
        <v>77</v>
      </c>
      <c r="AY333" s="20" t="s">
        <v>165</v>
      </c>
      <c r="BE333" s="227">
        <f>IF(N333="základní",J333,0)</f>
        <v>0</v>
      </c>
      <c r="BF333" s="227">
        <f>IF(N333="snížená",J333,0)</f>
        <v>0</v>
      </c>
      <c r="BG333" s="227">
        <f>IF(N333="zákl. přenesená",J333,0)</f>
        <v>0</v>
      </c>
      <c r="BH333" s="227">
        <f>IF(N333="sníž. přenesená",J333,0)</f>
        <v>0</v>
      </c>
      <c r="BI333" s="227">
        <f>IF(N333="nulová",J333,0)</f>
        <v>0</v>
      </c>
      <c r="BJ333" s="20" t="s">
        <v>77</v>
      </c>
      <c r="BK333" s="227">
        <f>ROUND(I333*H333,2)</f>
        <v>0</v>
      </c>
      <c r="BL333" s="20" t="s">
        <v>172</v>
      </c>
      <c r="BM333" s="226" t="s">
        <v>3203</v>
      </c>
    </row>
    <row r="334" s="2" customFormat="1" ht="16.5" customHeight="1">
      <c r="A334" s="41"/>
      <c r="B334" s="42"/>
      <c r="C334" s="215" t="s">
        <v>3204</v>
      </c>
      <c r="D334" s="215" t="s">
        <v>167</v>
      </c>
      <c r="E334" s="216" t="s">
        <v>3205</v>
      </c>
      <c r="F334" s="217" t="s">
        <v>3206</v>
      </c>
      <c r="G334" s="218" t="s">
        <v>1358</v>
      </c>
      <c r="H334" s="219">
        <v>2</v>
      </c>
      <c r="I334" s="220"/>
      <c r="J334" s="221">
        <f>ROUND(I334*H334,2)</f>
        <v>0</v>
      </c>
      <c r="K334" s="217" t="s">
        <v>19</v>
      </c>
      <c r="L334" s="47"/>
      <c r="M334" s="222" t="s">
        <v>19</v>
      </c>
      <c r="N334" s="223" t="s">
        <v>41</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172</v>
      </c>
      <c r="AT334" s="226" t="s">
        <v>167</v>
      </c>
      <c r="AU334" s="226" t="s">
        <v>77</v>
      </c>
      <c r="AY334" s="20" t="s">
        <v>165</v>
      </c>
      <c r="BE334" s="227">
        <f>IF(N334="základní",J334,0)</f>
        <v>0</v>
      </c>
      <c r="BF334" s="227">
        <f>IF(N334="snížená",J334,0)</f>
        <v>0</v>
      </c>
      <c r="BG334" s="227">
        <f>IF(N334="zákl. přenesená",J334,0)</f>
        <v>0</v>
      </c>
      <c r="BH334" s="227">
        <f>IF(N334="sníž. přenesená",J334,0)</f>
        <v>0</v>
      </c>
      <c r="BI334" s="227">
        <f>IF(N334="nulová",J334,0)</f>
        <v>0</v>
      </c>
      <c r="BJ334" s="20" t="s">
        <v>77</v>
      </c>
      <c r="BK334" s="227">
        <f>ROUND(I334*H334,2)</f>
        <v>0</v>
      </c>
      <c r="BL334" s="20" t="s">
        <v>172</v>
      </c>
      <c r="BM334" s="226" t="s">
        <v>3207</v>
      </c>
    </row>
    <row r="335" s="2" customFormat="1" ht="16.5" customHeight="1">
      <c r="A335" s="41"/>
      <c r="B335" s="42"/>
      <c r="C335" s="215" t="s">
        <v>3208</v>
      </c>
      <c r="D335" s="215" t="s">
        <v>167</v>
      </c>
      <c r="E335" s="216" t="s">
        <v>3209</v>
      </c>
      <c r="F335" s="217" t="s">
        <v>3210</v>
      </c>
      <c r="G335" s="218" t="s">
        <v>1358</v>
      </c>
      <c r="H335" s="219">
        <v>1</v>
      </c>
      <c r="I335" s="220"/>
      <c r="J335" s="221">
        <f>ROUND(I335*H335,2)</f>
        <v>0</v>
      </c>
      <c r="K335" s="217" t="s">
        <v>19</v>
      </c>
      <c r="L335" s="47"/>
      <c r="M335" s="222" t="s">
        <v>19</v>
      </c>
      <c r="N335" s="223" t="s">
        <v>41</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172</v>
      </c>
      <c r="AT335" s="226" t="s">
        <v>167</v>
      </c>
      <c r="AU335" s="226" t="s">
        <v>77</v>
      </c>
      <c r="AY335" s="20" t="s">
        <v>165</v>
      </c>
      <c r="BE335" s="227">
        <f>IF(N335="základní",J335,0)</f>
        <v>0</v>
      </c>
      <c r="BF335" s="227">
        <f>IF(N335="snížená",J335,0)</f>
        <v>0</v>
      </c>
      <c r="BG335" s="227">
        <f>IF(N335="zákl. přenesená",J335,0)</f>
        <v>0</v>
      </c>
      <c r="BH335" s="227">
        <f>IF(N335="sníž. přenesená",J335,0)</f>
        <v>0</v>
      </c>
      <c r="BI335" s="227">
        <f>IF(N335="nulová",J335,0)</f>
        <v>0</v>
      </c>
      <c r="BJ335" s="20" t="s">
        <v>77</v>
      </c>
      <c r="BK335" s="227">
        <f>ROUND(I335*H335,2)</f>
        <v>0</v>
      </c>
      <c r="BL335" s="20" t="s">
        <v>172</v>
      </c>
      <c r="BM335" s="226" t="s">
        <v>3211</v>
      </c>
    </row>
    <row r="336" s="2" customFormat="1" ht="16.5" customHeight="1">
      <c r="A336" s="41"/>
      <c r="B336" s="42"/>
      <c r="C336" s="215" t="s">
        <v>3212</v>
      </c>
      <c r="D336" s="215" t="s">
        <v>167</v>
      </c>
      <c r="E336" s="216" t="s">
        <v>3213</v>
      </c>
      <c r="F336" s="217" t="s">
        <v>3214</v>
      </c>
      <c r="G336" s="218" t="s">
        <v>1358</v>
      </c>
      <c r="H336" s="219">
        <v>1</v>
      </c>
      <c r="I336" s="220"/>
      <c r="J336" s="221">
        <f>ROUND(I336*H336,2)</f>
        <v>0</v>
      </c>
      <c r="K336" s="217" t="s">
        <v>19</v>
      </c>
      <c r="L336" s="47"/>
      <c r="M336" s="222" t="s">
        <v>19</v>
      </c>
      <c r="N336" s="223" t="s">
        <v>41</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172</v>
      </c>
      <c r="AT336" s="226" t="s">
        <v>167</v>
      </c>
      <c r="AU336" s="226" t="s">
        <v>77</v>
      </c>
      <c r="AY336" s="20" t="s">
        <v>165</v>
      </c>
      <c r="BE336" s="227">
        <f>IF(N336="základní",J336,0)</f>
        <v>0</v>
      </c>
      <c r="BF336" s="227">
        <f>IF(N336="snížená",J336,0)</f>
        <v>0</v>
      </c>
      <c r="BG336" s="227">
        <f>IF(N336="zákl. přenesená",J336,0)</f>
        <v>0</v>
      </c>
      <c r="BH336" s="227">
        <f>IF(N336="sníž. přenesená",J336,0)</f>
        <v>0</v>
      </c>
      <c r="BI336" s="227">
        <f>IF(N336="nulová",J336,0)</f>
        <v>0</v>
      </c>
      <c r="BJ336" s="20" t="s">
        <v>77</v>
      </c>
      <c r="BK336" s="227">
        <f>ROUND(I336*H336,2)</f>
        <v>0</v>
      </c>
      <c r="BL336" s="20" t="s">
        <v>172</v>
      </c>
      <c r="BM336" s="226" t="s">
        <v>3215</v>
      </c>
    </row>
    <row r="337" s="2" customFormat="1" ht="16.5" customHeight="1">
      <c r="A337" s="41"/>
      <c r="B337" s="42"/>
      <c r="C337" s="215" t="s">
        <v>3216</v>
      </c>
      <c r="D337" s="215" t="s">
        <v>167</v>
      </c>
      <c r="E337" s="216" t="s">
        <v>3217</v>
      </c>
      <c r="F337" s="217" t="s">
        <v>3218</v>
      </c>
      <c r="G337" s="218" t="s">
        <v>1358</v>
      </c>
      <c r="H337" s="219">
        <v>1</v>
      </c>
      <c r="I337" s="220"/>
      <c r="J337" s="221">
        <f>ROUND(I337*H337,2)</f>
        <v>0</v>
      </c>
      <c r="K337" s="217" t="s">
        <v>19</v>
      </c>
      <c r="L337" s="47"/>
      <c r="M337" s="222" t="s">
        <v>19</v>
      </c>
      <c r="N337" s="223" t="s">
        <v>41</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172</v>
      </c>
      <c r="AT337" s="226" t="s">
        <v>167</v>
      </c>
      <c r="AU337" s="226" t="s">
        <v>77</v>
      </c>
      <c r="AY337" s="20" t="s">
        <v>165</v>
      </c>
      <c r="BE337" s="227">
        <f>IF(N337="základní",J337,0)</f>
        <v>0</v>
      </c>
      <c r="BF337" s="227">
        <f>IF(N337="snížená",J337,0)</f>
        <v>0</v>
      </c>
      <c r="BG337" s="227">
        <f>IF(N337="zákl. přenesená",J337,0)</f>
        <v>0</v>
      </c>
      <c r="BH337" s="227">
        <f>IF(N337="sníž. přenesená",J337,0)</f>
        <v>0</v>
      </c>
      <c r="BI337" s="227">
        <f>IF(N337="nulová",J337,0)</f>
        <v>0</v>
      </c>
      <c r="BJ337" s="20" t="s">
        <v>77</v>
      </c>
      <c r="BK337" s="227">
        <f>ROUND(I337*H337,2)</f>
        <v>0</v>
      </c>
      <c r="BL337" s="20" t="s">
        <v>172</v>
      </c>
      <c r="BM337" s="226" t="s">
        <v>3219</v>
      </c>
    </row>
    <row r="338" s="2" customFormat="1" ht="16.5" customHeight="1">
      <c r="A338" s="41"/>
      <c r="B338" s="42"/>
      <c r="C338" s="215" t="s">
        <v>3220</v>
      </c>
      <c r="D338" s="215" t="s">
        <v>167</v>
      </c>
      <c r="E338" s="216" t="s">
        <v>3221</v>
      </c>
      <c r="F338" s="217" t="s">
        <v>3222</v>
      </c>
      <c r="G338" s="218" t="s">
        <v>1358</v>
      </c>
      <c r="H338" s="219">
        <v>1</v>
      </c>
      <c r="I338" s="220"/>
      <c r="J338" s="221">
        <f>ROUND(I338*H338,2)</f>
        <v>0</v>
      </c>
      <c r="K338" s="217" t="s">
        <v>19</v>
      </c>
      <c r="L338" s="47"/>
      <c r="M338" s="222" t="s">
        <v>19</v>
      </c>
      <c r="N338" s="223" t="s">
        <v>41</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172</v>
      </c>
      <c r="AT338" s="226" t="s">
        <v>167</v>
      </c>
      <c r="AU338" s="226" t="s">
        <v>77</v>
      </c>
      <c r="AY338" s="20" t="s">
        <v>165</v>
      </c>
      <c r="BE338" s="227">
        <f>IF(N338="základní",J338,0)</f>
        <v>0</v>
      </c>
      <c r="BF338" s="227">
        <f>IF(N338="snížená",J338,0)</f>
        <v>0</v>
      </c>
      <c r="BG338" s="227">
        <f>IF(N338="zákl. přenesená",J338,0)</f>
        <v>0</v>
      </c>
      <c r="BH338" s="227">
        <f>IF(N338="sníž. přenesená",J338,0)</f>
        <v>0</v>
      </c>
      <c r="BI338" s="227">
        <f>IF(N338="nulová",J338,0)</f>
        <v>0</v>
      </c>
      <c r="BJ338" s="20" t="s">
        <v>77</v>
      </c>
      <c r="BK338" s="227">
        <f>ROUND(I338*H338,2)</f>
        <v>0</v>
      </c>
      <c r="BL338" s="20" t="s">
        <v>172</v>
      </c>
      <c r="BM338" s="226" t="s">
        <v>3223</v>
      </c>
    </row>
    <row r="339" s="2" customFormat="1" ht="16.5" customHeight="1">
      <c r="A339" s="41"/>
      <c r="B339" s="42"/>
      <c r="C339" s="215" t="s">
        <v>3224</v>
      </c>
      <c r="D339" s="215" t="s">
        <v>167</v>
      </c>
      <c r="E339" s="216" t="s">
        <v>3225</v>
      </c>
      <c r="F339" s="217" t="s">
        <v>3226</v>
      </c>
      <c r="G339" s="218" t="s">
        <v>1358</v>
      </c>
      <c r="H339" s="219">
        <v>1</v>
      </c>
      <c r="I339" s="220"/>
      <c r="J339" s="221">
        <f>ROUND(I339*H339,2)</f>
        <v>0</v>
      </c>
      <c r="K339" s="217" t="s">
        <v>19</v>
      </c>
      <c r="L339" s="47"/>
      <c r="M339" s="222" t="s">
        <v>19</v>
      </c>
      <c r="N339" s="223" t="s">
        <v>41</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172</v>
      </c>
      <c r="AT339" s="226" t="s">
        <v>167</v>
      </c>
      <c r="AU339" s="226" t="s">
        <v>77</v>
      </c>
      <c r="AY339" s="20" t="s">
        <v>165</v>
      </c>
      <c r="BE339" s="227">
        <f>IF(N339="základní",J339,0)</f>
        <v>0</v>
      </c>
      <c r="BF339" s="227">
        <f>IF(N339="snížená",J339,0)</f>
        <v>0</v>
      </c>
      <c r="BG339" s="227">
        <f>IF(N339="zákl. přenesená",J339,0)</f>
        <v>0</v>
      </c>
      <c r="BH339" s="227">
        <f>IF(N339="sníž. přenesená",J339,0)</f>
        <v>0</v>
      </c>
      <c r="BI339" s="227">
        <f>IF(N339="nulová",J339,0)</f>
        <v>0</v>
      </c>
      <c r="BJ339" s="20" t="s">
        <v>77</v>
      </c>
      <c r="BK339" s="227">
        <f>ROUND(I339*H339,2)</f>
        <v>0</v>
      </c>
      <c r="BL339" s="20" t="s">
        <v>172</v>
      </c>
      <c r="BM339" s="226" t="s">
        <v>3227</v>
      </c>
    </row>
    <row r="340" s="2" customFormat="1" ht="16.5" customHeight="1">
      <c r="A340" s="41"/>
      <c r="B340" s="42"/>
      <c r="C340" s="215" t="s">
        <v>3228</v>
      </c>
      <c r="D340" s="215" t="s">
        <v>167</v>
      </c>
      <c r="E340" s="216" t="s">
        <v>3229</v>
      </c>
      <c r="F340" s="217" t="s">
        <v>3230</v>
      </c>
      <c r="G340" s="218" t="s">
        <v>1358</v>
      </c>
      <c r="H340" s="219">
        <v>1</v>
      </c>
      <c r="I340" s="220"/>
      <c r="J340" s="221">
        <f>ROUND(I340*H340,2)</f>
        <v>0</v>
      </c>
      <c r="K340" s="217" t="s">
        <v>19</v>
      </c>
      <c r="L340" s="47"/>
      <c r="M340" s="222" t="s">
        <v>19</v>
      </c>
      <c r="N340" s="223" t="s">
        <v>41</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172</v>
      </c>
      <c r="AT340" s="226" t="s">
        <v>167</v>
      </c>
      <c r="AU340" s="226" t="s">
        <v>77</v>
      </c>
      <c r="AY340" s="20" t="s">
        <v>165</v>
      </c>
      <c r="BE340" s="227">
        <f>IF(N340="základní",J340,0)</f>
        <v>0</v>
      </c>
      <c r="BF340" s="227">
        <f>IF(N340="snížená",J340,0)</f>
        <v>0</v>
      </c>
      <c r="BG340" s="227">
        <f>IF(N340="zákl. přenesená",J340,0)</f>
        <v>0</v>
      </c>
      <c r="BH340" s="227">
        <f>IF(N340="sníž. přenesená",J340,0)</f>
        <v>0</v>
      </c>
      <c r="BI340" s="227">
        <f>IF(N340="nulová",J340,0)</f>
        <v>0</v>
      </c>
      <c r="BJ340" s="20" t="s">
        <v>77</v>
      </c>
      <c r="BK340" s="227">
        <f>ROUND(I340*H340,2)</f>
        <v>0</v>
      </c>
      <c r="BL340" s="20" t="s">
        <v>172</v>
      </c>
      <c r="BM340" s="226" t="s">
        <v>3231</v>
      </c>
    </row>
    <row r="341" s="2" customFormat="1" ht="16.5" customHeight="1">
      <c r="A341" s="41"/>
      <c r="B341" s="42"/>
      <c r="C341" s="215" t="s">
        <v>3232</v>
      </c>
      <c r="D341" s="215" t="s">
        <v>167</v>
      </c>
      <c r="E341" s="216" t="s">
        <v>3233</v>
      </c>
      <c r="F341" s="217" t="s">
        <v>3234</v>
      </c>
      <c r="G341" s="218" t="s">
        <v>1358</v>
      </c>
      <c r="H341" s="219">
        <v>1</v>
      </c>
      <c r="I341" s="220"/>
      <c r="J341" s="221">
        <f>ROUND(I341*H341,2)</f>
        <v>0</v>
      </c>
      <c r="K341" s="217" t="s">
        <v>19</v>
      </c>
      <c r="L341" s="47"/>
      <c r="M341" s="222" t="s">
        <v>19</v>
      </c>
      <c r="N341" s="223" t="s">
        <v>41</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172</v>
      </c>
      <c r="AT341" s="226" t="s">
        <v>167</v>
      </c>
      <c r="AU341" s="226" t="s">
        <v>77</v>
      </c>
      <c r="AY341" s="20" t="s">
        <v>165</v>
      </c>
      <c r="BE341" s="227">
        <f>IF(N341="základní",J341,0)</f>
        <v>0</v>
      </c>
      <c r="BF341" s="227">
        <f>IF(N341="snížená",J341,0)</f>
        <v>0</v>
      </c>
      <c r="BG341" s="227">
        <f>IF(N341="zákl. přenesená",J341,0)</f>
        <v>0</v>
      </c>
      <c r="BH341" s="227">
        <f>IF(N341="sníž. přenesená",J341,0)</f>
        <v>0</v>
      </c>
      <c r="BI341" s="227">
        <f>IF(N341="nulová",J341,0)</f>
        <v>0</v>
      </c>
      <c r="BJ341" s="20" t="s">
        <v>77</v>
      </c>
      <c r="BK341" s="227">
        <f>ROUND(I341*H341,2)</f>
        <v>0</v>
      </c>
      <c r="BL341" s="20" t="s">
        <v>172</v>
      </c>
      <c r="BM341" s="226" t="s">
        <v>3235</v>
      </c>
    </row>
    <row r="342" s="2" customFormat="1" ht="16.5" customHeight="1">
      <c r="A342" s="41"/>
      <c r="B342" s="42"/>
      <c r="C342" s="215" t="s">
        <v>3236</v>
      </c>
      <c r="D342" s="215" t="s">
        <v>167</v>
      </c>
      <c r="E342" s="216" t="s">
        <v>3237</v>
      </c>
      <c r="F342" s="217" t="s">
        <v>3238</v>
      </c>
      <c r="G342" s="218" t="s">
        <v>1358</v>
      </c>
      <c r="H342" s="219">
        <v>1</v>
      </c>
      <c r="I342" s="220"/>
      <c r="J342" s="221">
        <f>ROUND(I342*H342,2)</f>
        <v>0</v>
      </c>
      <c r="K342" s="217" t="s">
        <v>19</v>
      </c>
      <c r="L342" s="47"/>
      <c r="M342" s="222" t="s">
        <v>19</v>
      </c>
      <c r="N342" s="223" t="s">
        <v>41</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172</v>
      </c>
      <c r="AT342" s="226" t="s">
        <v>167</v>
      </c>
      <c r="AU342" s="226" t="s">
        <v>77</v>
      </c>
      <c r="AY342" s="20" t="s">
        <v>165</v>
      </c>
      <c r="BE342" s="227">
        <f>IF(N342="základní",J342,0)</f>
        <v>0</v>
      </c>
      <c r="BF342" s="227">
        <f>IF(N342="snížená",J342,0)</f>
        <v>0</v>
      </c>
      <c r="BG342" s="227">
        <f>IF(N342="zákl. přenesená",J342,0)</f>
        <v>0</v>
      </c>
      <c r="BH342" s="227">
        <f>IF(N342="sníž. přenesená",J342,0)</f>
        <v>0</v>
      </c>
      <c r="BI342" s="227">
        <f>IF(N342="nulová",J342,0)</f>
        <v>0</v>
      </c>
      <c r="BJ342" s="20" t="s">
        <v>77</v>
      </c>
      <c r="BK342" s="227">
        <f>ROUND(I342*H342,2)</f>
        <v>0</v>
      </c>
      <c r="BL342" s="20" t="s">
        <v>172</v>
      </c>
      <c r="BM342" s="226" t="s">
        <v>3239</v>
      </c>
    </row>
    <row r="343" s="2" customFormat="1" ht="16.5" customHeight="1">
      <c r="A343" s="41"/>
      <c r="B343" s="42"/>
      <c r="C343" s="215" t="s">
        <v>3240</v>
      </c>
      <c r="D343" s="215" t="s">
        <v>167</v>
      </c>
      <c r="E343" s="216" t="s">
        <v>3241</v>
      </c>
      <c r="F343" s="217" t="s">
        <v>3242</v>
      </c>
      <c r="G343" s="218" t="s">
        <v>1358</v>
      </c>
      <c r="H343" s="219">
        <v>1</v>
      </c>
      <c r="I343" s="220"/>
      <c r="J343" s="221">
        <f>ROUND(I343*H343,2)</f>
        <v>0</v>
      </c>
      <c r="K343" s="217" t="s">
        <v>19</v>
      </c>
      <c r="L343" s="47"/>
      <c r="M343" s="222" t="s">
        <v>19</v>
      </c>
      <c r="N343" s="223" t="s">
        <v>41</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172</v>
      </c>
      <c r="AT343" s="226" t="s">
        <v>167</v>
      </c>
      <c r="AU343" s="226" t="s">
        <v>77</v>
      </c>
      <c r="AY343" s="20" t="s">
        <v>165</v>
      </c>
      <c r="BE343" s="227">
        <f>IF(N343="základní",J343,0)</f>
        <v>0</v>
      </c>
      <c r="BF343" s="227">
        <f>IF(N343="snížená",J343,0)</f>
        <v>0</v>
      </c>
      <c r="BG343" s="227">
        <f>IF(N343="zákl. přenesená",J343,0)</f>
        <v>0</v>
      </c>
      <c r="BH343" s="227">
        <f>IF(N343="sníž. přenesená",J343,0)</f>
        <v>0</v>
      </c>
      <c r="BI343" s="227">
        <f>IF(N343="nulová",J343,0)</f>
        <v>0</v>
      </c>
      <c r="BJ343" s="20" t="s">
        <v>77</v>
      </c>
      <c r="BK343" s="227">
        <f>ROUND(I343*H343,2)</f>
        <v>0</v>
      </c>
      <c r="BL343" s="20" t="s">
        <v>172</v>
      </c>
      <c r="BM343" s="226" t="s">
        <v>3243</v>
      </c>
    </row>
    <row r="344" s="2" customFormat="1" ht="16.5" customHeight="1">
      <c r="A344" s="41"/>
      <c r="B344" s="42"/>
      <c r="C344" s="215" t="s">
        <v>3244</v>
      </c>
      <c r="D344" s="215" t="s">
        <v>167</v>
      </c>
      <c r="E344" s="216" t="s">
        <v>3245</v>
      </c>
      <c r="F344" s="217" t="s">
        <v>3246</v>
      </c>
      <c r="G344" s="218" t="s">
        <v>1358</v>
      </c>
      <c r="H344" s="219">
        <v>1</v>
      </c>
      <c r="I344" s="220"/>
      <c r="J344" s="221">
        <f>ROUND(I344*H344,2)</f>
        <v>0</v>
      </c>
      <c r="K344" s="217" t="s">
        <v>19</v>
      </c>
      <c r="L344" s="47"/>
      <c r="M344" s="222" t="s">
        <v>19</v>
      </c>
      <c r="N344" s="223" t="s">
        <v>41</v>
      </c>
      <c r="O344" s="87"/>
      <c r="P344" s="224">
        <f>O344*H344</f>
        <v>0</v>
      </c>
      <c r="Q344" s="224">
        <v>0</v>
      </c>
      <c r="R344" s="224">
        <f>Q344*H344</f>
        <v>0</v>
      </c>
      <c r="S344" s="224">
        <v>0</v>
      </c>
      <c r="T344" s="225">
        <f>S344*H344</f>
        <v>0</v>
      </c>
      <c r="U344" s="41"/>
      <c r="V344" s="41"/>
      <c r="W344" s="41"/>
      <c r="X344" s="41"/>
      <c r="Y344" s="41"/>
      <c r="Z344" s="41"/>
      <c r="AA344" s="41"/>
      <c r="AB344" s="41"/>
      <c r="AC344" s="41"/>
      <c r="AD344" s="41"/>
      <c r="AE344" s="41"/>
      <c r="AR344" s="226" t="s">
        <v>172</v>
      </c>
      <c r="AT344" s="226" t="s">
        <v>167</v>
      </c>
      <c r="AU344" s="226" t="s">
        <v>77</v>
      </c>
      <c r="AY344" s="20" t="s">
        <v>165</v>
      </c>
      <c r="BE344" s="227">
        <f>IF(N344="základní",J344,0)</f>
        <v>0</v>
      </c>
      <c r="BF344" s="227">
        <f>IF(N344="snížená",J344,0)</f>
        <v>0</v>
      </c>
      <c r="BG344" s="227">
        <f>IF(N344="zákl. přenesená",J344,0)</f>
        <v>0</v>
      </c>
      <c r="BH344" s="227">
        <f>IF(N344="sníž. přenesená",J344,0)</f>
        <v>0</v>
      </c>
      <c r="BI344" s="227">
        <f>IF(N344="nulová",J344,0)</f>
        <v>0</v>
      </c>
      <c r="BJ344" s="20" t="s">
        <v>77</v>
      </c>
      <c r="BK344" s="227">
        <f>ROUND(I344*H344,2)</f>
        <v>0</v>
      </c>
      <c r="BL344" s="20" t="s">
        <v>172</v>
      </c>
      <c r="BM344" s="226" t="s">
        <v>3247</v>
      </c>
    </row>
    <row r="345" s="2" customFormat="1" ht="16.5" customHeight="1">
      <c r="A345" s="41"/>
      <c r="B345" s="42"/>
      <c r="C345" s="215" t="s">
        <v>3248</v>
      </c>
      <c r="D345" s="215" t="s">
        <v>167</v>
      </c>
      <c r="E345" s="216" t="s">
        <v>3249</v>
      </c>
      <c r="F345" s="217" t="s">
        <v>3250</v>
      </c>
      <c r="G345" s="218" t="s">
        <v>1358</v>
      </c>
      <c r="H345" s="219">
        <v>1</v>
      </c>
      <c r="I345" s="220"/>
      <c r="J345" s="221">
        <f>ROUND(I345*H345,2)</f>
        <v>0</v>
      </c>
      <c r="K345" s="217" t="s">
        <v>19</v>
      </c>
      <c r="L345" s="47"/>
      <c r="M345" s="222" t="s">
        <v>19</v>
      </c>
      <c r="N345" s="223" t="s">
        <v>41</v>
      </c>
      <c r="O345" s="87"/>
      <c r="P345" s="224">
        <f>O345*H345</f>
        <v>0</v>
      </c>
      <c r="Q345" s="224">
        <v>0</v>
      </c>
      <c r="R345" s="224">
        <f>Q345*H345</f>
        <v>0</v>
      </c>
      <c r="S345" s="224">
        <v>0</v>
      </c>
      <c r="T345" s="225">
        <f>S345*H345</f>
        <v>0</v>
      </c>
      <c r="U345" s="41"/>
      <c r="V345" s="41"/>
      <c r="W345" s="41"/>
      <c r="X345" s="41"/>
      <c r="Y345" s="41"/>
      <c r="Z345" s="41"/>
      <c r="AA345" s="41"/>
      <c r="AB345" s="41"/>
      <c r="AC345" s="41"/>
      <c r="AD345" s="41"/>
      <c r="AE345" s="41"/>
      <c r="AR345" s="226" t="s">
        <v>172</v>
      </c>
      <c r="AT345" s="226" t="s">
        <v>167</v>
      </c>
      <c r="AU345" s="226" t="s">
        <v>77</v>
      </c>
      <c r="AY345" s="20" t="s">
        <v>165</v>
      </c>
      <c r="BE345" s="227">
        <f>IF(N345="základní",J345,0)</f>
        <v>0</v>
      </c>
      <c r="BF345" s="227">
        <f>IF(N345="snížená",J345,0)</f>
        <v>0</v>
      </c>
      <c r="BG345" s="227">
        <f>IF(N345="zákl. přenesená",J345,0)</f>
        <v>0</v>
      </c>
      <c r="BH345" s="227">
        <f>IF(N345="sníž. přenesená",J345,0)</f>
        <v>0</v>
      </c>
      <c r="BI345" s="227">
        <f>IF(N345="nulová",J345,0)</f>
        <v>0</v>
      </c>
      <c r="BJ345" s="20" t="s">
        <v>77</v>
      </c>
      <c r="BK345" s="227">
        <f>ROUND(I345*H345,2)</f>
        <v>0</v>
      </c>
      <c r="BL345" s="20" t="s">
        <v>172</v>
      </c>
      <c r="BM345" s="226" t="s">
        <v>3251</v>
      </c>
    </row>
    <row r="346" s="2" customFormat="1" ht="16.5" customHeight="1">
      <c r="A346" s="41"/>
      <c r="B346" s="42"/>
      <c r="C346" s="215" t="s">
        <v>3252</v>
      </c>
      <c r="D346" s="215" t="s">
        <v>167</v>
      </c>
      <c r="E346" s="216" t="s">
        <v>3253</v>
      </c>
      <c r="F346" s="217" t="s">
        <v>3254</v>
      </c>
      <c r="G346" s="218" t="s">
        <v>213</v>
      </c>
      <c r="H346" s="219">
        <v>20</v>
      </c>
      <c r="I346" s="220"/>
      <c r="J346" s="221">
        <f>ROUND(I346*H346,2)</f>
        <v>0</v>
      </c>
      <c r="K346" s="217" t="s">
        <v>19</v>
      </c>
      <c r="L346" s="47"/>
      <c r="M346" s="222" t="s">
        <v>19</v>
      </c>
      <c r="N346" s="223" t="s">
        <v>41</v>
      </c>
      <c r="O346" s="87"/>
      <c r="P346" s="224">
        <f>O346*H346</f>
        <v>0</v>
      </c>
      <c r="Q346" s="224">
        <v>0</v>
      </c>
      <c r="R346" s="224">
        <f>Q346*H346</f>
        <v>0</v>
      </c>
      <c r="S346" s="224">
        <v>0</v>
      </c>
      <c r="T346" s="225">
        <f>S346*H346</f>
        <v>0</v>
      </c>
      <c r="U346" s="41"/>
      <c r="V346" s="41"/>
      <c r="W346" s="41"/>
      <c r="X346" s="41"/>
      <c r="Y346" s="41"/>
      <c r="Z346" s="41"/>
      <c r="AA346" s="41"/>
      <c r="AB346" s="41"/>
      <c r="AC346" s="41"/>
      <c r="AD346" s="41"/>
      <c r="AE346" s="41"/>
      <c r="AR346" s="226" t="s">
        <v>172</v>
      </c>
      <c r="AT346" s="226" t="s">
        <v>167</v>
      </c>
      <c r="AU346" s="226" t="s">
        <v>77</v>
      </c>
      <c r="AY346" s="20" t="s">
        <v>165</v>
      </c>
      <c r="BE346" s="227">
        <f>IF(N346="základní",J346,0)</f>
        <v>0</v>
      </c>
      <c r="BF346" s="227">
        <f>IF(N346="snížená",J346,0)</f>
        <v>0</v>
      </c>
      <c r="BG346" s="227">
        <f>IF(N346="zákl. přenesená",J346,0)</f>
        <v>0</v>
      </c>
      <c r="BH346" s="227">
        <f>IF(N346="sníž. přenesená",J346,0)</f>
        <v>0</v>
      </c>
      <c r="BI346" s="227">
        <f>IF(N346="nulová",J346,0)</f>
        <v>0</v>
      </c>
      <c r="BJ346" s="20" t="s">
        <v>77</v>
      </c>
      <c r="BK346" s="227">
        <f>ROUND(I346*H346,2)</f>
        <v>0</v>
      </c>
      <c r="BL346" s="20" t="s">
        <v>172</v>
      </c>
      <c r="BM346" s="226" t="s">
        <v>3255</v>
      </c>
    </row>
    <row r="347" s="2" customFormat="1" ht="16.5" customHeight="1">
      <c r="A347" s="41"/>
      <c r="B347" s="42"/>
      <c r="C347" s="215" t="s">
        <v>3256</v>
      </c>
      <c r="D347" s="215" t="s">
        <v>167</v>
      </c>
      <c r="E347" s="216" t="s">
        <v>3257</v>
      </c>
      <c r="F347" s="217" t="s">
        <v>3258</v>
      </c>
      <c r="G347" s="218" t="s">
        <v>213</v>
      </c>
      <c r="H347" s="219">
        <v>20</v>
      </c>
      <c r="I347" s="220"/>
      <c r="J347" s="221">
        <f>ROUND(I347*H347,2)</f>
        <v>0</v>
      </c>
      <c r="K347" s="217" t="s">
        <v>19</v>
      </c>
      <c r="L347" s="47"/>
      <c r="M347" s="222" t="s">
        <v>19</v>
      </c>
      <c r="N347" s="223" t="s">
        <v>41</v>
      </c>
      <c r="O347" s="87"/>
      <c r="P347" s="224">
        <f>O347*H347</f>
        <v>0</v>
      </c>
      <c r="Q347" s="224">
        <v>0</v>
      </c>
      <c r="R347" s="224">
        <f>Q347*H347</f>
        <v>0</v>
      </c>
      <c r="S347" s="224">
        <v>0</v>
      </c>
      <c r="T347" s="225">
        <f>S347*H347</f>
        <v>0</v>
      </c>
      <c r="U347" s="41"/>
      <c r="V347" s="41"/>
      <c r="W347" s="41"/>
      <c r="X347" s="41"/>
      <c r="Y347" s="41"/>
      <c r="Z347" s="41"/>
      <c r="AA347" s="41"/>
      <c r="AB347" s="41"/>
      <c r="AC347" s="41"/>
      <c r="AD347" s="41"/>
      <c r="AE347" s="41"/>
      <c r="AR347" s="226" t="s">
        <v>172</v>
      </c>
      <c r="AT347" s="226" t="s">
        <v>167</v>
      </c>
      <c r="AU347" s="226" t="s">
        <v>77</v>
      </c>
      <c r="AY347" s="20" t="s">
        <v>165</v>
      </c>
      <c r="BE347" s="227">
        <f>IF(N347="základní",J347,0)</f>
        <v>0</v>
      </c>
      <c r="BF347" s="227">
        <f>IF(N347="snížená",J347,0)</f>
        <v>0</v>
      </c>
      <c r="BG347" s="227">
        <f>IF(N347="zákl. přenesená",J347,0)</f>
        <v>0</v>
      </c>
      <c r="BH347" s="227">
        <f>IF(N347="sníž. přenesená",J347,0)</f>
        <v>0</v>
      </c>
      <c r="BI347" s="227">
        <f>IF(N347="nulová",J347,0)</f>
        <v>0</v>
      </c>
      <c r="BJ347" s="20" t="s">
        <v>77</v>
      </c>
      <c r="BK347" s="227">
        <f>ROUND(I347*H347,2)</f>
        <v>0</v>
      </c>
      <c r="BL347" s="20" t="s">
        <v>172</v>
      </c>
      <c r="BM347" s="226" t="s">
        <v>3259</v>
      </c>
    </row>
    <row r="348" s="2" customFormat="1" ht="16.5" customHeight="1">
      <c r="A348" s="41"/>
      <c r="B348" s="42"/>
      <c r="C348" s="215" t="s">
        <v>3260</v>
      </c>
      <c r="D348" s="215" t="s">
        <v>167</v>
      </c>
      <c r="E348" s="216" t="s">
        <v>3261</v>
      </c>
      <c r="F348" s="217" t="s">
        <v>3262</v>
      </c>
      <c r="G348" s="218" t="s">
        <v>213</v>
      </c>
      <c r="H348" s="219">
        <v>20</v>
      </c>
      <c r="I348" s="220"/>
      <c r="J348" s="221">
        <f>ROUND(I348*H348,2)</f>
        <v>0</v>
      </c>
      <c r="K348" s="217" t="s">
        <v>19</v>
      </c>
      <c r="L348" s="47"/>
      <c r="M348" s="222" t="s">
        <v>19</v>
      </c>
      <c r="N348" s="223" t="s">
        <v>41</v>
      </c>
      <c r="O348" s="87"/>
      <c r="P348" s="224">
        <f>O348*H348</f>
        <v>0</v>
      </c>
      <c r="Q348" s="224">
        <v>0</v>
      </c>
      <c r="R348" s="224">
        <f>Q348*H348</f>
        <v>0</v>
      </c>
      <c r="S348" s="224">
        <v>0</v>
      </c>
      <c r="T348" s="225">
        <f>S348*H348</f>
        <v>0</v>
      </c>
      <c r="U348" s="41"/>
      <c r="V348" s="41"/>
      <c r="W348" s="41"/>
      <c r="X348" s="41"/>
      <c r="Y348" s="41"/>
      <c r="Z348" s="41"/>
      <c r="AA348" s="41"/>
      <c r="AB348" s="41"/>
      <c r="AC348" s="41"/>
      <c r="AD348" s="41"/>
      <c r="AE348" s="41"/>
      <c r="AR348" s="226" t="s">
        <v>172</v>
      </c>
      <c r="AT348" s="226" t="s">
        <v>167</v>
      </c>
      <c r="AU348" s="226" t="s">
        <v>77</v>
      </c>
      <c r="AY348" s="20" t="s">
        <v>165</v>
      </c>
      <c r="BE348" s="227">
        <f>IF(N348="základní",J348,0)</f>
        <v>0</v>
      </c>
      <c r="BF348" s="227">
        <f>IF(N348="snížená",J348,0)</f>
        <v>0</v>
      </c>
      <c r="BG348" s="227">
        <f>IF(N348="zákl. přenesená",J348,0)</f>
        <v>0</v>
      </c>
      <c r="BH348" s="227">
        <f>IF(N348="sníž. přenesená",J348,0)</f>
        <v>0</v>
      </c>
      <c r="BI348" s="227">
        <f>IF(N348="nulová",J348,0)</f>
        <v>0</v>
      </c>
      <c r="BJ348" s="20" t="s">
        <v>77</v>
      </c>
      <c r="BK348" s="227">
        <f>ROUND(I348*H348,2)</f>
        <v>0</v>
      </c>
      <c r="BL348" s="20" t="s">
        <v>172</v>
      </c>
      <c r="BM348" s="226" t="s">
        <v>3263</v>
      </c>
    </row>
    <row r="349" s="2" customFormat="1" ht="16.5" customHeight="1">
      <c r="A349" s="41"/>
      <c r="B349" s="42"/>
      <c r="C349" s="215" t="s">
        <v>3264</v>
      </c>
      <c r="D349" s="215" t="s">
        <v>167</v>
      </c>
      <c r="E349" s="216" t="s">
        <v>3265</v>
      </c>
      <c r="F349" s="217" t="s">
        <v>3266</v>
      </c>
      <c r="G349" s="218" t="s">
        <v>213</v>
      </c>
      <c r="H349" s="219">
        <v>40</v>
      </c>
      <c r="I349" s="220"/>
      <c r="J349" s="221">
        <f>ROUND(I349*H349,2)</f>
        <v>0</v>
      </c>
      <c r="K349" s="217" t="s">
        <v>19</v>
      </c>
      <c r="L349" s="47"/>
      <c r="M349" s="222" t="s">
        <v>19</v>
      </c>
      <c r="N349" s="223" t="s">
        <v>41</v>
      </c>
      <c r="O349" s="87"/>
      <c r="P349" s="224">
        <f>O349*H349</f>
        <v>0</v>
      </c>
      <c r="Q349" s="224">
        <v>0</v>
      </c>
      <c r="R349" s="224">
        <f>Q349*H349</f>
        <v>0</v>
      </c>
      <c r="S349" s="224">
        <v>0</v>
      </c>
      <c r="T349" s="225">
        <f>S349*H349</f>
        <v>0</v>
      </c>
      <c r="U349" s="41"/>
      <c r="V349" s="41"/>
      <c r="W349" s="41"/>
      <c r="X349" s="41"/>
      <c r="Y349" s="41"/>
      <c r="Z349" s="41"/>
      <c r="AA349" s="41"/>
      <c r="AB349" s="41"/>
      <c r="AC349" s="41"/>
      <c r="AD349" s="41"/>
      <c r="AE349" s="41"/>
      <c r="AR349" s="226" t="s">
        <v>172</v>
      </c>
      <c r="AT349" s="226" t="s">
        <v>167</v>
      </c>
      <c r="AU349" s="226" t="s">
        <v>77</v>
      </c>
      <c r="AY349" s="20" t="s">
        <v>165</v>
      </c>
      <c r="BE349" s="227">
        <f>IF(N349="základní",J349,0)</f>
        <v>0</v>
      </c>
      <c r="BF349" s="227">
        <f>IF(N349="snížená",J349,0)</f>
        <v>0</v>
      </c>
      <c r="BG349" s="227">
        <f>IF(N349="zákl. přenesená",J349,0)</f>
        <v>0</v>
      </c>
      <c r="BH349" s="227">
        <f>IF(N349="sníž. přenesená",J349,0)</f>
        <v>0</v>
      </c>
      <c r="BI349" s="227">
        <f>IF(N349="nulová",J349,0)</f>
        <v>0</v>
      </c>
      <c r="BJ349" s="20" t="s">
        <v>77</v>
      </c>
      <c r="BK349" s="227">
        <f>ROUND(I349*H349,2)</f>
        <v>0</v>
      </c>
      <c r="BL349" s="20" t="s">
        <v>172</v>
      </c>
      <c r="BM349" s="226" t="s">
        <v>3267</v>
      </c>
    </row>
    <row r="350" s="2" customFormat="1" ht="16.5" customHeight="1">
      <c r="A350" s="41"/>
      <c r="B350" s="42"/>
      <c r="C350" s="215" t="s">
        <v>3268</v>
      </c>
      <c r="D350" s="215" t="s">
        <v>167</v>
      </c>
      <c r="E350" s="216" t="s">
        <v>3269</v>
      </c>
      <c r="F350" s="217" t="s">
        <v>3270</v>
      </c>
      <c r="G350" s="218" t="s">
        <v>213</v>
      </c>
      <c r="H350" s="219">
        <v>40</v>
      </c>
      <c r="I350" s="220"/>
      <c r="J350" s="221">
        <f>ROUND(I350*H350,2)</f>
        <v>0</v>
      </c>
      <c r="K350" s="217" t="s">
        <v>19</v>
      </c>
      <c r="L350" s="47"/>
      <c r="M350" s="222" t="s">
        <v>19</v>
      </c>
      <c r="N350" s="223" t="s">
        <v>41</v>
      </c>
      <c r="O350" s="87"/>
      <c r="P350" s="224">
        <f>O350*H350</f>
        <v>0</v>
      </c>
      <c r="Q350" s="224">
        <v>0</v>
      </c>
      <c r="R350" s="224">
        <f>Q350*H350</f>
        <v>0</v>
      </c>
      <c r="S350" s="224">
        <v>0</v>
      </c>
      <c r="T350" s="225">
        <f>S350*H350</f>
        <v>0</v>
      </c>
      <c r="U350" s="41"/>
      <c r="V350" s="41"/>
      <c r="W350" s="41"/>
      <c r="X350" s="41"/>
      <c r="Y350" s="41"/>
      <c r="Z350" s="41"/>
      <c r="AA350" s="41"/>
      <c r="AB350" s="41"/>
      <c r="AC350" s="41"/>
      <c r="AD350" s="41"/>
      <c r="AE350" s="41"/>
      <c r="AR350" s="226" t="s">
        <v>172</v>
      </c>
      <c r="AT350" s="226" t="s">
        <v>167</v>
      </c>
      <c r="AU350" s="226" t="s">
        <v>77</v>
      </c>
      <c r="AY350" s="20" t="s">
        <v>165</v>
      </c>
      <c r="BE350" s="227">
        <f>IF(N350="základní",J350,0)</f>
        <v>0</v>
      </c>
      <c r="BF350" s="227">
        <f>IF(N350="snížená",J350,0)</f>
        <v>0</v>
      </c>
      <c r="BG350" s="227">
        <f>IF(N350="zákl. přenesená",J350,0)</f>
        <v>0</v>
      </c>
      <c r="BH350" s="227">
        <f>IF(N350="sníž. přenesená",J350,0)</f>
        <v>0</v>
      </c>
      <c r="BI350" s="227">
        <f>IF(N350="nulová",J350,0)</f>
        <v>0</v>
      </c>
      <c r="BJ350" s="20" t="s">
        <v>77</v>
      </c>
      <c r="BK350" s="227">
        <f>ROUND(I350*H350,2)</f>
        <v>0</v>
      </c>
      <c r="BL350" s="20" t="s">
        <v>172</v>
      </c>
      <c r="BM350" s="226" t="s">
        <v>3271</v>
      </c>
    </row>
    <row r="351" s="2" customFormat="1" ht="16.5" customHeight="1">
      <c r="A351" s="41"/>
      <c r="B351" s="42"/>
      <c r="C351" s="215" t="s">
        <v>3272</v>
      </c>
      <c r="D351" s="215" t="s">
        <v>167</v>
      </c>
      <c r="E351" s="216" t="s">
        <v>3273</v>
      </c>
      <c r="F351" s="217" t="s">
        <v>3274</v>
      </c>
      <c r="G351" s="218" t="s">
        <v>213</v>
      </c>
      <c r="H351" s="219">
        <v>60</v>
      </c>
      <c r="I351" s="220"/>
      <c r="J351" s="221">
        <f>ROUND(I351*H351,2)</f>
        <v>0</v>
      </c>
      <c r="K351" s="217" t="s">
        <v>19</v>
      </c>
      <c r="L351" s="47"/>
      <c r="M351" s="222" t="s">
        <v>19</v>
      </c>
      <c r="N351" s="223" t="s">
        <v>41</v>
      </c>
      <c r="O351" s="87"/>
      <c r="P351" s="224">
        <f>O351*H351</f>
        <v>0</v>
      </c>
      <c r="Q351" s="224">
        <v>0</v>
      </c>
      <c r="R351" s="224">
        <f>Q351*H351</f>
        <v>0</v>
      </c>
      <c r="S351" s="224">
        <v>0</v>
      </c>
      <c r="T351" s="225">
        <f>S351*H351</f>
        <v>0</v>
      </c>
      <c r="U351" s="41"/>
      <c r="V351" s="41"/>
      <c r="W351" s="41"/>
      <c r="X351" s="41"/>
      <c r="Y351" s="41"/>
      <c r="Z351" s="41"/>
      <c r="AA351" s="41"/>
      <c r="AB351" s="41"/>
      <c r="AC351" s="41"/>
      <c r="AD351" s="41"/>
      <c r="AE351" s="41"/>
      <c r="AR351" s="226" t="s">
        <v>172</v>
      </c>
      <c r="AT351" s="226" t="s">
        <v>167</v>
      </c>
      <c r="AU351" s="226" t="s">
        <v>77</v>
      </c>
      <c r="AY351" s="20" t="s">
        <v>165</v>
      </c>
      <c r="BE351" s="227">
        <f>IF(N351="základní",J351,0)</f>
        <v>0</v>
      </c>
      <c r="BF351" s="227">
        <f>IF(N351="snížená",J351,0)</f>
        <v>0</v>
      </c>
      <c r="BG351" s="227">
        <f>IF(N351="zákl. přenesená",J351,0)</f>
        <v>0</v>
      </c>
      <c r="BH351" s="227">
        <f>IF(N351="sníž. přenesená",J351,0)</f>
        <v>0</v>
      </c>
      <c r="BI351" s="227">
        <f>IF(N351="nulová",J351,0)</f>
        <v>0</v>
      </c>
      <c r="BJ351" s="20" t="s">
        <v>77</v>
      </c>
      <c r="BK351" s="227">
        <f>ROUND(I351*H351,2)</f>
        <v>0</v>
      </c>
      <c r="BL351" s="20" t="s">
        <v>172</v>
      </c>
      <c r="BM351" s="226" t="s">
        <v>3275</v>
      </c>
    </row>
    <row r="352" s="2" customFormat="1" ht="16.5" customHeight="1">
      <c r="A352" s="41"/>
      <c r="B352" s="42"/>
      <c r="C352" s="215" t="s">
        <v>3276</v>
      </c>
      <c r="D352" s="215" t="s">
        <v>167</v>
      </c>
      <c r="E352" s="216" t="s">
        <v>3277</v>
      </c>
      <c r="F352" s="217" t="s">
        <v>3278</v>
      </c>
      <c r="G352" s="218" t="s">
        <v>691</v>
      </c>
      <c r="H352" s="219">
        <v>1</v>
      </c>
      <c r="I352" s="220"/>
      <c r="J352" s="221">
        <f>ROUND(I352*H352,2)</f>
        <v>0</v>
      </c>
      <c r="K352" s="217" t="s">
        <v>19</v>
      </c>
      <c r="L352" s="47"/>
      <c r="M352" s="222" t="s">
        <v>19</v>
      </c>
      <c r="N352" s="223" t="s">
        <v>41</v>
      </c>
      <c r="O352" s="87"/>
      <c r="P352" s="224">
        <f>O352*H352</f>
        <v>0</v>
      </c>
      <c r="Q352" s="224">
        <v>0</v>
      </c>
      <c r="R352" s="224">
        <f>Q352*H352</f>
        <v>0</v>
      </c>
      <c r="S352" s="224">
        <v>0</v>
      </c>
      <c r="T352" s="225">
        <f>S352*H352</f>
        <v>0</v>
      </c>
      <c r="U352" s="41"/>
      <c r="V352" s="41"/>
      <c r="W352" s="41"/>
      <c r="X352" s="41"/>
      <c r="Y352" s="41"/>
      <c r="Z352" s="41"/>
      <c r="AA352" s="41"/>
      <c r="AB352" s="41"/>
      <c r="AC352" s="41"/>
      <c r="AD352" s="41"/>
      <c r="AE352" s="41"/>
      <c r="AR352" s="226" t="s">
        <v>172</v>
      </c>
      <c r="AT352" s="226" t="s">
        <v>167</v>
      </c>
      <c r="AU352" s="226" t="s">
        <v>77</v>
      </c>
      <c r="AY352" s="20" t="s">
        <v>165</v>
      </c>
      <c r="BE352" s="227">
        <f>IF(N352="základní",J352,0)</f>
        <v>0</v>
      </c>
      <c r="BF352" s="227">
        <f>IF(N352="snížená",J352,0)</f>
        <v>0</v>
      </c>
      <c r="BG352" s="227">
        <f>IF(N352="zákl. přenesená",J352,0)</f>
        <v>0</v>
      </c>
      <c r="BH352" s="227">
        <f>IF(N352="sníž. přenesená",J352,0)</f>
        <v>0</v>
      </c>
      <c r="BI352" s="227">
        <f>IF(N352="nulová",J352,0)</f>
        <v>0</v>
      </c>
      <c r="BJ352" s="20" t="s">
        <v>77</v>
      </c>
      <c r="BK352" s="227">
        <f>ROUND(I352*H352,2)</f>
        <v>0</v>
      </c>
      <c r="BL352" s="20" t="s">
        <v>172</v>
      </c>
      <c r="BM352" s="226" t="s">
        <v>3279</v>
      </c>
    </row>
    <row r="353" s="2" customFormat="1" ht="16.5" customHeight="1">
      <c r="A353" s="41"/>
      <c r="B353" s="42"/>
      <c r="C353" s="215" t="s">
        <v>3280</v>
      </c>
      <c r="D353" s="215" t="s">
        <v>167</v>
      </c>
      <c r="E353" s="216" t="s">
        <v>3281</v>
      </c>
      <c r="F353" s="217" t="s">
        <v>3282</v>
      </c>
      <c r="G353" s="218" t="s">
        <v>1358</v>
      </c>
      <c r="H353" s="219">
        <v>1</v>
      </c>
      <c r="I353" s="220"/>
      <c r="J353" s="221">
        <f>ROUND(I353*H353,2)</f>
        <v>0</v>
      </c>
      <c r="K353" s="217" t="s">
        <v>19</v>
      </c>
      <c r="L353" s="47"/>
      <c r="M353" s="222" t="s">
        <v>19</v>
      </c>
      <c r="N353" s="223" t="s">
        <v>41</v>
      </c>
      <c r="O353" s="87"/>
      <c r="P353" s="224">
        <f>O353*H353</f>
        <v>0</v>
      </c>
      <c r="Q353" s="224">
        <v>0</v>
      </c>
      <c r="R353" s="224">
        <f>Q353*H353</f>
        <v>0</v>
      </c>
      <c r="S353" s="224">
        <v>0</v>
      </c>
      <c r="T353" s="225">
        <f>S353*H353</f>
        <v>0</v>
      </c>
      <c r="U353" s="41"/>
      <c r="V353" s="41"/>
      <c r="W353" s="41"/>
      <c r="X353" s="41"/>
      <c r="Y353" s="41"/>
      <c r="Z353" s="41"/>
      <c r="AA353" s="41"/>
      <c r="AB353" s="41"/>
      <c r="AC353" s="41"/>
      <c r="AD353" s="41"/>
      <c r="AE353" s="41"/>
      <c r="AR353" s="226" t="s">
        <v>172</v>
      </c>
      <c r="AT353" s="226" t="s">
        <v>167</v>
      </c>
      <c r="AU353" s="226" t="s">
        <v>77</v>
      </c>
      <c r="AY353" s="20" t="s">
        <v>165</v>
      </c>
      <c r="BE353" s="227">
        <f>IF(N353="základní",J353,0)</f>
        <v>0</v>
      </c>
      <c r="BF353" s="227">
        <f>IF(N353="snížená",J353,0)</f>
        <v>0</v>
      </c>
      <c r="BG353" s="227">
        <f>IF(N353="zákl. přenesená",J353,0)</f>
        <v>0</v>
      </c>
      <c r="BH353" s="227">
        <f>IF(N353="sníž. přenesená",J353,0)</f>
        <v>0</v>
      </c>
      <c r="BI353" s="227">
        <f>IF(N353="nulová",J353,0)</f>
        <v>0</v>
      </c>
      <c r="BJ353" s="20" t="s">
        <v>77</v>
      </c>
      <c r="BK353" s="227">
        <f>ROUND(I353*H353,2)</f>
        <v>0</v>
      </c>
      <c r="BL353" s="20" t="s">
        <v>172</v>
      </c>
      <c r="BM353" s="226" t="s">
        <v>3283</v>
      </c>
    </row>
    <row r="354" s="2" customFormat="1" ht="16.5" customHeight="1">
      <c r="A354" s="41"/>
      <c r="B354" s="42"/>
      <c r="C354" s="215" t="s">
        <v>3284</v>
      </c>
      <c r="D354" s="215" t="s">
        <v>167</v>
      </c>
      <c r="E354" s="216" t="s">
        <v>3285</v>
      </c>
      <c r="F354" s="217" t="s">
        <v>3286</v>
      </c>
      <c r="G354" s="218" t="s">
        <v>1358</v>
      </c>
      <c r="H354" s="219">
        <v>2</v>
      </c>
      <c r="I354" s="220"/>
      <c r="J354" s="221">
        <f>ROUND(I354*H354,2)</f>
        <v>0</v>
      </c>
      <c r="K354" s="217" t="s">
        <v>19</v>
      </c>
      <c r="L354" s="47"/>
      <c r="M354" s="222" t="s">
        <v>19</v>
      </c>
      <c r="N354" s="223" t="s">
        <v>41</v>
      </c>
      <c r="O354" s="87"/>
      <c r="P354" s="224">
        <f>O354*H354</f>
        <v>0</v>
      </c>
      <c r="Q354" s="224">
        <v>0</v>
      </c>
      <c r="R354" s="224">
        <f>Q354*H354</f>
        <v>0</v>
      </c>
      <c r="S354" s="224">
        <v>0</v>
      </c>
      <c r="T354" s="225">
        <f>S354*H354</f>
        <v>0</v>
      </c>
      <c r="U354" s="41"/>
      <c r="V354" s="41"/>
      <c r="W354" s="41"/>
      <c r="X354" s="41"/>
      <c r="Y354" s="41"/>
      <c r="Z354" s="41"/>
      <c r="AA354" s="41"/>
      <c r="AB354" s="41"/>
      <c r="AC354" s="41"/>
      <c r="AD354" s="41"/>
      <c r="AE354" s="41"/>
      <c r="AR354" s="226" t="s">
        <v>172</v>
      </c>
      <c r="AT354" s="226" t="s">
        <v>167</v>
      </c>
      <c r="AU354" s="226" t="s">
        <v>77</v>
      </c>
      <c r="AY354" s="20" t="s">
        <v>165</v>
      </c>
      <c r="BE354" s="227">
        <f>IF(N354="základní",J354,0)</f>
        <v>0</v>
      </c>
      <c r="BF354" s="227">
        <f>IF(N354="snížená",J354,0)</f>
        <v>0</v>
      </c>
      <c r="BG354" s="227">
        <f>IF(N354="zákl. přenesená",J354,0)</f>
        <v>0</v>
      </c>
      <c r="BH354" s="227">
        <f>IF(N354="sníž. přenesená",J354,0)</f>
        <v>0</v>
      </c>
      <c r="BI354" s="227">
        <f>IF(N354="nulová",J354,0)</f>
        <v>0</v>
      </c>
      <c r="BJ354" s="20" t="s">
        <v>77</v>
      </c>
      <c r="BK354" s="227">
        <f>ROUND(I354*H354,2)</f>
        <v>0</v>
      </c>
      <c r="BL354" s="20" t="s">
        <v>172</v>
      </c>
      <c r="BM354" s="226" t="s">
        <v>3287</v>
      </c>
    </row>
    <row r="355" s="2" customFormat="1" ht="16.5" customHeight="1">
      <c r="A355" s="41"/>
      <c r="B355" s="42"/>
      <c r="C355" s="215" t="s">
        <v>3288</v>
      </c>
      <c r="D355" s="215" t="s">
        <v>167</v>
      </c>
      <c r="E355" s="216" t="s">
        <v>3289</v>
      </c>
      <c r="F355" s="217" t="s">
        <v>3290</v>
      </c>
      <c r="G355" s="218" t="s">
        <v>1358</v>
      </c>
      <c r="H355" s="219">
        <v>1</v>
      </c>
      <c r="I355" s="220"/>
      <c r="J355" s="221">
        <f>ROUND(I355*H355,2)</f>
        <v>0</v>
      </c>
      <c r="K355" s="217" t="s">
        <v>19</v>
      </c>
      <c r="L355" s="47"/>
      <c r="M355" s="222" t="s">
        <v>19</v>
      </c>
      <c r="N355" s="223" t="s">
        <v>41</v>
      </c>
      <c r="O355" s="87"/>
      <c r="P355" s="224">
        <f>O355*H355</f>
        <v>0</v>
      </c>
      <c r="Q355" s="224">
        <v>0</v>
      </c>
      <c r="R355" s="224">
        <f>Q355*H355</f>
        <v>0</v>
      </c>
      <c r="S355" s="224">
        <v>0</v>
      </c>
      <c r="T355" s="225">
        <f>S355*H355</f>
        <v>0</v>
      </c>
      <c r="U355" s="41"/>
      <c r="V355" s="41"/>
      <c r="W355" s="41"/>
      <c r="X355" s="41"/>
      <c r="Y355" s="41"/>
      <c r="Z355" s="41"/>
      <c r="AA355" s="41"/>
      <c r="AB355" s="41"/>
      <c r="AC355" s="41"/>
      <c r="AD355" s="41"/>
      <c r="AE355" s="41"/>
      <c r="AR355" s="226" t="s">
        <v>172</v>
      </c>
      <c r="AT355" s="226" t="s">
        <v>167</v>
      </c>
      <c r="AU355" s="226" t="s">
        <v>77</v>
      </c>
      <c r="AY355" s="20" t="s">
        <v>165</v>
      </c>
      <c r="BE355" s="227">
        <f>IF(N355="základní",J355,0)</f>
        <v>0</v>
      </c>
      <c r="BF355" s="227">
        <f>IF(N355="snížená",J355,0)</f>
        <v>0</v>
      </c>
      <c r="BG355" s="227">
        <f>IF(N355="zákl. přenesená",J355,0)</f>
        <v>0</v>
      </c>
      <c r="BH355" s="227">
        <f>IF(N355="sníž. přenesená",J355,0)</f>
        <v>0</v>
      </c>
      <c r="BI355" s="227">
        <f>IF(N355="nulová",J355,0)</f>
        <v>0</v>
      </c>
      <c r="BJ355" s="20" t="s">
        <v>77</v>
      </c>
      <c r="BK355" s="227">
        <f>ROUND(I355*H355,2)</f>
        <v>0</v>
      </c>
      <c r="BL355" s="20" t="s">
        <v>172</v>
      </c>
      <c r="BM355" s="226" t="s">
        <v>3291</v>
      </c>
    </row>
    <row r="356" s="2" customFormat="1" ht="16.5" customHeight="1">
      <c r="A356" s="41"/>
      <c r="B356" s="42"/>
      <c r="C356" s="215" t="s">
        <v>3292</v>
      </c>
      <c r="D356" s="215" t="s">
        <v>167</v>
      </c>
      <c r="E356" s="216" t="s">
        <v>3293</v>
      </c>
      <c r="F356" s="217" t="s">
        <v>3294</v>
      </c>
      <c r="G356" s="218" t="s">
        <v>1358</v>
      </c>
      <c r="H356" s="219">
        <v>1</v>
      </c>
      <c r="I356" s="220"/>
      <c r="J356" s="221">
        <f>ROUND(I356*H356,2)</f>
        <v>0</v>
      </c>
      <c r="K356" s="217" t="s">
        <v>19</v>
      </c>
      <c r="L356" s="47"/>
      <c r="M356" s="222" t="s">
        <v>19</v>
      </c>
      <c r="N356" s="223" t="s">
        <v>41</v>
      </c>
      <c r="O356" s="87"/>
      <c r="P356" s="224">
        <f>O356*H356</f>
        <v>0</v>
      </c>
      <c r="Q356" s="224">
        <v>0</v>
      </c>
      <c r="R356" s="224">
        <f>Q356*H356</f>
        <v>0</v>
      </c>
      <c r="S356" s="224">
        <v>0</v>
      </c>
      <c r="T356" s="225">
        <f>S356*H356</f>
        <v>0</v>
      </c>
      <c r="U356" s="41"/>
      <c r="V356" s="41"/>
      <c r="W356" s="41"/>
      <c r="X356" s="41"/>
      <c r="Y356" s="41"/>
      <c r="Z356" s="41"/>
      <c r="AA356" s="41"/>
      <c r="AB356" s="41"/>
      <c r="AC356" s="41"/>
      <c r="AD356" s="41"/>
      <c r="AE356" s="41"/>
      <c r="AR356" s="226" t="s">
        <v>172</v>
      </c>
      <c r="AT356" s="226" t="s">
        <v>167</v>
      </c>
      <c r="AU356" s="226" t="s">
        <v>77</v>
      </c>
      <c r="AY356" s="20" t="s">
        <v>165</v>
      </c>
      <c r="BE356" s="227">
        <f>IF(N356="základní",J356,0)</f>
        <v>0</v>
      </c>
      <c r="BF356" s="227">
        <f>IF(N356="snížená",J356,0)</f>
        <v>0</v>
      </c>
      <c r="BG356" s="227">
        <f>IF(N356="zákl. přenesená",J356,0)</f>
        <v>0</v>
      </c>
      <c r="BH356" s="227">
        <f>IF(N356="sníž. přenesená",J356,0)</f>
        <v>0</v>
      </c>
      <c r="BI356" s="227">
        <f>IF(N356="nulová",J356,0)</f>
        <v>0</v>
      </c>
      <c r="BJ356" s="20" t="s">
        <v>77</v>
      </c>
      <c r="BK356" s="227">
        <f>ROUND(I356*H356,2)</f>
        <v>0</v>
      </c>
      <c r="BL356" s="20" t="s">
        <v>172</v>
      </c>
      <c r="BM356" s="226" t="s">
        <v>3295</v>
      </c>
    </row>
    <row r="357" s="2" customFormat="1" ht="16.5" customHeight="1">
      <c r="A357" s="41"/>
      <c r="B357" s="42"/>
      <c r="C357" s="215" t="s">
        <v>3296</v>
      </c>
      <c r="D357" s="215" t="s">
        <v>167</v>
      </c>
      <c r="E357" s="216" t="s">
        <v>3297</v>
      </c>
      <c r="F357" s="217" t="s">
        <v>3298</v>
      </c>
      <c r="G357" s="218" t="s">
        <v>1358</v>
      </c>
      <c r="H357" s="219">
        <v>3</v>
      </c>
      <c r="I357" s="220"/>
      <c r="J357" s="221">
        <f>ROUND(I357*H357,2)</f>
        <v>0</v>
      </c>
      <c r="K357" s="217" t="s">
        <v>19</v>
      </c>
      <c r="L357" s="47"/>
      <c r="M357" s="222" t="s">
        <v>19</v>
      </c>
      <c r="N357" s="223" t="s">
        <v>41</v>
      </c>
      <c r="O357" s="87"/>
      <c r="P357" s="224">
        <f>O357*H357</f>
        <v>0</v>
      </c>
      <c r="Q357" s="224">
        <v>0</v>
      </c>
      <c r="R357" s="224">
        <f>Q357*H357</f>
        <v>0</v>
      </c>
      <c r="S357" s="224">
        <v>0</v>
      </c>
      <c r="T357" s="225">
        <f>S357*H357</f>
        <v>0</v>
      </c>
      <c r="U357" s="41"/>
      <c r="V357" s="41"/>
      <c r="W357" s="41"/>
      <c r="X357" s="41"/>
      <c r="Y357" s="41"/>
      <c r="Z357" s="41"/>
      <c r="AA357" s="41"/>
      <c r="AB357" s="41"/>
      <c r="AC357" s="41"/>
      <c r="AD357" s="41"/>
      <c r="AE357" s="41"/>
      <c r="AR357" s="226" t="s">
        <v>172</v>
      </c>
      <c r="AT357" s="226" t="s">
        <v>167</v>
      </c>
      <c r="AU357" s="226" t="s">
        <v>77</v>
      </c>
      <c r="AY357" s="20" t="s">
        <v>165</v>
      </c>
      <c r="BE357" s="227">
        <f>IF(N357="základní",J357,0)</f>
        <v>0</v>
      </c>
      <c r="BF357" s="227">
        <f>IF(N357="snížená",J357,0)</f>
        <v>0</v>
      </c>
      <c r="BG357" s="227">
        <f>IF(N357="zákl. přenesená",J357,0)</f>
        <v>0</v>
      </c>
      <c r="BH357" s="227">
        <f>IF(N357="sníž. přenesená",J357,0)</f>
        <v>0</v>
      </c>
      <c r="BI357" s="227">
        <f>IF(N357="nulová",J357,0)</f>
        <v>0</v>
      </c>
      <c r="BJ357" s="20" t="s">
        <v>77</v>
      </c>
      <c r="BK357" s="227">
        <f>ROUND(I357*H357,2)</f>
        <v>0</v>
      </c>
      <c r="BL357" s="20" t="s">
        <v>172</v>
      </c>
      <c r="BM357" s="226" t="s">
        <v>3299</v>
      </c>
    </row>
    <row r="358" s="2" customFormat="1" ht="16.5" customHeight="1">
      <c r="A358" s="41"/>
      <c r="B358" s="42"/>
      <c r="C358" s="215" t="s">
        <v>3300</v>
      </c>
      <c r="D358" s="215" t="s">
        <v>167</v>
      </c>
      <c r="E358" s="216" t="s">
        <v>3301</v>
      </c>
      <c r="F358" s="217" t="s">
        <v>3302</v>
      </c>
      <c r="G358" s="218" t="s">
        <v>213</v>
      </c>
      <c r="H358" s="219">
        <v>40</v>
      </c>
      <c r="I358" s="220"/>
      <c r="J358" s="221">
        <f>ROUND(I358*H358,2)</f>
        <v>0</v>
      </c>
      <c r="K358" s="217" t="s">
        <v>19</v>
      </c>
      <c r="L358" s="47"/>
      <c r="M358" s="222" t="s">
        <v>19</v>
      </c>
      <c r="N358" s="223" t="s">
        <v>41</v>
      </c>
      <c r="O358" s="87"/>
      <c r="P358" s="224">
        <f>O358*H358</f>
        <v>0</v>
      </c>
      <c r="Q358" s="224">
        <v>0</v>
      </c>
      <c r="R358" s="224">
        <f>Q358*H358</f>
        <v>0</v>
      </c>
      <c r="S358" s="224">
        <v>0</v>
      </c>
      <c r="T358" s="225">
        <f>S358*H358</f>
        <v>0</v>
      </c>
      <c r="U358" s="41"/>
      <c r="V358" s="41"/>
      <c r="W358" s="41"/>
      <c r="X358" s="41"/>
      <c r="Y358" s="41"/>
      <c r="Z358" s="41"/>
      <c r="AA358" s="41"/>
      <c r="AB358" s="41"/>
      <c r="AC358" s="41"/>
      <c r="AD358" s="41"/>
      <c r="AE358" s="41"/>
      <c r="AR358" s="226" t="s">
        <v>172</v>
      </c>
      <c r="AT358" s="226" t="s">
        <v>167</v>
      </c>
      <c r="AU358" s="226" t="s">
        <v>77</v>
      </c>
      <c r="AY358" s="20" t="s">
        <v>165</v>
      </c>
      <c r="BE358" s="227">
        <f>IF(N358="základní",J358,0)</f>
        <v>0</v>
      </c>
      <c r="BF358" s="227">
        <f>IF(N358="snížená",J358,0)</f>
        <v>0</v>
      </c>
      <c r="BG358" s="227">
        <f>IF(N358="zákl. přenesená",J358,0)</f>
        <v>0</v>
      </c>
      <c r="BH358" s="227">
        <f>IF(N358="sníž. přenesená",J358,0)</f>
        <v>0</v>
      </c>
      <c r="BI358" s="227">
        <f>IF(N358="nulová",J358,0)</f>
        <v>0</v>
      </c>
      <c r="BJ358" s="20" t="s">
        <v>77</v>
      </c>
      <c r="BK358" s="227">
        <f>ROUND(I358*H358,2)</f>
        <v>0</v>
      </c>
      <c r="BL358" s="20" t="s">
        <v>172</v>
      </c>
      <c r="BM358" s="226" t="s">
        <v>3303</v>
      </c>
    </row>
    <row r="359" s="2" customFormat="1" ht="16.5" customHeight="1">
      <c r="A359" s="41"/>
      <c r="B359" s="42"/>
      <c r="C359" s="215" t="s">
        <v>3304</v>
      </c>
      <c r="D359" s="215" t="s">
        <v>167</v>
      </c>
      <c r="E359" s="216" t="s">
        <v>3305</v>
      </c>
      <c r="F359" s="217" t="s">
        <v>3306</v>
      </c>
      <c r="G359" s="218" t="s">
        <v>1358</v>
      </c>
      <c r="H359" s="219">
        <v>1</v>
      </c>
      <c r="I359" s="220"/>
      <c r="J359" s="221">
        <f>ROUND(I359*H359,2)</f>
        <v>0</v>
      </c>
      <c r="K359" s="217" t="s">
        <v>19</v>
      </c>
      <c r="L359" s="47"/>
      <c r="M359" s="222" t="s">
        <v>19</v>
      </c>
      <c r="N359" s="223" t="s">
        <v>41</v>
      </c>
      <c r="O359" s="87"/>
      <c r="P359" s="224">
        <f>O359*H359</f>
        <v>0</v>
      </c>
      <c r="Q359" s="224">
        <v>0</v>
      </c>
      <c r="R359" s="224">
        <f>Q359*H359</f>
        <v>0</v>
      </c>
      <c r="S359" s="224">
        <v>0</v>
      </c>
      <c r="T359" s="225">
        <f>S359*H359</f>
        <v>0</v>
      </c>
      <c r="U359" s="41"/>
      <c r="V359" s="41"/>
      <c r="W359" s="41"/>
      <c r="X359" s="41"/>
      <c r="Y359" s="41"/>
      <c r="Z359" s="41"/>
      <c r="AA359" s="41"/>
      <c r="AB359" s="41"/>
      <c r="AC359" s="41"/>
      <c r="AD359" s="41"/>
      <c r="AE359" s="41"/>
      <c r="AR359" s="226" t="s">
        <v>172</v>
      </c>
      <c r="AT359" s="226" t="s">
        <v>167</v>
      </c>
      <c r="AU359" s="226" t="s">
        <v>77</v>
      </c>
      <c r="AY359" s="20" t="s">
        <v>165</v>
      </c>
      <c r="BE359" s="227">
        <f>IF(N359="základní",J359,0)</f>
        <v>0</v>
      </c>
      <c r="BF359" s="227">
        <f>IF(N359="snížená",J359,0)</f>
        <v>0</v>
      </c>
      <c r="BG359" s="227">
        <f>IF(N359="zákl. přenesená",J359,0)</f>
        <v>0</v>
      </c>
      <c r="BH359" s="227">
        <f>IF(N359="sníž. přenesená",J359,0)</f>
        <v>0</v>
      </c>
      <c r="BI359" s="227">
        <f>IF(N359="nulová",J359,0)</f>
        <v>0</v>
      </c>
      <c r="BJ359" s="20" t="s">
        <v>77</v>
      </c>
      <c r="BK359" s="227">
        <f>ROUND(I359*H359,2)</f>
        <v>0</v>
      </c>
      <c r="BL359" s="20" t="s">
        <v>172</v>
      </c>
      <c r="BM359" s="226" t="s">
        <v>3307</v>
      </c>
    </row>
    <row r="360" s="2" customFormat="1" ht="16.5" customHeight="1">
      <c r="A360" s="41"/>
      <c r="B360" s="42"/>
      <c r="C360" s="215" t="s">
        <v>3308</v>
      </c>
      <c r="D360" s="215" t="s">
        <v>167</v>
      </c>
      <c r="E360" s="216" t="s">
        <v>3309</v>
      </c>
      <c r="F360" s="217" t="s">
        <v>3310</v>
      </c>
      <c r="G360" s="218" t="s">
        <v>213</v>
      </c>
      <c r="H360" s="219">
        <v>20</v>
      </c>
      <c r="I360" s="220"/>
      <c r="J360" s="221">
        <f>ROUND(I360*H360,2)</f>
        <v>0</v>
      </c>
      <c r="K360" s="217" t="s">
        <v>19</v>
      </c>
      <c r="L360" s="47"/>
      <c r="M360" s="222" t="s">
        <v>19</v>
      </c>
      <c r="N360" s="223" t="s">
        <v>41</v>
      </c>
      <c r="O360" s="87"/>
      <c r="P360" s="224">
        <f>O360*H360</f>
        <v>0</v>
      </c>
      <c r="Q360" s="224">
        <v>0</v>
      </c>
      <c r="R360" s="224">
        <f>Q360*H360</f>
        <v>0</v>
      </c>
      <c r="S360" s="224">
        <v>0</v>
      </c>
      <c r="T360" s="225">
        <f>S360*H360</f>
        <v>0</v>
      </c>
      <c r="U360" s="41"/>
      <c r="V360" s="41"/>
      <c r="W360" s="41"/>
      <c r="X360" s="41"/>
      <c r="Y360" s="41"/>
      <c r="Z360" s="41"/>
      <c r="AA360" s="41"/>
      <c r="AB360" s="41"/>
      <c r="AC360" s="41"/>
      <c r="AD360" s="41"/>
      <c r="AE360" s="41"/>
      <c r="AR360" s="226" t="s">
        <v>172</v>
      </c>
      <c r="AT360" s="226" t="s">
        <v>167</v>
      </c>
      <c r="AU360" s="226" t="s">
        <v>77</v>
      </c>
      <c r="AY360" s="20" t="s">
        <v>165</v>
      </c>
      <c r="BE360" s="227">
        <f>IF(N360="základní",J360,0)</f>
        <v>0</v>
      </c>
      <c r="BF360" s="227">
        <f>IF(N360="snížená",J360,0)</f>
        <v>0</v>
      </c>
      <c r="BG360" s="227">
        <f>IF(N360="zákl. přenesená",J360,0)</f>
        <v>0</v>
      </c>
      <c r="BH360" s="227">
        <f>IF(N360="sníž. přenesená",J360,0)</f>
        <v>0</v>
      </c>
      <c r="BI360" s="227">
        <f>IF(N360="nulová",J360,0)</f>
        <v>0</v>
      </c>
      <c r="BJ360" s="20" t="s">
        <v>77</v>
      </c>
      <c r="BK360" s="227">
        <f>ROUND(I360*H360,2)</f>
        <v>0</v>
      </c>
      <c r="BL360" s="20" t="s">
        <v>172</v>
      </c>
      <c r="BM360" s="226" t="s">
        <v>3311</v>
      </c>
    </row>
    <row r="361" s="2" customFormat="1" ht="16.5" customHeight="1">
      <c r="A361" s="41"/>
      <c r="B361" s="42"/>
      <c r="C361" s="215" t="s">
        <v>3312</v>
      </c>
      <c r="D361" s="215" t="s">
        <v>167</v>
      </c>
      <c r="E361" s="216" t="s">
        <v>3313</v>
      </c>
      <c r="F361" s="217" t="s">
        <v>3314</v>
      </c>
      <c r="G361" s="218" t="s">
        <v>213</v>
      </c>
      <c r="H361" s="219">
        <v>140</v>
      </c>
      <c r="I361" s="220"/>
      <c r="J361" s="221">
        <f>ROUND(I361*H361,2)</f>
        <v>0</v>
      </c>
      <c r="K361" s="217" t="s">
        <v>19</v>
      </c>
      <c r="L361" s="47"/>
      <c r="M361" s="222" t="s">
        <v>19</v>
      </c>
      <c r="N361" s="223" t="s">
        <v>41</v>
      </c>
      <c r="O361" s="87"/>
      <c r="P361" s="224">
        <f>O361*H361</f>
        <v>0</v>
      </c>
      <c r="Q361" s="224">
        <v>0</v>
      </c>
      <c r="R361" s="224">
        <f>Q361*H361</f>
        <v>0</v>
      </c>
      <c r="S361" s="224">
        <v>0</v>
      </c>
      <c r="T361" s="225">
        <f>S361*H361</f>
        <v>0</v>
      </c>
      <c r="U361" s="41"/>
      <c r="V361" s="41"/>
      <c r="W361" s="41"/>
      <c r="X361" s="41"/>
      <c r="Y361" s="41"/>
      <c r="Z361" s="41"/>
      <c r="AA361" s="41"/>
      <c r="AB361" s="41"/>
      <c r="AC361" s="41"/>
      <c r="AD361" s="41"/>
      <c r="AE361" s="41"/>
      <c r="AR361" s="226" t="s">
        <v>172</v>
      </c>
      <c r="AT361" s="226" t="s">
        <v>167</v>
      </c>
      <c r="AU361" s="226" t="s">
        <v>77</v>
      </c>
      <c r="AY361" s="20" t="s">
        <v>165</v>
      </c>
      <c r="BE361" s="227">
        <f>IF(N361="základní",J361,0)</f>
        <v>0</v>
      </c>
      <c r="BF361" s="227">
        <f>IF(N361="snížená",J361,0)</f>
        <v>0</v>
      </c>
      <c r="BG361" s="227">
        <f>IF(N361="zákl. přenesená",J361,0)</f>
        <v>0</v>
      </c>
      <c r="BH361" s="227">
        <f>IF(N361="sníž. přenesená",J361,0)</f>
        <v>0</v>
      </c>
      <c r="BI361" s="227">
        <f>IF(N361="nulová",J361,0)</f>
        <v>0</v>
      </c>
      <c r="BJ361" s="20" t="s">
        <v>77</v>
      </c>
      <c r="BK361" s="227">
        <f>ROUND(I361*H361,2)</f>
        <v>0</v>
      </c>
      <c r="BL361" s="20" t="s">
        <v>172</v>
      </c>
      <c r="BM361" s="226" t="s">
        <v>3315</v>
      </c>
    </row>
    <row r="362" s="2" customFormat="1" ht="16.5" customHeight="1">
      <c r="A362" s="41"/>
      <c r="B362" s="42"/>
      <c r="C362" s="215" t="s">
        <v>3316</v>
      </c>
      <c r="D362" s="215" t="s">
        <v>167</v>
      </c>
      <c r="E362" s="216" t="s">
        <v>3317</v>
      </c>
      <c r="F362" s="217" t="s">
        <v>3318</v>
      </c>
      <c r="G362" s="218" t="s">
        <v>1358</v>
      </c>
      <c r="H362" s="219">
        <v>3</v>
      </c>
      <c r="I362" s="220"/>
      <c r="J362" s="221">
        <f>ROUND(I362*H362,2)</f>
        <v>0</v>
      </c>
      <c r="K362" s="217" t="s">
        <v>19</v>
      </c>
      <c r="L362" s="47"/>
      <c r="M362" s="222" t="s">
        <v>19</v>
      </c>
      <c r="N362" s="223" t="s">
        <v>41</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172</v>
      </c>
      <c r="AT362" s="226" t="s">
        <v>167</v>
      </c>
      <c r="AU362" s="226" t="s">
        <v>77</v>
      </c>
      <c r="AY362" s="20" t="s">
        <v>165</v>
      </c>
      <c r="BE362" s="227">
        <f>IF(N362="základní",J362,0)</f>
        <v>0</v>
      </c>
      <c r="BF362" s="227">
        <f>IF(N362="snížená",J362,0)</f>
        <v>0</v>
      </c>
      <c r="BG362" s="227">
        <f>IF(N362="zákl. přenesená",J362,0)</f>
        <v>0</v>
      </c>
      <c r="BH362" s="227">
        <f>IF(N362="sníž. přenesená",J362,0)</f>
        <v>0</v>
      </c>
      <c r="BI362" s="227">
        <f>IF(N362="nulová",J362,0)</f>
        <v>0</v>
      </c>
      <c r="BJ362" s="20" t="s">
        <v>77</v>
      </c>
      <c r="BK362" s="227">
        <f>ROUND(I362*H362,2)</f>
        <v>0</v>
      </c>
      <c r="BL362" s="20" t="s">
        <v>172</v>
      </c>
      <c r="BM362" s="226" t="s">
        <v>3319</v>
      </c>
    </row>
    <row r="363" s="2" customFormat="1" ht="16.5" customHeight="1">
      <c r="A363" s="41"/>
      <c r="B363" s="42"/>
      <c r="C363" s="215" t="s">
        <v>3320</v>
      </c>
      <c r="D363" s="215" t="s">
        <v>167</v>
      </c>
      <c r="E363" s="216" t="s">
        <v>3321</v>
      </c>
      <c r="F363" s="217" t="s">
        <v>3322</v>
      </c>
      <c r="G363" s="218" t="s">
        <v>691</v>
      </c>
      <c r="H363" s="219">
        <v>1</v>
      </c>
      <c r="I363" s="220"/>
      <c r="J363" s="221">
        <f>ROUND(I363*H363,2)</f>
        <v>0</v>
      </c>
      <c r="K363" s="217" t="s">
        <v>19</v>
      </c>
      <c r="L363" s="47"/>
      <c r="M363" s="222" t="s">
        <v>19</v>
      </c>
      <c r="N363" s="223" t="s">
        <v>41</v>
      </c>
      <c r="O363" s="87"/>
      <c r="P363" s="224">
        <f>O363*H363</f>
        <v>0</v>
      </c>
      <c r="Q363" s="224">
        <v>0</v>
      </c>
      <c r="R363" s="224">
        <f>Q363*H363</f>
        <v>0</v>
      </c>
      <c r="S363" s="224">
        <v>0</v>
      </c>
      <c r="T363" s="225">
        <f>S363*H363</f>
        <v>0</v>
      </c>
      <c r="U363" s="41"/>
      <c r="V363" s="41"/>
      <c r="W363" s="41"/>
      <c r="X363" s="41"/>
      <c r="Y363" s="41"/>
      <c r="Z363" s="41"/>
      <c r="AA363" s="41"/>
      <c r="AB363" s="41"/>
      <c r="AC363" s="41"/>
      <c r="AD363" s="41"/>
      <c r="AE363" s="41"/>
      <c r="AR363" s="226" t="s">
        <v>172</v>
      </c>
      <c r="AT363" s="226" t="s">
        <v>167</v>
      </c>
      <c r="AU363" s="226" t="s">
        <v>77</v>
      </c>
      <c r="AY363" s="20" t="s">
        <v>165</v>
      </c>
      <c r="BE363" s="227">
        <f>IF(N363="základní",J363,0)</f>
        <v>0</v>
      </c>
      <c r="BF363" s="227">
        <f>IF(N363="snížená",J363,0)</f>
        <v>0</v>
      </c>
      <c r="BG363" s="227">
        <f>IF(N363="zákl. přenesená",J363,0)</f>
        <v>0</v>
      </c>
      <c r="BH363" s="227">
        <f>IF(N363="sníž. přenesená",J363,0)</f>
        <v>0</v>
      </c>
      <c r="BI363" s="227">
        <f>IF(N363="nulová",J363,0)</f>
        <v>0</v>
      </c>
      <c r="BJ363" s="20" t="s">
        <v>77</v>
      </c>
      <c r="BK363" s="227">
        <f>ROUND(I363*H363,2)</f>
        <v>0</v>
      </c>
      <c r="BL363" s="20" t="s">
        <v>172</v>
      </c>
      <c r="BM363" s="226" t="s">
        <v>3323</v>
      </c>
    </row>
    <row r="364" s="2" customFormat="1" ht="16.5" customHeight="1">
      <c r="A364" s="41"/>
      <c r="B364" s="42"/>
      <c r="C364" s="215" t="s">
        <v>3324</v>
      </c>
      <c r="D364" s="215" t="s">
        <v>167</v>
      </c>
      <c r="E364" s="216" t="s">
        <v>3325</v>
      </c>
      <c r="F364" s="217" t="s">
        <v>3326</v>
      </c>
      <c r="G364" s="218" t="s">
        <v>691</v>
      </c>
      <c r="H364" s="219">
        <v>1</v>
      </c>
      <c r="I364" s="220"/>
      <c r="J364" s="221">
        <f>ROUND(I364*H364,2)</f>
        <v>0</v>
      </c>
      <c r="K364" s="217" t="s">
        <v>19</v>
      </c>
      <c r="L364" s="47"/>
      <c r="M364" s="222" t="s">
        <v>19</v>
      </c>
      <c r="N364" s="223" t="s">
        <v>41</v>
      </c>
      <c r="O364" s="87"/>
      <c r="P364" s="224">
        <f>O364*H364</f>
        <v>0</v>
      </c>
      <c r="Q364" s="224">
        <v>0</v>
      </c>
      <c r="R364" s="224">
        <f>Q364*H364</f>
        <v>0</v>
      </c>
      <c r="S364" s="224">
        <v>0</v>
      </c>
      <c r="T364" s="225">
        <f>S364*H364</f>
        <v>0</v>
      </c>
      <c r="U364" s="41"/>
      <c r="V364" s="41"/>
      <c r="W364" s="41"/>
      <c r="X364" s="41"/>
      <c r="Y364" s="41"/>
      <c r="Z364" s="41"/>
      <c r="AA364" s="41"/>
      <c r="AB364" s="41"/>
      <c r="AC364" s="41"/>
      <c r="AD364" s="41"/>
      <c r="AE364" s="41"/>
      <c r="AR364" s="226" t="s">
        <v>172</v>
      </c>
      <c r="AT364" s="226" t="s">
        <v>167</v>
      </c>
      <c r="AU364" s="226" t="s">
        <v>77</v>
      </c>
      <c r="AY364" s="20" t="s">
        <v>165</v>
      </c>
      <c r="BE364" s="227">
        <f>IF(N364="základní",J364,0)</f>
        <v>0</v>
      </c>
      <c r="BF364" s="227">
        <f>IF(N364="snížená",J364,0)</f>
        <v>0</v>
      </c>
      <c r="BG364" s="227">
        <f>IF(N364="zákl. přenesená",J364,0)</f>
        <v>0</v>
      </c>
      <c r="BH364" s="227">
        <f>IF(N364="sníž. přenesená",J364,0)</f>
        <v>0</v>
      </c>
      <c r="BI364" s="227">
        <f>IF(N364="nulová",J364,0)</f>
        <v>0</v>
      </c>
      <c r="BJ364" s="20" t="s">
        <v>77</v>
      </c>
      <c r="BK364" s="227">
        <f>ROUND(I364*H364,2)</f>
        <v>0</v>
      </c>
      <c r="BL364" s="20" t="s">
        <v>172</v>
      </c>
      <c r="BM364" s="226" t="s">
        <v>3327</v>
      </c>
    </row>
    <row r="365" s="2" customFormat="1" ht="16.5" customHeight="1">
      <c r="A365" s="41"/>
      <c r="B365" s="42"/>
      <c r="C365" s="215" t="s">
        <v>3328</v>
      </c>
      <c r="D365" s="215" t="s">
        <v>167</v>
      </c>
      <c r="E365" s="216" t="s">
        <v>3329</v>
      </c>
      <c r="F365" s="217" t="s">
        <v>3330</v>
      </c>
      <c r="G365" s="218" t="s">
        <v>691</v>
      </c>
      <c r="H365" s="219">
        <v>1</v>
      </c>
      <c r="I365" s="220"/>
      <c r="J365" s="221">
        <f>ROUND(I365*H365,2)</f>
        <v>0</v>
      </c>
      <c r="K365" s="217" t="s">
        <v>19</v>
      </c>
      <c r="L365" s="47"/>
      <c r="M365" s="222" t="s">
        <v>19</v>
      </c>
      <c r="N365" s="223" t="s">
        <v>41</v>
      </c>
      <c r="O365" s="87"/>
      <c r="P365" s="224">
        <f>O365*H365</f>
        <v>0</v>
      </c>
      <c r="Q365" s="224">
        <v>0</v>
      </c>
      <c r="R365" s="224">
        <f>Q365*H365</f>
        <v>0</v>
      </c>
      <c r="S365" s="224">
        <v>0</v>
      </c>
      <c r="T365" s="225">
        <f>S365*H365</f>
        <v>0</v>
      </c>
      <c r="U365" s="41"/>
      <c r="V365" s="41"/>
      <c r="W365" s="41"/>
      <c r="X365" s="41"/>
      <c r="Y365" s="41"/>
      <c r="Z365" s="41"/>
      <c r="AA365" s="41"/>
      <c r="AB365" s="41"/>
      <c r="AC365" s="41"/>
      <c r="AD365" s="41"/>
      <c r="AE365" s="41"/>
      <c r="AR365" s="226" t="s">
        <v>172</v>
      </c>
      <c r="AT365" s="226" t="s">
        <v>167</v>
      </c>
      <c r="AU365" s="226" t="s">
        <v>77</v>
      </c>
      <c r="AY365" s="20" t="s">
        <v>165</v>
      </c>
      <c r="BE365" s="227">
        <f>IF(N365="základní",J365,0)</f>
        <v>0</v>
      </c>
      <c r="BF365" s="227">
        <f>IF(N365="snížená",J365,0)</f>
        <v>0</v>
      </c>
      <c r="BG365" s="227">
        <f>IF(N365="zákl. přenesená",J365,0)</f>
        <v>0</v>
      </c>
      <c r="BH365" s="227">
        <f>IF(N365="sníž. přenesená",J365,0)</f>
        <v>0</v>
      </c>
      <c r="BI365" s="227">
        <f>IF(N365="nulová",J365,0)</f>
        <v>0</v>
      </c>
      <c r="BJ365" s="20" t="s">
        <v>77</v>
      </c>
      <c r="BK365" s="227">
        <f>ROUND(I365*H365,2)</f>
        <v>0</v>
      </c>
      <c r="BL365" s="20" t="s">
        <v>172</v>
      </c>
      <c r="BM365" s="226" t="s">
        <v>3331</v>
      </c>
    </row>
    <row r="366" s="2" customFormat="1" ht="16.5" customHeight="1">
      <c r="A366" s="41"/>
      <c r="B366" s="42"/>
      <c r="C366" s="215" t="s">
        <v>3332</v>
      </c>
      <c r="D366" s="215" t="s">
        <v>167</v>
      </c>
      <c r="E366" s="216" t="s">
        <v>3333</v>
      </c>
      <c r="F366" s="217" t="s">
        <v>3334</v>
      </c>
      <c r="G366" s="218" t="s">
        <v>691</v>
      </c>
      <c r="H366" s="219">
        <v>1</v>
      </c>
      <c r="I366" s="220"/>
      <c r="J366" s="221">
        <f>ROUND(I366*H366,2)</f>
        <v>0</v>
      </c>
      <c r="K366" s="217" t="s">
        <v>19</v>
      </c>
      <c r="L366" s="47"/>
      <c r="M366" s="222" t="s">
        <v>19</v>
      </c>
      <c r="N366" s="223" t="s">
        <v>41</v>
      </c>
      <c r="O366" s="87"/>
      <c r="P366" s="224">
        <f>O366*H366</f>
        <v>0</v>
      </c>
      <c r="Q366" s="224">
        <v>0</v>
      </c>
      <c r="R366" s="224">
        <f>Q366*H366</f>
        <v>0</v>
      </c>
      <c r="S366" s="224">
        <v>0</v>
      </c>
      <c r="T366" s="225">
        <f>S366*H366</f>
        <v>0</v>
      </c>
      <c r="U366" s="41"/>
      <c r="V366" s="41"/>
      <c r="W366" s="41"/>
      <c r="X366" s="41"/>
      <c r="Y366" s="41"/>
      <c r="Z366" s="41"/>
      <c r="AA366" s="41"/>
      <c r="AB366" s="41"/>
      <c r="AC366" s="41"/>
      <c r="AD366" s="41"/>
      <c r="AE366" s="41"/>
      <c r="AR366" s="226" t="s">
        <v>172</v>
      </c>
      <c r="AT366" s="226" t="s">
        <v>167</v>
      </c>
      <c r="AU366" s="226" t="s">
        <v>77</v>
      </c>
      <c r="AY366" s="20" t="s">
        <v>165</v>
      </c>
      <c r="BE366" s="227">
        <f>IF(N366="základní",J366,0)</f>
        <v>0</v>
      </c>
      <c r="BF366" s="227">
        <f>IF(N366="snížená",J366,0)</f>
        <v>0</v>
      </c>
      <c r="BG366" s="227">
        <f>IF(N366="zákl. přenesená",J366,0)</f>
        <v>0</v>
      </c>
      <c r="BH366" s="227">
        <f>IF(N366="sníž. přenesená",J366,0)</f>
        <v>0</v>
      </c>
      <c r="BI366" s="227">
        <f>IF(N366="nulová",J366,0)</f>
        <v>0</v>
      </c>
      <c r="BJ366" s="20" t="s">
        <v>77</v>
      </c>
      <c r="BK366" s="227">
        <f>ROUND(I366*H366,2)</f>
        <v>0</v>
      </c>
      <c r="BL366" s="20" t="s">
        <v>172</v>
      </c>
      <c r="BM366" s="226" t="s">
        <v>3335</v>
      </c>
    </row>
    <row r="367" s="2" customFormat="1" ht="16.5" customHeight="1">
      <c r="A367" s="41"/>
      <c r="B367" s="42"/>
      <c r="C367" s="215" t="s">
        <v>3336</v>
      </c>
      <c r="D367" s="215" t="s">
        <v>167</v>
      </c>
      <c r="E367" s="216" t="s">
        <v>3337</v>
      </c>
      <c r="F367" s="217" t="s">
        <v>3338</v>
      </c>
      <c r="G367" s="218" t="s">
        <v>691</v>
      </c>
      <c r="H367" s="219">
        <v>1</v>
      </c>
      <c r="I367" s="220"/>
      <c r="J367" s="221">
        <f>ROUND(I367*H367,2)</f>
        <v>0</v>
      </c>
      <c r="K367" s="217" t="s">
        <v>19</v>
      </c>
      <c r="L367" s="47"/>
      <c r="M367" s="291" t="s">
        <v>19</v>
      </c>
      <c r="N367" s="292" t="s">
        <v>41</v>
      </c>
      <c r="O367" s="293"/>
      <c r="P367" s="294">
        <f>O367*H367</f>
        <v>0</v>
      </c>
      <c r="Q367" s="294">
        <v>0</v>
      </c>
      <c r="R367" s="294">
        <f>Q367*H367</f>
        <v>0</v>
      </c>
      <c r="S367" s="294">
        <v>0</v>
      </c>
      <c r="T367" s="295">
        <f>S367*H367</f>
        <v>0</v>
      </c>
      <c r="U367" s="41"/>
      <c r="V367" s="41"/>
      <c r="W367" s="41"/>
      <c r="X367" s="41"/>
      <c r="Y367" s="41"/>
      <c r="Z367" s="41"/>
      <c r="AA367" s="41"/>
      <c r="AB367" s="41"/>
      <c r="AC367" s="41"/>
      <c r="AD367" s="41"/>
      <c r="AE367" s="41"/>
      <c r="AR367" s="226" t="s">
        <v>172</v>
      </c>
      <c r="AT367" s="226" t="s">
        <v>167</v>
      </c>
      <c r="AU367" s="226" t="s">
        <v>77</v>
      </c>
      <c r="AY367" s="20" t="s">
        <v>165</v>
      </c>
      <c r="BE367" s="227">
        <f>IF(N367="základní",J367,0)</f>
        <v>0</v>
      </c>
      <c r="BF367" s="227">
        <f>IF(N367="snížená",J367,0)</f>
        <v>0</v>
      </c>
      <c r="BG367" s="227">
        <f>IF(N367="zákl. přenesená",J367,0)</f>
        <v>0</v>
      </c>
      <c r="BH367" s="227">
        <f>IF(N367="sníž. přenesená",J367,0)</f>
        <v>0</v>
      </c>
      <c r="BI367" s="227">
        <f>IF(N367="nulová",J367,0)</f>
        <v>0</v>
      </c>
      <c r="BJ367" s="20" t="s">
        <v>77</v>
      </c>
      <c r="BK367" s="227">
        <f>ROUND(I367*H367,2)</f>
        <v>0</v>
      </c>
      <c r="BL367" s="20" t="s">
        <v>172</v>
      </c>
      <c r="BM367" s="226" t="s">
        <v>3339</v>
      </c>
    </row>
    <row r="368" s="2" customFormat="1" ht="6.96" customHeight="1">
      <c r="A368" s="41"/>
      <c r="B368" s="62"/>
      <c r="C368" s="63"/>
      <c r="D368" s="63"/>
      <c r="E368" s="63"/>
      <c r="F368" s="63"/>
      <c r="G368" s="63"/>
      <c r="H368" s="63"/>
      <c r="I368" s="63"/>
      <c r="J368" s="63"/>
      <c r="K368" s="63"/>
      <c r="L368" s="47"/>
      <c r="M368" s="41"/>
      <c r="O368" s="41"/>
      <c r="P368" s="41"/>
      <c r="Q368" s="41"/>
      <c r="R368" s="41"/>
      <c r="S368" s="41"/>
      <c r="T368" s="41"/>
      <c r="U368" s="41"/>
      <c r="V368" s="41"/>
      <c r="W368" s="41"/>
      <c r="X368" s="41"/>
      <c r="Y368" s="41"/>
      <c r="Z368" s="41"/>
      <c r="AA368" s="41"/>
      <c r="AB368" s="41"/>
      <c r="AC368" s="41"/>
      <c r="AD368" s="41"/>
      <c r="AE368" s="41"/>
    </row>
  </sheetData>
  <sheetProtection sheet="1" autoFilter="0" formatColumns="0" formatRows="0" objects="1" scenarios="1" spinCount="100000" saltValue="H9dR5k0MQNKzm6fhi8JlBXr/48t3oAOeemYTwxd8mVhGlnfiPL7NxK5xjMXBL97N5tASjtRFtEnP+DAvjUp52g==" hashValue="tgxz/WcnQE++6gc3UZiHcaGFVEcj/vq6PxAdU3ZBgN1MDOPgEkmGq00nwveSB2f94b0PuQ1/arJg90jrDQCCCg==" algorithmName="SHA-512" password="CC51"/>
  <autoFilter ref="C87:K367"/>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1"/>
      <c r="C3" s="142"/>
      <c r="D3" s="142"/>
      <c r="E3" s="142"/>
      <c r="F3" s="142"/>
      <c r="G3" s="142"/>
      <c r="H3" s="142"/>
      <c r="I3" s="142"/>
      <c r="J3" s="142"/>
      <c r="K3" s="142"/>
      <c r="L3" s="23"/>
      <c r="AT3" s="20" t="s">
        <v>79</v>
      </c>
    </row>
    <row r="4" s="1" customFormat="1" ht="24.96" customHeight="1">
      <c r="B4" s="23"/>
      <c r="D4" s="143" t="s">
        <v>118</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BRNO, BYSTRC - REKONSTRUKCE ČS CHOCHOLA (CÚ I/2025)</v>
      </c>
      <c r="F7" s="145"/>
      <c r="G7" s="145"/>
      <c r="H7" s="145"/>
      <c r="L7" s="23"/>
    </row>
    <row r="8" s="2" customFormat="1" ht="12" customHeight="1">
      <c r="A8" s="41"/>
      <c r="B8" s="47"/>
      <c r="C8" s="41"/>
      <c r="D8" s="145" t="s">
        <v>119</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3340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 xml:space="preserve"> </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33</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34</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36</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38</v>
      </c>
      <c r="G32" s="41"/>
      <c r="H32" s="41"/>
      <c r="I32" s="157" t="s">
        <v>37</v>
      </c>
      <c r="J32" s="157" t="s">
        <v>39</v>
      </c>
      <c r="K32" s="41"/>
      <c r="L32" s="147"/>
      <c r="S32" s="41"/>
      <c r="T32" s="41"/>
      <c r="U32" s="41"/>
      <c r="V32" s="41"/>
      <c r="W32" s="41"/>
      <c r="X32" s="41"/>
      <c r="Y32" s="41"/>
      <c r="Z32" s="41"/>
      <c r="AA32" s="41"/>
      <c r="AB32" s="41"/>
      <c r="AC32" s="41"/>
      <c r="AD32" s="41"/>
      <c r="AE32" s="41"/>
    </row>
    <row r="33" s="2" customFormat="1" ht="14.4" customHeight="1">
      <c r="A33" s="41"/>
      <c r="B33" s="47"/>
      <c r="C33" s="41"/>
      <c r="D33" s="158" t="s">
        <v>40</v>
      </c>
      <c r="E33" s="145" t="s">
        <v>41</v>
      </c>
      <c r="F33" s="159">
        <f>ROUND((SUM(BE80:BE132)),  2)</f>
        <v>0</v>
      </c>
      <c r="G33" s="41"/>
      <c r="H33" s="41"/>
      <c r="I33" s="160">
        <v>0.20999999999999999</v>
      </c>
      <c r="J33" s="159">
        <f>ROUND(((SUM(BE80:BE132))*I33),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42</v>
      </c>
      <c r="F34" s="159">
        <f>ROUND((SUM(BF80:BF132)),  2)</f>
        <v>0</v>
      </c>
      <c r="G34" s="41"/>
      <c r="H34" s="41"/>
      <c r="I34" s="160">
        <v>0.14999999999999999</v>
      </c>
      <c r="J34" s="159">
        <f>ROUND(((SUM(BF80:BF132))*I34),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43</v>
      </c>
      <c r="F35" s="159">
        <f>ROUND((SUM(BG80:BG132)),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44</v>
      </c>
      <c r="F36" s="159">
        <f>ROUND((SUM(BH80:BH132)),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ROUND((SUM(BI80:BI132)),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46</v>
      </c>
      <c r="E39" s="163"/>
      <c r="F39" s="163"/>
      <c r="G39" s="164" t="s">
        <v>47</v>
      </c>
      <c r="H39" s="165" t="s">
        <v>48</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123</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BRNO, BYSTRC - REKONSTRUKCE ČS CHOCHOLA (CÚ I/2025)</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119</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SO90 - Vedlejší a ostatní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Brno</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31</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33</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124</v>
      </c>
      <c r="D57" s="174"/>
      <c r="E57" s="174"/>
      <c r="F57" s="174"/>
      <c r="G57" s="174"/>
      <c r="H57" s="174"/>
      <c r="I57" s="174"/>
      <c r="J57" s="175" t="s">
        <v>125</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68</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126</v>
      </c>
    </row>
    <row r="60" s="9" customFormat="1" ht="24.96" customHeight="1">
      <c r="A60" s="9"/>
      <c r="B60" s="177"/>
      <c r="C60" s="178"/>
      <c r="D60" s="179" t="s">
        <v>3341</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150</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BRNO, BYSTRC - REKONSTRUKCE ČS CHOCHOLA (CÚ I/2025)</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119</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SO90 - Vedlejší a ostatní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Brno</v>
      </c>
      <c r="G74" s="43"/>
      <c r="H74" s="43"/>
      <c r="I74" s="35" t="s">
        <v>23</v>
      </c>
      <c r="J74" s="75" t="str">
        <f>IF(J12="","",J12)</f>
        <v>10. 5. 2023</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5.15" customHeight="1">
      <c r="A76" s="41"/>
      <c r="B76" s="42"/>
      <c r="C76" s="35" t="s">
        <v>25</v>
      </c>
      <c r="D76" s="43"/>
      <c r="E76" s="43"/>
      <c r="F76" s="30" t="str">
        <f>E15</f>
        <v xml:space="preserve"> </v>
      </c>
      <c r="G76" s="43"/>
      <c r="H76" s="43"/>
      <c r="I76" s="35" t="s">
        <v>31</v>
      </c>
      <c r="J76" s="39" t="str">
        <f>E21</f>
        <v xml:space="preserve"> </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33</v>
      </c>
      <c r="J77" s="39" t="str">
        <f>E24</f>
        <v xml:space="preserve"> </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151</v>
      </c>
      <c r="D79" s="191" t="s">
        <v>55</v>
      </c>
      <c r="E79" s="191" t="s">
        <v>51</v>
      </c>
      <c r="F79" s="191" t="s">
        <v>52</v>
      </c>
      <c r="G79" s="191" t="s">
        <v>152</v>
      </c>
      <c r="H79" s="191" t="s">
        <v>153</v>
      </c>
      <c r="I79" s="191" t="s">
        <v>154</v>
      </c>
      <c r="J79" s="191" t="s">
        <v>125</v>
      </c>
      <c r="K79" s="192" t="s">
        <v>155</v>
      </c>
      <c r="L79" s="193"/>
      <c r="M79" s="95" t="s">
        <v>19</v>
      </c>
      <c r="N79" s="96" t="s">
        <v>40</v>
      </c>
      <c r="O79" s="96" t="s">
        <v>156</v>
      </c>
      <c r="P79" s="96" t="s">
        <v>157</v>
      </c>
      <c r="Q79" s="96" t="s">
        <v>158</v>
      </c>
      <c r="R79" s="96" t="s">
        <v>159</v>
      </c>
      <c r="S79" s="96" t="s">
        <v>160</v>
      </c>
      <c r="T79" s="97" t="s">
        <v>161</v>
      </c>
      <c r="U79" s="188"/>
      <c r="V79" s="188"/>
      <c r="W79" s="188"/>
      <c r="X79" s="188"/>
      <c r="Y79" s="188"/>
      <c r="Z79" s="188"/>
      <c r="AA79" s="188"/>
      <c r="AB79" s="188"/>
      <c r="AC79" s="188"/>
      <c r="AD79" s="188"/>
      <c r="AE79" s="188"/>
    </row>
    <row r="80" s="2" customFormat="1" ht="22.8" customHeight="1">
      <c r="A80" s="41"/>
      <c r="B80" s="42"/>
      <c r="C80" s="102" t="s">
        <v>162</v>
      </c>
      <c r="D80" s="43"/>
      <c r="E80" s="43"/>
      <c r="F80" s="43"/>
      <c r="G80" s="43"/>
      <c r="H80" s="43"/>
      <c r="I80" s="43"/>
      <c r="J80" s="194">
        <f>BK80</f>
        <v>0</v>
      </c>
      <c r="K80" s="43"/>
      <c r="L80" s="47"/>
      <c r="M80" s="98"/>
      <c r="N80" s="195"/>
      <c r="O80" s="99"/>
      <c r="P80" s="196">
        <f>P81</f>
        <v>0</v>
      </c>
      <c r="Q80" s="99"/>
      <c r="R80" s="196">
        <f>R81</f>
        <v>0.0054099674999999996</v>
      </c>
      <c r="S80" s="99"/>
      <c r="T80" s="197">
        <f>T81</f>
        <v>0</v>
      </c>
      <c r="U80" s="41"/>
      <c r="V80" s="41"/>
      <c r="W80" s="41"/>
      <c r="X80" s="41"/>
      <c r="Y80" s="41"/>
      <c r="Z80" s="41"/>
      <c r="AA80" s="41"/>
      <c r="AB80" s="41"/>
      <c r="AC80" s="41"/>
      <c r="AD80" s="41"/>
      <c r="AE80" s="41"/>
      <c r="AT80" s="20" t="s">
        <v>69</v>
      </c>
      <c r="AU80" s="20" t="s">
        <v>126</v>
      </c>
      <c r="BK80" s="198">
        <f>BK81</f>
        <v>0</v>
      </c>
    </row>
    <row r="81" s="12" customFormat="1" ht="25.92" customHeight="1">
      <c r="A81" s="12"/>
      <c r="B81" s="199"/>
      <c r="C81" s="200"/>
      <c r="D81" s="201" t="s">
        <v>69</v>
      </c>
      <c r="E81" s="202" t="s">
        <v>3342</v>
      </c>
      <c r="F81" s="202" t="s">
        <v>3343</v>
      </c>
      <c r="G81" s="200"/>
      <c r="H81" s="200"/>
      <c r="I81" s="203"/>
      <c r="J81" s="204">
        <f>BK81</f>
        <v>0</v>
      </c>
      <c r="K81" s="200"/>
      <c r="L81" s="205"/>
      <c r="M81" s="206"/>
      <c r="N81" s="207"/>
      <c r="O81" s="207"/>
      <c r="P81" s="208">
        <f>SUM(P82:P132)</f>
        <v>0</v>
      </c>
      <c r="Q81" s="207"/>
      <c r="R81" s="208">
        <f>SUM(R82:R132)</f>
        <v>0.0054099674999999996</v>
      </c>
      <c r="S81" s="207"/>
      <c r="T81" s="209">
        <f>SUM(T82:T132)</f>
        <v>0</v>
      </c>
      <c r="U81" s="12"/>
      <c r="V81" s="12"/>
      <c r="W81" s="12"/>
      <c r="X81" s="12"/>
      <c r="Y81" s="12"/>
      <c r="Z81" s="12"/>
      <c r="AA81" s="12"/>
      <c r="AB81" s="12"/>
      <c r="AC81" s="12"/>
      <c r="AD81" s="12"/>
      <c r="AE81" s="12"/>
      <c r="AR81" s="210" t="s">
        <v>198</v>
      </c>
      <c r="AT81" s="211" t="s">
        <v>69</v>
      </c>
      <c r="AU81" s="211" t="s">
        <v>70</v>
      </c>
      <c r="AY81" s="210" t="s">
        <v>165</v>
      </c>
      <c r="BK81" s="212">
        <f>SUM(BK82:BK132)</f>
        <v>0</v>
      </c>
    </row>
    <row r="82" s="2" customFormat="1" ht="16.5" customHeight="1">
      <c r="A82" s="41"/>
      <c r="B82" s="42"/>
      <c r="C82" s="215" t="s">
        <v>77</v>
      </c>
      <c r="D82" s="215" t="s">
        <v>167</v>
      </c>
      <c r="E82" s="216" t="s">
        <v>3344</v>
      </c>
      <c r="F82" s="217" t="s">
        <v>3345</v>
      </c>
      <c r="G82" s="218" t="s">
        <v>573</v>
      </c>
      <c r="H82" s="219">
        <v>2</v>
      </c>
      <c r="I82" s="220"/>
      <c r="J82" s="221">
        <f>ROUND(I82*H82,2)</f>
        <v>0</v>
      </c>
      <c r="K82" s="217" t="s">
        <v>19</v>
      </c>
      <c r="L82" s="47"/>
      <c r="M82" s="222" t="s">
        <v>19</v>
      </c>
      <c r="N82" s="223" t="s">
        <v>41</v>
      </c>
      <c r="O82" s="87"/>
      <c r="P82" s="224">
        <f>O82*H82</f>
        <v>0</v>
      </c>
      <c r="Q82" s="224">
        <v>0</v>
      </c>
      <c r="R82" s="224">
        <f>Q82*H82</f>
        <v>0</v>
      </c>
      <c r="S82" s="224">
        <v>0</v>
      </c>
      <c r="T82" s="225">
        <f>S82*H82</f>
        <v>0</v>
      </c>
      <c r="U82" s="41"/>
      <c r="V82" s="41"/>
      <c r="W82" s="41"/>
      <c r="X82" s="41"/>
      <c r="Y82" s="41"/>
      <c r="Z82" s="41"/>
      <c r="AA82" s="41"/>
      <c r="AB82" s="41"/>
      <c r="AC82" s="41"/>
      <c r="AD82" s="41"/>
      <c r="AE82" s="41"/>
      <c r="AR82" s="226" t="s">
        <v>172</v>
      </c>
      <c r="AT82" s="226" t="s">
        <v>167</v>
      </c>
      <c r="AU82" s="226" t="s">
        <v>77</v>
      </c>
      <c r="AY82" s="20" t="s">
        <v>165</v>
      </c>
      <c r="BE82" s="227">
        <f>IF(N82="základní",J82,0)</f>
        <v>0</v>
      </c>
      <c r="BF82" s="227">
        <f>IF(N82="snížená",J82,0)</f>
        <v>0</v>
      </c>
      <c r="BG82" s="227">
        <f>IF(N82="zákl. přenesená",J82,0)</f>
        <v>0</v>
      </c>
      <c r="BH82" s="227">
        <f>IF(N82="sníž. přenesená",J82,0)</f>
        <v>0</v>
      </c>
      <c r="BI82" s="227">
        <f>IF(N82="nulová",J82,0)</f>
        <v>0</v>
      </c>
      <c r="BJ82" s="20" t="s">
        <v>77</v>
      </c>
      <c r="BK82" s="227">
        <f>ROUND(I82*H82,2)</f>
        <v>0</v>
      </c>
      <c r="BL82" s="20" t="s">
        <v>172</v>
      </c>
      <c r="BM82" s="226" t="s">
        <v>3346</v>
      </c>
    </row>
    <row r="83" s="2" customFormat="1" ht="16.5" customHeight="1">
      <c r="A83" s="41"/>
      <c r="B83" s="42"/>
      <c r="C83" s="215" t="s">
        <v>79</v>
      </c>
      <c r="D83" s="215" t="s">
        <v>167</v>
      </c>
      <c r="E83" s="216" t="s">
        <v>3347</v>
      </c>
      <c r="F83" s="217" t="s">
        <v>3348</v>
      </c>
      <c r="G83" s="218" t="s">
        <v>573</v>
      </c>
      <c r="H83" s="219">
        <v>2</v>
      </c>
      <c r="I83" s="220"/>
      <c r="J83" s="221">
        <f>ROUND(I83*H83,2)</f>
        <v>0</v>
      </c>
      <c r="K83" s="217" t="s">
        <v>19</v>
      </c>
      <c r="L83" s="47"/>
      <c r="M83" s="222" t="s">
        <v>19</v>
      </c>
      <c r="N83" s="223" t="s">
        <v>41</v>
      </c>
      <c r="O83" s="87"/>
      <c r="P83" s="224">
        <f>O83*H83</f>
        <v>0</v>
      </c>
      <c r="Q83" s="224">
        <v>0</v>
      </c>
      <c r="R83" s="224">
        <f>Q83*H83</f>
        <v>0</v>
      </c>
      <c r="S83" s="224">
        <v>0</v>
      </c>
      <c r="T83" s="225">
        <f>S83*H83</f>
        <v>0</v>
      </c>
      <c r="U83" s="41"/>
      <c r="V83" s="41"/>
      <c r="W83" s="41"/>
      <c r="X83" s="41"/>
      <c r="Y83" s="41"/>
      <c r="Z83" s="41"/>
      <c r="AA83" s="41"/>
      <c r="AB83" s="41"/>
      <c r="AC83" s="41"/>
      <c r="AD83" s="41"/>
      <c r="AE83" s="41"/>
      <c r="AR83" s="226" t="s">
        <v>172</v>
      </c>
      <c r="AT83" s="226" t="s">
        <v>167</v>
      </c>
      <c r="AU83" s="226" t="s">
        <v>77</v>
      </c>
      <c r="AY83" s="20" t="s">
        <v>165</v>
      </c>
      <c r="BE83" s="227">
        <f>IF(N83="základní",J83,0)</f>
        <v>0</v>
      </c>
      <c r="BF83" s="227">
        <f>IF(N83="snížená",J83,0)</f>
        <v>0</v>
      </c>
      <c r="BG83" s="227">
        <f>IF(N83="zákl. přenesená",J83,0)</f>
        <v>0</v>
      </c>
      <c r="BH83" s="227">
        <f>IF(N83="sníž. přenesená",J83,0)</f>
        <v>0</v>
      </c>
      <c r="BI83" s="227">
        <f>IF(N83="nulová",J83,0)</f>
        <v>0</v>
      </c>
      <c r="BJ83" s="20" t="s">
        <v>77</v>
      </c>
      <c r="BK83" s="227">
        <f>ROUND(I83*H83,2)</f>
        <v>0</v>
      </c>
      <c r="BL83" s="20" t="s">
        <v>172</v>
      </c>
      <c r="BM83" s="226" t="s">
        <v>3349</v>
      </c>
    </row>
    <row r="84" s="2" customFormat="1" ht="16.5" customHeight="1">
      <c r="A84" s="41"/>
      <c r="B84" s="42"/>
      <c r="C84" s="215" t="s">
        <v>185</v>
      </c>
      <c r="D84" s="215" t="s">
        <v>167</v>
      </c>
      <c r="E84" s="216" t="s">
        <v>3350</v>
      </c>
      <c r="F84" s="217" t="s">
        <v>3351</v>
      </c>
      <c r="G84" s="218" t="s">
        <v>170</v>
      </c>
      <c r="H84" s="219">
        <v>120</v>
      </c>
      <c r="I84" s="220"/>
      <c r="J84" s="221">
        <f>ROUND(I84*H84,2)</f>
        <v>0</v>
      </c>
      <c r="K84" s="217" t="s">
        <v>171</v>
      </c>
      <c r="L84" s="47"/>
      <c r="M84" s="222" t="s">
        <v>19</v>
      </c>
      <c r="N84" s="223" t="s">
        <v>41</v>
      </c>
      <c r="O84" s="87"/>
      <c r="P84" s="224">
        <f>O84*H84</f>
        <v>0</v>
      </c>
      <c r="Q84" s="224">
        <v>3.2634E-05</v>
      </c>
      <c r="R84" s="224">
        <f>Q84*H84</f>
        <v>0.0039160799999999997</v>
      </c>
      <c r="S84" s="224">
        <v>0</v>
      </c>
      <c r="T84" s="225">
        <f>S84*H84</f>
        <v>0</v>
      </c>
      <c r="U84" s="41"/>
      <c r="V84" s="41"/>
      <c r="W84" s="41"/>
      <c r="X84" s="41"/>
      <c r="Y84" s="41"/>
      <c r="Z84" s="41"/>
      <c r="AA84" s="41"/>
      <c r="AB84" s="41"/>
      <c r="AC84" s="41"/>
      <c r="AD84" s="41"/>
      <c r="AE84" s="41"/>
      <c r="AR84" s="226" t="s">
        <v>172</v>
      </c>
      <c r="AT84" s="226" t="s">
        <v>167</v>
      </c>
      <c r="AU84" s="226" t="s">
        <v>77</v>
      </c>
      <c r="AY84" s="20" t="s">
        <v>165</v>
      </c>
      <c r="BE84" s="227">
        <f>IF(N84="základní",J84,0)</f>
        <v>0</v>
      </c>
      <c r="BF84" s="227">
        <f>IF(N84="snížená",J84,0)</f>
        <v>0</v>
      </c>
      <c r="BG84" s="227">
        <f>IF(N84="zákl. přenesená",J84,0)</f>
        <v>0</v>
      </c>
      <c r="BH84" s="227">
        <f>IF(N84="sníž. přenesená",J84,0)</f>
        <v>0</v>
      </c>
      <c r="BI84" s="227">
        <f>IF(N84="nulová",J84,0)</f>
        <v>0</v>
      </c>
      <c r="BJ84" s="20" t="s">
        <v>77</v>
      </c>
      <c r="BK84" s="227">
        <f>ROUND(I84*H84,2)</f>
        <v>0</v>
      </c>
      <c r="BL84" s="20" t="s">
        <v>172</v>
      </c>
      <c r="BM84" s="226" t="s">
        <v>3352</v>
      </c>
    </row>
    <row r="85" s="2" customFormat="1">
      <c r="A85" s="41"/>
      <c r="B85" s="42"/>
      <c r="C85" s="43"/>
      <c r="D85" s="228" t="s">
        <v>174</v>
      </c>
      <c r="E85" s="43"/>
      <c r="F85" s="229" t="s">
        <v>3353</v>
      </c>
      <c r="G85" s="43"/>
      <c r="H85" s="43"/>
      <c r="I85" s="230"/>
      <c r="J85" s="43"/>
      <c r="K85" s="43"/>
      <c r="L85" s="47"/>
      <c r="M85" s="231"/>
      <c r="N85" s="232"/>
      <c r="O85" s="87"/>
      <c r="P85" s="87"/>
      <c r="Q85" s="87"/>
      <c r="R85" s="87"/>
      <c r="S85" s="87"/>
      <c r="T85" s="88"/>
      <c r="U85" s="41"/>
      <c r="V85" s="41"/>
      <c r="W85" s="41"/>
      <c r="X85" s="41"/>
      <c r="Y85" s="41"/>
      <c r="Z85" s="41"/>
      <c r="AA85" s="41"/>
      <c r="AB85" s="41"/>
      <c r="AC85" s="41"/>
      <c r="AD85" s="41"/>
      <c r="AE85" s="41"/>
      <c r="AT85" s="20" t="s">
        <v>174</v>
      </c>
      <c r="AU85" s="20" t="s">
        <v>77</v>
      </c>
    </row>
    <row r="86" s="13" customFormat="1">
      <c r="A86" s="13"/>
      <c r="B86" s="233"/>
      <c r="C86" s="234"/>
      <c r="D86" s="235" t="s">
        <v>176</v>
      </c>
      <c r="E86" s="236" t="s">
        <v>19</v>
      </c>
      <c r="F86" s="237" t="s">
        <v>3354</v>
      </c>
      <c r="G86" s="234"/>
      <c r="H86" s="238">
        <v>120</v>
      </c>
      <c r="I86" s="239"/>
      <c r="J86" s="234"/>
      <c r="K86" s="234"/>
      <c r="L86" s="240"/>
      <c r="M86" s="241"/>
      <c r="N86" s="242"/>
      <c r="O86" s="242"/>
      <c r="P86" s="242"/>
      <c r="Q86" s="242"/>
      <c r="R86" s="242"/>
      <c r="S86" s="242"/>
      <c r="T86" s="243"/>
      <c r="U86" s="13"/>
      <c r="V86" s="13"/>
      <c r="W86" s="13"/>
      <c r="X86" s="13"/>
      <c r="Y86" s="13"/>
      <c r="Z86" s="13"/>
      <c r="AA86" s="13"/>
      <c r="AB86" s="13"/>
      <c r="AC86" s="13"/>
      <c r="AD86" s="13"/>
      <c r="AE86" s="13"/>
      <c r="AT86" s="244" t="s">
        <v>176</v>
      </c>
      <c r="AU86" s="244" t="s">
        <v>77</v>
      </c>
      <c r="AV86" s="13" t="s">
        <v>79</v>
      </c>
      <c r="AW86" s="13" t="s">
        <v>32</v>
      </c>
      <c r="AX86" s="13" t="s">
        <v>70</v>
      </c>
      <c r="AY86" s="244" t="s">
        <v>165</v>
      </c>
    </row>
    <row r="87" s="14" customFormat="1">
      <c r="A87" s="14"/>
      <c r="B87" s="245"/>
      <c r="C87" s="246"/>
      <c r="D87" s="235" t="s">
        <v>176</v>
      </c>
      <c r="E87" s="247" t="s">
        <v>19</v>
      </c>
      <c r="F87" s="248" t="s">
        <v>178</v>
      </c>
      <c r="G87" s="246"/>
      <c r="H87" s="249">
        <v>120</v>
      </c>
      <c r="I87" s="250"/>
      <c r="J87" s="246"/>
      <c r="K87" s="246"/>
      <c r="L87" s="251"/>
      <c r="M87" s="252"/>
      <c r="N87" s="253"/>
      <c r="O87" s="253"/>
      <c r="P87" s="253"/>
      <c r="Q87" s="253"/>
      <c r="R87" s="253"/>
      <c r="S87" s="253"/>
      <c r="T87" s="254"/>
      <c r="U87" s="14"/>
      <c r="V87" s="14"/>
      <c r="W87" s="14"/>
      <c r="X87" s="14"/>
      <c r="Y87" s="14"/>
      <c r="Z87" s="14"/>
      <c r="AA87" s="14"/>
      <c r="AB87" s="14"/>
      <c r="AC87" s="14"/>
      <c r="AD87" s="14"/>
      <c r="AE87" s="14"/>
      <c r="AT87" s="255" t="s">
        <v>176</v>
      </c>
      <c r="AU87" s="255" t="s">
        <v>77</v>
      </c>
      <c r="AV87" s="14" t="s">
        <v>172</v>
      </c>
      <c r="AW87" s="14" t="s">
        <v>32</v>
      </c>
      <c r="AX87" s="14" t="s">
        <v>77</v>
      </c>
      <c r="AY87" s="255" t="s">
        <v>165</v>
      </c>
    </row>
    <row r="88" s="2" customFormat="1" ht="21.75" customHeight="1">
      <c r="A88" s="41"/>
      <c r="B88" s="42"/>
      <c r="C88" s="215" t="s">
        <v>172</v>
      </c>
      <c r="D88" s="215" t="s">
        <v>167</v>
      </c>
      <c r="E88" s="216" t="s">
        <v>3355</v>
      </c>
      <c r="F88" s="217" t="s">
        <v>3356</v>
      </c>
      <c r="G88" s="218" t="s">
        <v>170</v>
      </c>
      <c r="H88" s="219">
        <v>15</v>
      </c>
      <c r="I88" s="220"/>
      <c r="J88" s="221">
        <f>ROUND(I88*H88,2)</f>
        <v>0</v>
      </c>
      <c r="K88" s="217" t="s">
        <v>171</v>
      </c>
      <c r="L88" s="47"/>
      <c r="M88" s="222" t="s">
        <v>19</v>
      </c>
      <c r="N88" s="223" t="s">
        <v>41</v>
      </c>
      <c r="O88" s="87"/>
      <c r="P88" s="224">
        <f>O88*H88</f>
        <v>0</v>
      </c>
      <c r="Q88" s="224">
        <v>9.9592499999999999E-05</v>
      </c>
      <c r="R88" s="224">
        <f>Q88*H88</f>
        <v>0.0014938874999999999</v>
      </c>
      <c r="S88" s="224">
        <v>0</v>
      </c>
      <c r="T88" s="225">
        <f>S88*H88</f>
        <v>0</v>
      </c>
      <c r="U88" s="41"/>
      <c r="V88" s="41"/>
      <c r="W88" s="41"/>
      <c r="X88" s="41"/>
      <c r="Y88" s="41"/>
      <c r="Z88" s="41"/>
      <c r="AA88" s="41"/>
      <c r="AB88" s="41"/>
      <c r="AC88" s="41"/>
      <c r="AD88" s="41"/>
      <c r="AE88" s="41"/>
      <c r="AR88" s="226" t="s">
        <v>172</v>
      </c>
      <c r="AT88" s="226" t="s">
        <v>167</v>
      </c>
      <c r="AU88" s="226" t="s">
        <v>77</v>
      </c>
      <c r="AY88" s="20" t="s">
        <v>165</v>
      </c>
      <c r="BE88" s="227">
        <f>IF(N88="základní",J88,0)</f>
        <v>0</v>
      </c>
      <c r="BF88" s="227">
        <f>IF(N88="snížená",J88,0)</f>
        <v>0</v>
      </c>
      <c r="BG88" s="227">
        <f>IF(N88="zákl. přenesená",J88,0)</f>
        <v>0</v>
      </c>
      <c r="BH88" s="227">
        <f>IF(N88="sníž. přenesená",J88,0)</f>
        <v>0</v>
      </c>
      <c r="BI88" s="227">
        <f>IF(N88="nulová",J88,0)</f>
        <v>0</v>
      </c>
      <c r="BJ88" s="20" t="s">
        <v>77</v>
      </c>
      <c r="BK88" s="227">
        <f>ROUND(I88*H88,2)</f>
        <v>0</v>
      </c>
      <c r="BL88" s="20" t="s">
        <v>172</v>
      </c>
      <c r="BM88" s="226" t="s">
        <v>3357</v>
      </c>
    </row>
    <row r="89" s="2" customFormat="1">
      <c r="A89" s="41"/>
      <c r="B89" s="42"/>
      <c r="C89" s="43"/>
      <c r="D89" s="228" t="s">
        <v>174</v>
      </c>
      <c r="E89" s="43"/>
      <c r="F89" s="229" t="s">
        <v>3358</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174</v>
      </c>
      <c r="AU89" s="20" t="s">
        <v>77</v>
      </c>
    </row>
    <row r="90" s="2" customFormat="1" ht="16.5" customHeight="1">
      <c r="A90" s="41"/>
      <c r="B90" s="42"/>
      <c r="C90" s="215" t="s">
        <v>198</v>
      </c>
      <c r="D90" s="215" t="s">
        <v>167</v>
      </c>
      <c r="E90" s="216" t="s">
        <v>3359</v>
      </c>
      <c r="F90" s="217" t="s">
        <v>3360</v>
      </c>
      <c r="G90" s="218" t="s">
        <v>213</v>
      </c>
      <c r="H90" s="219">
        <v>37.600000000000001</v>
      </c>
      <c r="I90" s="220"/>
      <c r="J90" s="221">
        <f>ROUND(I90*H90,2)</f>
        <v>0</v>
      </c>
      <c r="K90" s="217" t="s">
        <v>171</v>
      </c>
      <c r="L90" s="47"/>
      <c r="M90" s="222" t="s">
        <v>19</v>
      </c>
      <c r="N90" s="223" t="s">
        <v>41</v>
      </c>
      <c r="O90" s="87"/>
      <c r="P90" s="224">
        <f>O90*H90</f>
        <v>0</v>
      </c>
      <c r="Q90" s="224">
        <v>0</v>
      </c>
      <c r="R90" s="224">
        <f>Q90*H90</f>
        <v>0</v>
      </c>
      <c r="S90" s="224">
        <v>0</v>
      </c>
      <c r="T90" s="225">
        <f>S90*H90</f>
        <v>0</v>
      </c>
      <c r="U90" s="41"/>
      <c r="V90" s="41"/>
      <c r="W90" s="41"/>
      <c r="X90" s="41"/>
      <c r="Y90" s="41"/>
      <c r="Z90" s="41"/>
      <c r="AA90" s="41"/>
      <c r="AB90" s="41"/>
      <c r="AC90" s="41"/>
      <c r="AD90" s="41"/>
      <c r="AE90" s="41"/>
      <c r="AR90" s="226" t="s">
        <v>172</v>
      </c>
      <c r="AT90" s="226" t="s">
        <v>167</v>
      </c>
      <c r="AU90" s="226" t="s">
        <v>77</v>
      </c>
      <c r="AY90" s="20" t="s">
        <v>165</v>
      </c>
      <c r="BE90" s="227">
        <f>IF(N90="základní",J90,0)</f>
        <v>0</v>
      </c>
      <c r="BF90" s="227">
        <f>IF(N90="snížená",J90,0)</f>
        <v>0</v>
      </c>
      <c r="BG90" s="227">
        <f>IF(N90="zákl. přenesená",J90,0)</f>
        <v>0</v>
      </c>
      <c r="BH90" s="227">
        <f>IF(N90="sníž. přenesená",J90,0)</f>
        <v>0</v>
      </c>
      <c r="BI90" s="227">
        <f>IF(N90="nulová",J90,0)</f>
        <v>0</v>
      </c>
      <c r="BJ90" s="20" t="s">
        <v>77</v>
      </c>
      <c r="BK90" s="227">
        <f>ROUND(I90*H90,2)</f>
        <v>0</v>
      </c>
      <c r="BL90" s="20" t="s">
        <v>172</v>
      </c>
      <c r="BM90" s="226" t="s">
        <v>3361</v>
      </c>
    </row>
    <row r="91" s="2" customFormat="1">
      <c r="A91" s="41"/>
      <c r="B91" s="42"/>
      <c r="C91" s="43"/>
      <c r="D91" s="228" t="s">
        <v>174</v>
      </c>
      <c r="E91" s="43"/>
      <c r="F91" s="229" t="s">
        <v>3362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174</v>
      </c>
      <c r="AU91" s="20" t="s">
        <v>77</v>
      </c>
    </row>
    <row r="92" s="13" customFormat="1">
      <c r="A92" s="13"/>
      <c r="B92" s="233"/>
      <c r="C92" s="234"/>
      <c r="D92" s="235" t="s">
        <v>176</v>
      </c>
      <c r="E92" s="236" t="s">
        <v>19</v>
      </c>
      <c r="F92" s="237" t="s">
        <v>3363</v>
      </c>
      <c r="G92" s="234"/>
      <c r="H92" s="238">
        <v>37.600000000000001</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176</v>
      </c>
      <c r="AU92" s="244" t="s">
        <v>77</v>
      </c>
      <c r="AV92" s="13" t="s">
        <v>79</v>
      </c>
      <c r="AW92" s="13" t="s">
        <v>32</v>
      </c>
      <c r="AX92" s="13" t="s">
        <v>70</v>
      </c>
      <c r="AY92" s="244" t="s">
        <v>165</v>
      </c>
    </row>
    <row r="93" s="14" customFormat="1">
      <c r="A93" s="14"/>
      <c r="B93" s="245"/>
      <c r="C93" s="246"/>
      <c r="D93" s="235" t="s">
        <v>176</v>
      </c>
      <c r="E93" s="247" t="s">
        <v>19</v>
      </c>
      <c r="F93" s="248" t="s">
        <v>178</v>
      </c>
      <c r="G93" s="246"/>
      <c r="H93" s="249">
        <v>37.600000000000001</v>
      </c>
      <c r="I93" s="250"/>
      <c r="J93" s="246"/>
      <c r="K93" s="246"/>
      <c r="L93" s="251"/>
      <c r="M93" s="252"/>
      <c r="N93" s="253"/>
      <c r="O93" s="253"/>
      <c r="P93" s="253"/>
      <c r="Q93" s="253"/>
      <c r="R93" s="253"/>
      <c r="S93" s="253"/>
      <c r="T93" s="254"/>
      <c r="U93" s="14"/>
      <c r="V93" s="14"/>
      <c r="W93" s="14"/>
      <c r="X93" s="14"/>
      <c r="Y93" s="14"/>
      <c r="Z93" s="14"/>
      <c r="AA93" s="14"/>
      <c r="AB93" s="14"/>
      <c r="AC93" s="14"/>
      <c r="AD93" s="14"/>
      <c r="AE93" s="14"/>
      <c r="AT93" s="255" t="s">
        <v>176</v>
      </c>
      <c r="AU93" s="255" t="s">
        <v>77</v>
      </c>
      <c r="AV93" s="14" t="s">
        <v>172</v>
      </c>
      <c r="AW93" s="14" t="s">
        <v>32</v>
      </c>
      <c r="AX93" s="14" t="s">
        <v>77</v>
      </c>
      <c r="AY93" s="255" t="s">
        <v>165</v>
      </c>
    </row>
    <row r="94" s="2" customFormat="1" ht="16.5" customHeight="1">
      <c r="A94" s="41"/>
      <c r="B94" s="42"/>
      <c r="C94" s="215" t="s">
        <v>204</v>
      </c>
      <c r="D94" s="215" t="s">
        <v>167</v>
      </c>
      <c r="E94" s="216" t="s">
        <v>3364</v>
      </c>
      <c r="F94" s="217" t="s">
        <v>3365</v>
      </c>
      <c r="G94" s="218" t="s">
        <v>691</v>
      </c>
      <c r="H94" s="219">
        <v>1</v>
      </c>
      <c r="I94" s="220"/>
      <c r="J94" s="221">
        <f>ROUND(I94*H94,2)</f>
        <v>0</v>
      </c>
      <c r="K94" s="217" t="s">
        <v>19</v>
      </c>
      <c r="L94" s="47"/>
      <c r="M94" s="222" t="s">
        <v>19</v>
      </c>
      <c r="N94" s="223" t="s">
        <v>41</v>
      </c>
      <c r="O94" s="87"/>
      <c r="P94" s="224">
        <f>O94*H94</f>
        <v>0</v>
      </c>
      <c r="Q94" s="224">
        <v>0</v>
      </c>
      <c r="R94" s="224">
        <f>Q94*H94</f>
        <v>0</v>
      </c>
      <c r="S94" s="224">
        <v>0</v>
      </c>
      <c r="T94" s="225">
        <f>S94*H94</f>
        <v>0</v>
      </c>
      <c r="U94" s="41"/>
      <c r="V94" s="41"/>
      <c r="W94" s="41"/>
      <c r="X94" s="41"/>
      <c r="Y94" s="41"/>
      <c r="Z94" s="41"/>
      <c r="AA94" s="41"/>
      <c r="AB94" s="41"/>
      <c r="AC94" s="41"/>
      <c r="AD94" s="41"/>
      <c r="AE94" s="41"/>
      <c r="AR94" s="226" t="s">
        <v>172</v>
      </c>
      <c r="AT94" s="226" t="s">
        <v>167</v>
      </c>
      <c r="AU94" s="226" t="s">
        <v>77</v>
      </c>
      <c r="AY94" s="20" t="s">
        <v>165</v>
      </c>
      <c r="BE94" s="227">
        <f>IF(N94="základní",J94,0)</f>
        <v>0</v>
      </c>
      <c r="BF94" s="227">
        <f>IF(N94="snížená",J94,0)</f>
        <v>0</v>
      </c>
      <c r="BG94" s="227">
        <f>IF(N94="zákl. přenesená",J94,0)</f>
        <v>0</v>
      </c>
      <c r="BH94" s="227">
        <f>IF(N94="sníž. přenesená",J94,0)</f>
        <v>0</v>
      </c>
      <c r="BI94" s="227">
        <f>IF(N94="nulová",J94,0)</f>
        <v>0</v>
      </c>
      <c r="BJ94" s="20" t="s">
        <v>77</v>
      </c>
      <c r="BK94" s="227">
        <f>ROUND(I94*H94,2)</f>
        <v>0</v>
      </c>
      <c r="BL94" s="20" t="s">
        <v>172</v>
      </c>
      <c r="BM94" s="226" t="s">
        <v>3366</v>
      </c>
    </row>
    <row r="95" s="2" customFormat="1">
      <c r="A95" s="41"/>
      <c r="B95" s="42"/>
      <c r="C95" s="43"/>
      <c r="D95" s="235" t="s">
        <v>667</v>
      </c>
      <c r="E95" s="43"/>
      <c r="F95" s="287" t="s">
        <v>3367</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667</v>
      </c>
      <c r="AU95" s="20" t="s">
        <v>77</v>
      </c>
    </row>
    <row r="96" s="13" customFormat="1">
      <c r="A96" s="13"/>
      <c r="B96" s="233"/>
      <c r="C96" s="234"/>
      <c r="D96" s="235" t="s">
        <v>176</v>
      </c>
      <c r="E96" s="236" t="s">
        <v>19</v>
      </c>
      <c r="F96" s="237" t="s">
        <v>3368</v>
      </c>
      <c r="G96" s="234"/>
      <c r="H96" s="238">
        <v>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176</v>
      </c>
      <c r="AU96" s="244" t="s">
        <v>77</v>
      </c>
      <c r="AV96" s="13" t="s">
        <v>79</v>
      </c>
      <c r="AW96" s="13" t="s">
        <v>32</v>
      </c>
      <c r="AX96" s="13" t="s">
        <v>70</v>
      </c>
      <c r="AY96" s="244" t="s">
        <v>165</v>
      </c>
    </row>
    <row r="97" s="14" customFormat="1">
      <c r="A97" s="14"/>
      <c r="B97" s="245"/>
      <c r="C97" s="246"/>
      <c r="D97" s="235" t="s">
        <v>176</v>
      </c>
      <c r="E97" s="247" t="s">
        <v>19</v>
      </c>
      <c r="F97" s="248" t="s">
        <v>178</v>
      </c>
      <c r="G97" s="246"/>
      <c r="H97" s="249">
        <v>1</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176</v>
      </c>
      <c r="AU97" s="255" t="s">
        <v>77</v>
      </c>
      <c r="AV97" s="14" t="s">
        <v>172</v>
      </c>
      <c r="AW97" s="14" t="s">
        <v>32</v>
      </c>
      <c r="AX97" s="14" t="s">
        <v>77</v>
      </c>
      <c r="AY97" s="255" t="s">
        <v>165</v>
      </c>
    </row>
    <row r="98" s="2" customFormat="1" ht="16.5" customHeight="1">
      <c r="A98" s="41"/>
      <c r="B98" s="42"/>
      <c r="C98" s="215" t="s">
        <v>210</v>
      </c>
      <c r="D98" s="215" t="s">
        <v>167</v>
      </c>
      <c r="E98" s="216" t="s">
        <v>3369</v>
      </c>
      <c r="F98" s="217" t="s">
        <v>3370</v>
      </c>
      <c r="G98" s="218" t="s">
        <v>691</v>
      </c>
      <c r="H98" s="219">
        <v>1</v>
      </c>
      <c r="I98" s="220"/>
      <c r="J98" s="221">
        <f>ROUND(I98*H98,2)</f>
        <v>0</v>
      </c>
      <c r="K98" s="217" t="s">
        <v>19</v>
      </c>
      <c r="L98" s="47"/>
      <c r="M98" s="222" t="s">
        <v>19</v>
      </c>
      <c r="N98" s="223" t="s">
        <v>41</v>
      </c>
      <c r="O98" s="87"/>
      <c r="P98" s="224">
        <f>O98*H98</f>
        <v>0</v>
      </c>
      <c r="Q98" s="224">
        <v>0</v>
      </c>
      <c r="R98" s="224">
        <f>Q98*H98</f>
        <v>0</v>
      </c>
      <c r="S98" s="224">
        <v>0</v>
      </c>
      <c r="T98" s="225">
        <f>S98*H98</f>
        <v>0</v>
      </c>
      <c r="U98" s="41"/>
      <c r="V98" s="41"/>
      <c r="W98" s="41"/>
      <c r="X98" s="41"/>
      <c r="Y98" s="41"/>
      <c r="Z98" s="41"/>
      <c r="AA98" s="41"/>
      <c r="AB98" s="41"/>
      <c r="AC98" s="41"/>
      <c r="AD98" s="41"/>
      <c r="AE98" s="41"/>
      <c r="AR98" s="226" t="s">
        <v>172</v>
      </c>
      <c r="AT98" s="226" t="s">
        <v>167</v>
      </c>
      <c r="AU98" s="226" t="s">
        <v>77</v>
      </c>
      <c r="AY98" s="20" t="s">
        <v>165</v>
      </c>
      <c r="BE98" s="227">
        <f>IF(N98="základní",J98,0)</f>
        <v>0</v>
      </c>
      <c r="BF98" s="227">
        <f>IF(N98="snížená",J98,0)</f>
        <v>0</v>
      </c>
      <c r="BG98" s="227">
        <f>IF(N98="zákl. přenesená",J98,0)</f>
        <v>0</v>
      </c>
      <c r="BH98" s="227">
        <f>IF(N98="sníž. přenesená",J98,0)</f>
        <v>0</v>
      </c>
      <c r="BI98" s="227">
        <f>IF(N98="nulová",J98,0)</f>
        <v>0</v>
      </c>
      <c r="BJ98" s="20" t="s">
        <v>77</v>
      </c>
      <c r="BK98" s="227">
        <f>ROUND(I98*H98,2)</f>
        <v>0</v>
      </c>
      <c r="BL98" s="20" t="s">
        <v>172</v>
      </c>
      <c r="BM98" s="226" t="s">
        <v>3371</v>
      </c>
    </row>
    <row r="99" s="2" customFormat="1" ht="16.5" customHeight="1">
      <c r="A99" s="41"/>
      <c r="B99" s="42"/>
      <c r="C99" s="215" t="s">
        <v>217</v>
      </c>
      <c r="D99" s="215" t="s">
        <v>167</v>
      </c>
      <c r="E99" s="216" t="s">
        <v>3372</v>
      </c>
      <c r="F99" s="217" t="s">
        <v>3373</v>
      </c>
      <c r="G99" s="218" t="s">
        <v>691</v>
      </c>
      <c r="H99" s="219">
        <v>1</v>
      </c>
      <c r="I99" s="220"/>
      <c r="J99" s="221">
        <f>ROUND(I99*H99,2)</f>
        <v>0</v>
      </c>
      <c r="K99" s="217" t="s">
        <v>19</v>
      </c>
      <c r="L99" s="47"/>
      <c r="M99" s="222" t="s">
        <v>19</v>
      </c>
      <c r="N99" s="223" t="s">
        <v>41</v>
      </c>
      <c r="O99" s="87"/>
      <c r="P99" s="224">
        <f>O99*H99</f>
        <v>0</v>
      </c>
      <c r="Q99" s="224">
        <v>0</v>
      </c>
      <c r="R99" s="224">
        <f>Q99*H99</f>
        <v>0</v>
      </c>
      <c r="S99" s="224">
        <v>0</v>
      </c>
      <c r="T99" s="225">
        <f>S99*H99</f>
        <v>0</v>
      </c>
      <c r="U99" s="41"/>
      <c r="V99" s="41"/>
      <c r="W99" s="41"/>
      <c r="X99" s="41"/>
      <c r="Y99" s="41"/>
      <c r="Z99" s="41"/>
      <c r="AA99" s="41"/>
      <c r="AB99" s="41"/>
      <c r="AC99" s="41"/>
      <c r="AD99" s="41"/>
      <c r="AE99" s="41"/>
      <c r="AR99" s="226" t="s">
        <v>172</v>
      </c>
      <c r="AT99" s="226" t="s">
        <v>167</v>
      </c>
      <c r="AU99" s="226" t="s">
        <v>77</v>
      </c>
      <c r="AY99" s="20" t="s">
        <v>165</v>
      </c>
      <c r="BE99" s="227">
        <f>IF(N99="základní",J99,0)</f>
        <v>0</v>
      </c>
      <c r="BF99" s="227">
        <f>IF(N99="snížená",J99,0)</f>
        <v>0</v>
      </c>
      <c r="BG99" s="227">
        <f>IF(N99="zákl. přenesená",J99,0)</f>
        <v>0</v>
      </c>
      <c r="BH99" s="227">
        <f>IF(N99="sníž. přenesená",J99,0)</f>
        <v>0</v>
      </c>
      <c r="BI99" s="227">
        <f>IF(N99="nulová",J99,0)</f>
        <v>0</v>
      </c>
      <c r="BJ99" s="20" t="s">
        <v>77</v>
      </c>
      <c r="BK99" s="227">
        <f>ROUND(I99*H99,2)</f>
        <v>0</v>
      </c>
      <c r="BL99" s="20" t="s">
        <v>172</v>
      </c>
      <c r="BM99" s="226" t="s">
        <v>3374</v>
      </c>
    </row>
    <row r="100" s="2" customFormat="1" ht="16.5" customHeight="1">
      <c r="A100" s="41"/>
      <c r="B100" s="42"/>
      <c r="C100" s="215" t="s">
        <v>226</v>
      </c>
      <c r="D100" s="215" t="s">
        <v>167</v>
      </c>
      <c r="E100" s="216" t="s">
        <v>3375</v>
      </c>
      <c r="F100" s="217" t="s">
        <v>3376</v>
      </c>
      <c r="G100" s="218" t="s">
        <v>691</v>
      </c>
      <c r="H100" s="219">
        <v>1</v>
      </c>
      <c r="I100" s="220"/>
      <c r="J100" s="221">
        <f>ROUND(I100*H100,2)</f>
        <v>0</v>
      </c>
      <c r="K100" s="217" t="s">
        <v>19</v>
      </c>
      <c r="L100" s="47"/>
      <c r="M100" s="222" t="s">
        <v>19</v>
      </c>
      <c r="N100" s="223" t="s">
        <v>41</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172</v>
      </c>
      <c r="AT100" s="226" t="s">
        <v>167</v>
      </c>
      <c r="AU100" s="226" t="s">
        <v>77</v>
      </c>
      <c r="AY100" s="20" t="s">
        <v>165</v>
      </c>
      <c r="BE100" s="227">
        <f>IF(N100="základní",J100,0)</f>
        <v>0</v>
      </c>
      <c r="BF100" s="227">
        <f>IF(N100="snížená",J100,0)</f>
        <v>0</v>
      </c>
      <c r="BG100" s="227">
        <f>IF(N100="zákl. přenesená",J100,0)</f>
        <v>0</v>
      </c>
      <c r="BH100" s="227">
        <f>IF(N100="sníž. přenesená",J100,0)</f>
        <v>0</v>
      </c>
      <c r="BI100" s="227">
        <f>IF(N100="nulová",J100,0)</f>
        <v>0</v>
      </c>
      <c r="BJ100" s="20" t="s">
        <v>77</v>
      </c>
      <c r="BK100" s="227">
        <f>ROUND(I100*H100,2)</f>
        <v>0</v>
      </c>
      <c r="BL100" s="20" t="s">
        <v>172</v>
      </c>
      <c r="BM100" s="226" t="s">
        <v>3377</v>
      </c>
    </row>
    <row r="101" s="2" customFormat="1" ht="16.5" customHeight="1">
      <c r="A101" s="41"/>
      <c r="B101" s="42"/>
      <c r="C101" s="215" t="s">
        <v>231</v>
      </c>
      <c r="D101" s="215" t="s">
        <v>167</v>
      </c>
      <c r="E101" s="216" t="s">
        <v>3378</v>
      </c>
      <c r="F101" s="217" t="s">
        <v>3379</v>
      </c>
      <c r="G101" s="218" t="s">
        <v>213</v>
      </c>
      <c r="H101" s="219">
        <v>75.200000000000003</v>
      </c>
      <c r="I101" s="220"/>
      <c r="J101" s="221">
        <f>ROUND(I101*H101,2)</f>
        <v>0</v>
      </c>
      <c r="K101" s="217" t="s">
        <v>19</v>
      </c>
      <c r="L101" s="47"/>
      <c r="M101" s="222" t="s">
        <v>19</v>
      </c>
      <c r="N101" s="223" t="s">
        <v>41</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172</v>
      </c>
      <c r="AT101" s="226" t="s">
        <v>167</v>
      </c>
      <c r="AU101" s="226" t="s">
        <v>77</v>
      </c>
      <c r="AY101" s="20" t="s">
        <v>165</v>
      </c>
      <c r="BE101" s="227">
        <f>IF(N101="základní",J101,0)</f>
        <v>0</v>
      </c>
      <c r="BF101" s="227">
        <f>IF(N101="snížená",J101,0)</f>
        <v>0</v>
      </c>
      <c r="BG101" s="227">
        <f>IF(N101="zákl. přenesená",J101,0)</f>
        <v>0</v>
      </c>
      <c r="BH101" s="227">
        <f>IF(N101="sníž. přenesená",J101,0)</f>
        <v>0</v>
      </c>
      <c r="BI101" s="227">
        <f>IF(N101="nulová",J101,0)</f>
        <v>0</v>
      </c>
      <c r="BJ101" s="20" t="s">
        <v>77</v>
      </c>
      <c r="BK101" s="227">
        <f>ROUND(I101*H101,2)</f>
        <v>0</v>
      </c>
      <c r="BL101" s="20" t="s">
        <v>172</v>
      </c>
      <c r="BM101" s="226" t="s">
        <v>3380</v>
      </c>
    </row>
    <row r="102" s="13" customFormat="1">
      <c r="A102" s="13"/>
      <c r="B102" s="233"/>
      <c r="C102" s="234"/>
      <c r="D102" s="235" t="s">
        <v>176</v>
      </c>
      <c r="E102" s="236" t="s">
        <v>19</v>
      </c>
      <c r="F102" s="237" t="s">
        <v>3381</v>
      </c>
      <c r="G102" s="234"/>
      <c r="H102" s="238">
        <v>75.200000000000003</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176</v>
      </c>
      <c r="AU102" s="244" t="s">
        <v>77</v>
      </c>
      <c r="AV102" s="13" t="s">
        <v>79</v>
      </c>
      <c r="AW102" s="13" t="s">
        <v>32</v>
      </c>
      <c r="AX102" s="13" t="s">
        <v>70</v>
      </c>
      <c r="AY102" s="244" t="s">
        <v>165</v>
      </c>
    </row>
    <row r="103" s="14" customFormat="1">
      <c r="A103" s="14"/>
      <c r="B103" s="245"/>
      <c r="C103" s="246"/>
      <c r="D103" s="235" t="s">
        <v>176</v>
      </c>
      <c r="E103" s="247" t="s">
        <v>19</v>
      </c>
      <c r="F103" s="248" t="s">
        <v>178</v>
      </c>
      <c r="G103" s="246"/>
      <c r="H103" s="249">
        <v>75.200000000000003</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176</v>
      </c>
      <c r="AU103" s="255" t="s">
        <v>77</v>
      </c>
      <c r="AV103" s="14" t="s">
        <v>172</v>
      </c>
      <c r="AW103" s="14" t="s">
        <v>32</v>
      </c>
      <c r="AX103" s="14" t="s">
        <v>77</v>
      </c>
      <c r="AY103" s="255" t="s">
        <v>165</v>
      </c>
    </row>
    <row r="104" s="2" customFormat="1" ht="24.15" customHeight="1">
      <c r="A104" s="41"/>
      <c r="B104" s="42"/>
      <c r="C104" s="215" t="s">
        <v>237</v>
      </c>
      <c r="D104" s="215" t="s">
        <v>167</v>
      </c>
      <c r="E104" s="216" t="s">
        <v>3382</v>
      </c>
      <c r="F104" s="217" t="s">
        <v>3383</v>
      </c>
      <c r="G104" s="218" t="s">
        <v>691</v>
      </c>
      <c r="H104" s="219">
        <v>1</v>
      </c>
      <c r="I104" s="220"/>
      <c r="J104" s="221">
        <f>ROUND(I104*H104,2)</f>
        <v>0</v>
      </c>
      <c r="K104" s="217" t="s">
        <v>19</v>
      </c>
      <c r="L104" s="47"/>
      <c r="M104" s="222" t="s">
        <v>19</v>
      </c>
      <c r="N104" s="223" t="s">
        <v>41</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172</v>
      </c>
      <c r="AT104" s="226" t="s">
        <v>167</v>
      </c>
      <c r="AU104" s="226" t="s">
        <v>77</v>
      </c>
      <c r="AY104" s="20" t="s">
        <v>165</v>
      </c>
      <c r="BE104" s="227">
        <f>IF(N104="základní",J104,0)</f>
        <v>0</v>
      </c>
      <c r="BF104" s="227">
        <f>IF(N104="snížená",J104,0)</f>
        <v>0</v>
      </c>
      <c r="BG104" s="227">
        <f>IF(N104="zákl. přenesená",J104,0)</f>
        <v>0</v>
      </c>
      <c r="BH104" s="227">
        <f>IF(N104="sníž. přenesená",J104,0)</f>
        <v>0</v>
      </c>
      <c r="BI104" s="227">
        <f>IF(N104="nulová",J104,0)</f>
        <v>0</v>
      </c>
      <c r="BJ104" s="20" t="s">
        <v>77</v>
      </c>
      <c r="BK104" s="227">
        <f>ROUND(I104*H104,2)</f>
        <v>0</v>
      </c>
      <c r="BL104" s="20" t="s">
        <v>172</v>
      </c>
      <c r="BM104" s="226" t="s">
        <v>3384</v>
      </c>
    </row>
    <row r="105" s="2" customFormat="1" ht="16.5" customHeight="1">
      <c r="A105" s="41"/>
      <c r="B105" s="42"/>
      <c r="C105" s="215" t="s">
        <v>242</v>
      </c>
      <c r="D105" s="215" t="s">
        <v>167</v>
      </c>
      <c r="E105" s="216" t="s">
        <v>3385</v>
      </c>
      <c r="F105" s="217" t="s">
        <v>3386</v>
      </c>
      <c r="G105" s="218" t="s">
        <v>691</v>
      </c>
      <c r="H105" s="219">
        <v>1</v>
      </c>
      <c r="I105" s="220"/>
      <c r="J105" s="221">
        <f>ROUND(I105*H105,2)</f>
        <v>0</v>
      </c>
      <c r="K105" s="217" t="s">
        <v>19</v>
      </c>
      <c r="L105" s="47"/>
      <c r="M105" s="222" t="s">
        <v>19</v>
      </c>
      <c r="N105" s="223" t="s">
        <v>41</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172</v>
      </c>
      <c r="AT105" s="226" t="s">
        <v>167</v>
      </c>
      <c r="AU105" s="226" t="s">
        <v>77</v>
      </c>
      <c r="AY105" s="20" t="s">
        <v>165</v>
      </c>
      <c r="BE105" s="227">
        <f>IF(N105="základní",J105,0)</f>
        <v>0</v>
      </c>
      <c r="BF105" s="227">
        <f>IF(N105="snížená",J105,0)</f>
        <v>0</v>
      </c>
      <c r="BG105" s="227">
        <f>IF(N105="zákl. přenesená",J105,0)</f>
        <v>0</v>
      </c>
      <c r="BH105" s="227">
        <f>IF(N105="sníž. přenesená",J105,0)</f>
        <v>0</v>
      </c>
      <c r="BI105" s="227">
        <f>IF(N105="nulová",J105,0)</f>
        <v>0</v>
      </c>
      <c r="BJ105" s="20" t="s">
        <v>77</v>
      </c>
      <c r="BK105" s="227">
        <f>ROUND(I105*H105,2)</f>
        <v>0</v>
      </c>
      <c r="BL105" s="20" t="s">
        <v>172</v>
      </c>
      <c r="BM105" s="226" t="s">
        <v>3387</v>
      </c>
    </row>
    <row r="106" s="2" customFormat="1">
      <c r="A106" s="41"/>
      <c r="B106" s="42"/>
      <c r="C106" s="43"/>
      <c r="D106" s="235" t="s">
        <v>667</v>
      </c>
      <c r="E106" s="43"/>
      <c r="F106" s="287" t="s">
        <v>3388</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667</v>
      </c>
      <c r="AU106" s="20" t="s">
        <v>77</v>
      </c>
    </row>
    <row r="107" s="13" customFormat="1">
      <c r="A107" s="13"/>
      <c r="B107" s="233"/>
      <c r="C107" s="234"/>
      <c r="D107" s="235" t="s">
        <v>176</v>
      </c>
      <c r="E107" s="236" t="s">
        <v>19</v>
      </c>
      <c r="F107" s="237" t="s">
        <v>3368</v>
      </c>
      <c r="G107" s="234"/>
      <c r="H107" s="238">
        <v>1</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176</v>
      </c>
      <c r="AU107" s="244" t="s">
        <v>77</v>
      </c>
      <c r="AV107" s="13" t="s">
        <v>79</v>
      </c>
      <c r="AW107" s="13" t="s">
        <v>32</v>
      </c>
      <c r="AX107" s="13" t="s">
        <v>70</v>
      </c>
      <c r="AY107" s="244" t="s">
        <v>165</v>
      </c>
    </row>
    <row r="108" s="14" customFormat="1">
      <c r="A108" s="14"/>
      <c r="B108" s="245"/>
      <c r="C108" s="246"/>
      <c r="D108" s="235" t="s">
        <v>176</v>
      </c>
      <c r="E108" s="247" t="s">
        <v>19</v>
      </c>
      <c r="F108" s="248" t="s">
        <v>178</v>
      </c>
      <c r="G108" s="246"/>
      <c r="H108" s="249">
        <v>1</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176</v>
      </c>
      <c r="AU108" s="255" t="s">
        <v>77</v>
      </c>
      <c r="AV108" s="14" t="s">
        <v>172</v>
      </c>
      <c r="AW108" s="14" t="s">
        <v>32</v>
      </c>
      <c r="AX108" s="14" t="s">
        <v>77</v>
      </c>
      <c r="AY108" s="255" t="s">
        <v>165</v>
      </c>
    </row>
    <row r="109" s="2" customFormat="1" ht="16.5" customHeight="1">
      <c r="A109" s="41"/>
      <c r="B109" s="42"/>
      <c r="C109" s="215" t="s">
        <v>248</v>
      </c>
      <c r="D109" s="215" t="s">
        <v>167</v>
      </c>
      <c r="E109" s="216" t="s">
        <v>3389</v>
      </c>
      <c r="F109" s="217" t="s">
        <v>3390</v>
      </c>
      <c r="G109" s="218" t="s">
        <v>691</v>
      </c>
      <c r="H109" s="219">
        <v>1</v>
      </c>
      <c r="I109" s="220"/>
      <c r="J109" s="221">
        <f>ROUND(I109*H109,2)</f>
        <v>0</v>
      </c>
      <c r="K109" s="217" t="s">
        <v>19</v>
      </c>
      <c r="L109" s="47"/>
      <c r="M109" s="222" t="s">
        <v>19</v>
      </c>
      <c r="N109" s="223" t="s">
        <v>41</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172</v>
      </c>
      <c r="AT109" s="226" t="s">
        <v>167</v>
      </c>
      <c r="AU109" s="226" t="s">
        <v>77</v>
      </c>
      <c r="AY109" s="20" t="s">
        <v>165</v>
      </c>
      <c r="BE109" s="227">
        <f>IF(N109="základní",J109,0)</f>
        <v>0</v>
      </c>
      <c r="BF109" s="227">
        <f>IF(N109="snížená",J109,0)</f>
        <v>0</v>
      </c>
      <c r="BG109" s="227">
        <f>IF(N109="zákl. přenesená",J109,0)</f>
        <v>0</v>
      </c>
      <c r="BH109" s="227">
        <f>IF(N109="sníž. přenesená",J109,0)</f>
        <v>0</v>
      </c>
      <c r="BI109" s="227">
        <f>IF(N109="nulová",J109,0)</f>
        <v>0</v>
      </c>
      <c r="BJ109" s="20" t="s">
        <v>77</v>
      </c>
      <c r="BK109" s="227">
        <f>ROUND(I109*H109,2)</f>
        <v>0</v>
      </c>
      <c r="BL109" s="20" t="s">
        <v>172</v>
      </c>
      <c r="BM109" s="226" t="s">
        <v>3391</v>
      </c>
    </row>
    <row r="110" s="2" customFormat="1" ht="16.5" customHeight="1">
      <c r="A110" s="41"/>
      <c r="B110" s="42"/>
      <c r="C110" s="215" t="s">
        <v>254</v>
      </c>
      <c r="D110" s="215" t="s">
        <v>167</v>
      </c>
      <c r="E110" s="216" t="s">
        <v>3392</v>
      </c>
      <c r="F110" s="217" t="s">
        <v>3393</v>
      </c>
      <c r="G110" s="218" t="s">
        <v>691</v>
      </c>
      <c r="H110" s="219">
        <v>1</v>
      </c>
      <c r="I110" s="220"/>
      <c r="J110" s="221">
        <f>ROUND(I110*H110,2)</f>
        <v>0</v>
      </c>
      <c r="K110" s="217" t="s">
        <v>19</v>
      </c>
      <c r="L110" s="47"/>
      <c r="M110" s="222" t="s">
        <v>19</v>
      </c>
      <c r="N110" s="223" t="s">
        <v>41</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172</v>
      </c>
      <c r="AT110" s="226" t="s">
        <v>167</v>
      </c>
      <c r="AU110" s="226" t="s">
        <v>77</v>
      </c>
      <c r="AY110" s="20" t="s">
        <v>165</v>
      </c>
      <c r="BE110" s="227">
        <f>IF(N110="základní",J110,0)</f>
        <v>0</v>
      </c>
      <c r="BF110" s="227">
        <f>IF(N110="snížená",J110,0)</f>
        <v>0</v>
      </c>
      <c r="BG110" s="227">
        <f>IF(N110="zákl. přenesená",J110,0)</f>
        <v>0</v>
      </c>
      <c r="BH110" s="227">
        <f>IF(N110="sníž. přenesená",J110,0)</f>
        <v>0</v>
      </c>
      <c r="BI110" s="227">
        <f>IF(N110="nulová",J110,0)</f>
        <v>0</v>
      </c>
      <c r="BJ110" s="20" t="s">
        <v>77</v>
      </c>
      <c r="BK110" s="227">
        <f>ROUND(I110*H110,2)</f>
        <v>0</v>
      </c>
      <c r="BL110" s="20" t="s">
        <v>172</v>
      </c>
      <c r="BM110" s="226" t="s">
        <v>3394</v>
      </c>
    </row>
    <row r="111" s="2" customFormat="1" ht="16.5" customHeight="1">
      <c r="A111" s="41"/>
      <c r="B111" s="42"/>
      <c r="C111" s="215" t="s">
        <v>8</v>
      </c>
      <c r="D111" s="215" t="s">
        <v>167</v>
      </c>
      <c r="E111" s="216" t="s">
        <v>3395</v>
      </c>
      <c r="F111" s="217" t="s">
        <v>3396</v>
      </c>
      <c r="G111" s="218" t="s">
        <v>691</v>
      </c>
      <c r="H111" s="219">
        <v>1</v>
      </c>
      <c r="I111" s="220"/>
      <c r="J111" s="221">
        <f>ROUND(I111*H111,2)</f>
        <v>0</v>
      </c>
      <c r="K111" s="217" t="s">
        <v>19</v>
      </c>
      <c r="L111" s="47"/>
      <c r="M111" s="222" t="s">
        <v>19</v>
      </c>
      <c r="N111" s="223" t="s">
        <v>41</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172</v>
      </c>
      <c r="AT111" s="226" t="s">
        <v>167</v>
      </c>
      <c r="AU111" s="226" t="s">
        <v>77</v>
      </c>
      <c r="AY111" s="20" t="s">
        <v>165</v>
      </c>
      <c r="BE111" s="227">
        <f>IF(N111="základní",J111,0)</f>
        <v>0</v>
      </c>
      <c r="BF111" s="227">
        <f>IF(N111="snížená",J111,0)</f>
        <v>0</v>
      </c>
      <c r="BG111" s="227">
        <f>IF(N111="zákl. přenesená",J111,0)</f>
        <v>0</v>
      </c>
      <c r="BH111" s="227">
        <f>IF(N111="sníž. přenesená",J111,0)</f>
        <v>0</v>
      </c>
      <c r="BI111" s="227">
        <f>IF(N111="nulová",J111,0)</f>
        <v>0</v>
      </c>
      <c r="BJ111" s="20" t="s">
        <v>77</v>
      </c>
      <c r="BK111" s="227">
        <f>ROUND(I111*H111,2)</f>
        <v>0</v>
      </c>
      <c r="BL111" s="20" t="s">
        <v>172</v>
      </c>
      <c r="BM111" s="226" t="s">
        <v>3397</v>
      </c>
    </row>
    <row r="112" s="2" customFormat="1" ht="16.5" customHeight="1">
      <c r="A112" s="41"/>
      <c r="B112" s="42"/>
      <c r="C112" s="215" t="s">
        <v>269</v>
      </c>
      <c r="D112" s="215" t="s">
        <v>167</v>
      </c>
      <c r="E112" s="216" t="s">
        <v>3398</v>
      </c>
      <c r="F112" s="217" t="s">
        <v>3399</v>
      </c>
      <c r="G112" s="218" t="s">
        <v>691</v>
      </c>
      <c r="H112" s="219">
        <v>1</v>
      </c>
      <c r="I112" s="220"/>
      <c r="J112" s="221">
        <f>ROUND(I112*H112,2)</f>
        <v>0</v>
      </c>
      <c r="K112" s="217" t="s">
        <v>19</v>
      </c>
      <c r="L112" s="47"/>
      <c r="M112" s="222" t="s">
        <v>19</v>
      </c>
      <c r="N112" s="223" t="s">
        <v>41</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172</v>
      </c>
      <c r="AT112" s="226" t="s">
        <v>167</v>
      </c>
      <c r="AU112" s="226" t="s">
        <v>77</v>
      </c>
      <c r="AY112" s="20" t="s">
        <v>165</v>
      </c>
      <c r="BE112" s="227">
        <f>IF(N112="základní",J112,0)</f>
        <v>0</v>
      </c>
      <c r="BF112" s="227">
        <f>IF(N112="snížená",J112,0)</f>
        <v>0</v>
      </c>
      <c r="BG112" s="227">
        <f>IF(N112="zákl. přenesená",J112,0)</f>
        <v>0</v>
      </c>
      <c r="BH112" s="227">
        <f>IF(N112="sníž. přenesená",J112,0)</f>
        <v>0</v>
      </c>
      <c r="BI112" s="227">
        <f>IF(N112="nulová",J112,0)</f>
        <v>0</v>
      </c>
      <c r="BJ112" s="20" t="s">
        <v>77</v>
      </c>
      <c r="BK112" s="227">
        <f>ROUND(I112*H112,2)</f>
        <v>0</v>
      </c>
      <c r="BL112" s="20" t="s">
        <v>172</v>
      </c>
      <c r="BM112" s="226" t="s">
        <v>3400</v>
      </c>
    </row>
    <row r="113" s="2" customFormat="1" ht="16.5" customHeight="1">
      <c r="A113" s="41"/>
      <c r="B113" s="42"/>
      <c r="C113" s="215" t="s">
        <v>275</v>
      </c>
      <c r="D113" s="215" t="s">
        <v>167</v>
      </c>
      <c r="E113" s="216" t="s">
        <v>3401</v>
      </c>
      <c r="F113" s="217" t="s">
        <v>3402</v>
      </c>
      <c r="G113" s="218" t="s">
        <v>691</v>
      </c>
      <c r="H113" s="219">
        <v>1</v>
      </c>
      <c r="I113" s="220"/>
      <c r="J113" s="221">
        <f>ROUND(I113*H113,2)</f>
        <v>0</v>
      </c>
      <c r="K113" s="217" t="s">
        <v>19</v>
      </c>
      <c r="L113" s="47"/>
      <c r="M113" s="222" t="s">
        <v>19</v>
      </c>
      <c r="N113" s="223" t="s">
        <v>41</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172</v>
      </c>
      <c r="AT113" s="226" t="s">
        <v>167</v>
      </c>
      <c r="AU113" s="226" t="s">
        <v>77</v>
      </c>
      <c r="AY113" s="20" t="s">
        <v>165</v>
      </c>
      <c r="BE113" s="227">
        <f>IF(N113="základní",J113,0)</f>
        <v>0</v>
      </c>
      <c r="BF113" s="227">
        <f>IF(N113="snížená",J113,0)</f>
        <v>0</v>
      </c>
      <c r="BG113" s="227">
        <f>IF(N113="zákl. přenesená",J113,0)</f>
        <v>0</v>
      </c>
      <c r="BH113" s="227">
        <f>IF(N113="sníž. přenesená",J113,0)</f>
        <v>0</v>
      </c>
      <c r="BI113" s="227">
        <f>IF(N113="nulová",J113,0)</f>
        <v>0</v>
      </c>
      <c r="BJ113" s="20" t="s">
        <v>77</v>
      </c>
      <c r="BK113" s="227">
        <f>ROUND(I113*H113,2)</f>
        <v>0</v>
      </c>
      <c r="BL113" s="20" t="s">
        <v>172</v>
      </c>
      <c r="BM113" s="226" t="s">
        <v>3403</v>
      </c>
    </row>
    <row r="114" s="2" customFormat="1" ht="16.5" customHeight="1">
      <c r="A114" s="41"/>
      <c r="B114" s="42"/>
      <c r="C114" s="215" t="s">
        <v>283</v>
      </c>
      <c r="D114" s="215" t="s">
        <v>167</v>
      </c>
      <c r="E114" s="216" t="s">
        <v>3404</v>
      </c>
      <c r="F114" s="217" t="s">
        <v>3405</v>
      </c>
      <c r="G114" s="218" t="s">
        <v>691</v>
      </c>
      <c r="H114" s="219">
        <v>1</v>
      </c>
      <c r="I114" s="220"/>
      <c r="J114" s="221">
        <f>ROUND(I114*H114,2)</f>
        <v>0</v>
      </c>
      <c r="K114" s="217" t="s">
        <v>19</v>
      </c>
      <c r="L114" s="47"/>
      <c r="M114" s="222" t="s">
        <v>19</v>
      </c>
      <c r="N114" s="223" t="s">
        <v>41</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172</v>
      </c>
      <c r="AT114" s="226" t="s">
        <v>167</v>
      </c>
      <c r="AU114" s="226" t="s">
        <v>77</v>
      </c>
      <c r="AY114" s="20" t="s">
        <v>165</v>
      </c>
      <c r="BE114" s="227">
        <f>IF(N114="základní",J114,0)</f>
        <v>0</v>
      </c>
      <c r="BF114" s="227">
        <f>IF(N114="snížená",J114,0)</f>
        <v>0</v>
      </c>
      <c r="BG114" s="227">
        <f>IF(N114="zákl. přenesená",J114,0)</f>
        <v>0</v>
      </c>
      <c r="BH114" s="227">
        <f>IF(N114="sníž. přenesená",J114,0)</f>
        <v>0</v>
      </c>
      <c r="BI114" s="227">
        <f>IF(N114="nulová",J114,0)</f>
        <v>0</v>
      </c>
      <c r="BJ114" s="20" t="s">
        <v>77</v>
      </c>
      <c r="BK114" s="227">
        <f>ROUND(I114*H114,2)</f>
        <v>0</v>
      </c>
      <c r="BL114" s="20" t="s">
        <v>172</v>
      </c>
      <c r="BM114" s="226" t="s">
        <v>3406</v>
      </c>
    </row>
    <row r="115" s="13" customFormat="1">
      <c r="A115" s="13"/>
      <c r="B115" s="233"/>
      <c r="C115" s="234"/>
      <c r="D115" s="235" t="s">
        <v>176</v>
      </c>
      <c r="E115" s="236" t="s">
        <v>19</v>
      </c>
      <c r="F115" s="237" t="s">
        <v>3368</v>
      </c>
      <c r="G115" s="234"/>
      <c r="H115" s="238">
        <v>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176</v>
      </c>
      <c r="AU115" s="244" t="s">
        <v>77</v>
      </c>
      <c r="AV115" s="13" t="s">
        <v>79</v>
      </c>
      <c r="AW115" s="13" t="s">
        <v>32</v>
      </c>
      <c r="AX115" s="13" t="s">
        <v>70</v>
      </c>
      <c r="AY115" s="244" t="s">
        <v>165</v>
      </c>
    </row>
    <row r="116" s="14" customFormat="1">
      <c r="A116" s="14"/>
      <c r="B116" s="245"/>
      <c r="C116" s="246"/>
      <c r="D116" s="235" t="s">
        <v>176</v>
      </c>
      <c r="E116" s="247" t="s">
        <v>19</v>
      </c>
      <c r="F116" s="248" t="s">
        <v>178</v>
      </c>
      <c r="G116" s="246"/>
      <c r="H116" s="249">
        <v>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176</v>
      </c>
      <c r="AU116" s="255" t="s">
        <v>77</v>
      </c>
      <c r="AV116" s="14" t="s">
        <v>172</v>
      </c>
      <c r="AW116" s="14" t="s">
        <v>32</v>
      </c>
      <c r="AX116" s="14" t="s">
        <v>77</v>
      </c>
      <c r="AY116" s="255" t="s">
        <v>165</v>
      </c>
    </row>
    <row r="117" s="2" customFormat="1" ht="16.5" customHeight="1">
      <c r="A117" s="41"/>
      <c r="B117" s="42"/>
      <c r="C117" s="215" t="s">
        <v>289</v>
      </c>
      <c r="D117" s="215" t="s">
        <v>167</v>
      </c>
      <c r="E117" s="216" t="s">
        <v>3407</v>
      </c>
      <c r="F117" s="217" t="s">
        <v>3408</v>
      </c>
      <c r="G117" s="218" t="s">
        <v>691</v>
      </c>
      <c r="H117" s="219">
        <v>1</v>
      </c>
      <c r="I117" s="220"/>
      <c r="J117" s="221">
        <f>ROUND(I117*H117,2)</f>
        <v>0</v>
      </c>
      <c r="K117" s="217" t="s">
        <v>19</v>
      </c>
      <c r="L117" s="47"/>
      <c r="M117" s="222" t="s">
        <v>19</v>
      </c>
      <c r="N117" s="223" t="s">
        <v>41</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172</v>
      </c>
      <c r="AT117" s="226" t="s">
        <v>167</v>
      </c>
      <c r="AU117" s="226" t="s">
        <v>77</v>
      </c>
      <c r="AY117" s="20" t="s">
        <v>165</v>
      </c>
      <c r="BE117" s="227">
        <f>IF(N117="základní",J117,0)</f>
        <v>0</v>
      </c>
      <c r="BF117" s="227">
        <f>IF(N117="snížená",J117,0)</f>
        <v>0</v>
      </c>
      <c r="BG117" s="227">
        <f>IF(N117="zákl. přenesená",J117,0)</f>
        <v>0</v>
      </c>
      <c r="BH117" s="227">
        <f>IF(N117="sníž. přenesená",J117,0)</f>
        <v>0</v>
      </c>
      <c r="BI117" s="227">
        <f>IF(N117="nulová",J117,0)</f>
        <v>0</v>
      </c>
      <c r="BJ117" s="20" t="s">
        <v>77</v>
      </c>
      <c r="BK117" s="227">
        <f>ROUND(I117*H117,2)</f>
        <v>0</v>
      </c>
      <c r="BL117" s="20" t="s">
        <v>172</v>
      </c>
      <c r="BM117" s="226" t="s">
        <v>3409</v>
      </c>
    </row>
    <row r="118" s="2" customFormat="1" ht="16.5" customHeight="1">
      <c r="A118" s="41"/>
      <c r="B118" s="42"/>
      <c r="C118" s="215" t="s">
        <v>296</v>
      </c>
      <c r="D118" s="215" t="s">
        <v>167</v>
      </c>
      <c r="E118" s="216" t="s">
        <v>3410</v>
      </c>
      <c r="F118" s="217" t="s">
        <v>3411</v>
      </c>
      <c r="G118" s="218" t="s">
        <v>691</v>
      </c>
      <c r="H118" s="219">
        <v>1</v>
      </c>
      <c r="I118" s="220"/>
      <c r="J118" s="221">
        <f>ROUND(I118*H118,2)</f>
        <v>0</v>
      </c>
      <c r="K118" s="217" t="s">
        <v>171</v>
      </c>
      <c r="L118" s="47"/>
      <c r="M118" s="222" t="s">
        <v>19</v>
      </c>
      <c r="N118" s="223" t="s">
        <v>41</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172</v>
      </c>
      <c r="AT118" s="226" t="s">
        <v>167</v>
      </c>
      <c r="AU118" s="226" t="s">
        <v>77</v>
      </c>
      <c r="AY118" s="20" t="s">
        <v>165</v>
      </c>
      <c r="BE118" s="227">
        <f>IF(N118="základní",J118,0)</f>
        <v>0</v>
      </c>
      <c r="BF118" s="227">
        <f>IF(N118="snížená",J118,0)</f>
        <v>0</v>
      </c>
      <c r="BG118" s="227">
        <f>IF(N118="zákl. přenesená",J118,0)</f>
        <v>0</v>
      </c>
      <c r="BH118" s="227">
        <f>IF(N118="sníž. přenesená",J118,0)</f>
        <v>0</v>
      </c>
      <c r="BI118" s="227">
        <f>IF(N118="nulová",J118,0)</f>
        <v>0</v>
      </c>
      <c r="BJ118" s="20" t="s">
        <v>77</v>
      </c>
      <c r="BK118" s="227">
        <f>ROUND(I118*H118,2)</f>
        <v>0</v>
      </c>
      <c r="BL118" s="20" t="s">
        <v>172</v>
      </c>
      <c r="BM118" s="226" t="s">
        <v>3412</v>
      </c>
    </row>
    <row r="119" s="2" customFormat="1">
      <c r="A119" s="41"/>
      <c r="B119" s="42"/>
      <c r="C119" s="43"/>
      <c r="D119" s="228" t="s">
        <v>174</v>
      </c>
      <c r="E119" s="43"/>
      <c r="F119" s="229" t="s">
        <v>3413</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174</v>
      </c>
      <c r="AU119" s="20" t="s">
        <v>77</v>
      </c>
    </row>
    <row r="120" s="2" customFormat="1" ht="16.5" customHeight="1">
      <c r="A120" s="41"/>
      <c r="B120" s="42"/>
      <c r="C120" s="215" t="s">
        <v>7</v>
      </c>
      <c r="D120" s="215" t="s">
        <v>167</v>
      </c>
      <c r="E120" s="216" t="s">
        <v>3414</v>
      </c>
      <c r="F120" s="217" t="s">
        <v>3415</v>
      </c>
      <c r="G120" s="218" t="s">
        <v>691</v>
      </c>
      <c r="H120" s="219">
        <v>1</v>
      </c>
      <c r="I120" s="220"/>
      <c r="J120" s="221">
        <f>ROUND(I120*H120,2)</f>
        <v>0</v>
      </c>
      <c r="K120" s="217" t="s">
        <v>19</v>
      </c>
      <c r="L120" s="47"/>
      <c r="M120" s="222" t="s">
        <v>19</v>
      </c>
      <c r="N120" s="223" t="s">
        <v>41</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172</v>
      </c>
      <c r="AT120" s="226" t="s">
        <v>167</v>
      </c>
      <c r="AU120" s="226" t="s">
        <v>77</v>
      </c>
      <c r="AY120" s="20" t="s">
        <v>165</v>
      </c>
      <c r="BE120" s="227">
        <f>IF(N120="základní",J120,0)</f>
        <v>0</v>
      </c>
      <c r="BF120" s="227">
        <f>IF(N120="snížená",J120,0)</f>
        <v>0</v>
      </c>
      <c r="BG120" s="227">
        <f>IF(N120="zákl. přenesená",J120,0)</f>
        <v>0</v>
      </c>
      <c r="BH120" s="227">
        <f>IF(N120="sníž. přenesená",J120,0)</f>
        <v>0</v>
      </c>
      <c r="BI120" s="227">
        <f>IF(N120="nulová",J120,0)</f>
        <v>0</v>
      </c>
      <c r="BJ120" s="20" t="s">
        <v>77</v>
      </c>
      <c r="BK120" s="227">
        <f>ROUND(I120*H120,2)</f>
        <v>0</v>
      </c>
      <c r="BL120" s="20" t="s">
        <v>172</v>
      </c>
      <c r="BM120" s="226" t="s">
        <v>3416</v>
      </c>
    </row>
    <row r="121" s="2" customFormat="1" ht="16.5" customHeight="1">
      <c r="A121" s="41"/>
      <c r="B121" s="42"/>
      <c r="C121" s="215" t="s">
        <v>307</v>
      </c>
      <c r="D121" s="215" t="s">
        <v>167</v>
      </c>
      <c r="E121" s="216" t="s">
        <v>3417</v>
      </c>
      <c r="F121" s="217" t="s">
        <v>3418</v>
      </c>
      <c r="G121" s="218" t="s">
        <v>691</v>
      </c>
      <c r="H121" s="219">
        <v>1</v>
      </c>
      <c r="I121" s="220"/>
      <c r="J121" s="221">
        <f>ROUND(I121*H121,2)</f>
        <v>0</v>
      </c>
      <c r="K121" s="217" t="s">
        <v>19</v>
      </c>
      <c r="L121" s="47"/>
      <c r="M121" s="222" t="s">
        <v>19</v>
      </c>
      <c r="N121" s="223" t="s">
        <v>41</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172</v>
      </c>
      <c r="AT121" s="226" t="s">
        <v>167</v>
      </c>
      <c r="AU121" s="226" t="s">
        <v>77</v>
      </c>
      <c r="AY121" s="20" t="s">
        <v>165</v>
      </c>
      <c r="BE121" s="227">
        <f>IF(N121="základní",J121,0)</f>
        <v>0</v>
      </c>
      <c r="BF121" s="227">
        <f>IF(N121="snížená",J121,0)</f>
        <v>0</v>
      </c>
      <c r="BG121" s="227">
        <f>IF(N121="zákl. přenesená",J121,0)</f>
        <v>0</v>
      </c>
      <c r="BH121" s="227">
        <f>IF(N121="sníž. přenesená",J121,0)</f>
        <v>0</v>
      </c>
      <c r="BI121" s="227">
        <f>IF(N121="nulová",J121,0)</f>
        <v>0</v>
      </c>
      <c r="BJ121" s="20" t="s">
        <v>77</v>
      </c>
      <c r="BK121" s="227">
        <f>ROUND(I121*H121,2)</f>
        <v>0</v>
      </c>
      <c r="BL121" s="20" t="s">
        <v>172</v>
      </c>
      <c r="BM121" s="226" t="s">
        <v>3419</v>
      </c>
    </row>
    <row r="122" s="2" customFormat="1" ht="16.5" customHeight="1">
      <c r="A122" s="41"/>
      <c r="B122" s="42"/>
      <c r="C122" s="215" t="s">
        <v>312</v>
      </c>
      <c r="D122" s="215" t="s">
        <v>167</v>
      </c>
      <c r="E122" s="216" t="s">
        <v>3420</v>
      </c>
      <c r="F122" s="217" t="s">
        <v>3421</v>
      </c>
      <c r="G122" s="218" t="s">
        <v>691</v>
      </c>
      <c r="H122" s="219">
        <v>1</v>
      </c>
      <c r="I122" s="220"/>
      <c r="J122" s="221">
        <f>ROUND(I122*H122,2)</f>
        <v>0</v>
      </c>
      <c r="K122" s="217" t="s">
        <v>19</v>
      </c>
      <c r="L122" s="47"/>
      <c r="M122" s="222" t="s">
        <v>19</v>
      </c>
      <c r="N122" s="223" t="s">
        <v>41</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172</v>
      </c>
      <c r="AT122" s="226" t="s">
        <v>167</v>
      </c>
      <c r="AU122" s="226" t="s">
        <v>77</v>
      </c>
      <c r="AY122" s="20" t="s">
        <v>165</v>
      </c>
      <c r="BE122" s="227">
        <f>IF(N122="základní",J122,0)</f>
        <v>0</v>
      </c>
      <c r="BF122" s="227">
        <f>IF(N122="snížená",J122,0)</f>
        <v>0</v>
      </c>
      <c r="BG122" s="227">
        <f>IF(N122="zákl. přenesená",J122,0)</f>
        <v>0</v>
      </c>
      <c r="BH122" s="227">
        <f>IF(N122="sníž. přenesená",J122,0)</f>
        <v>0</v>
      </c>
      <c r="BI122" s="227">
        <f>IF(N122="nulová",J122,0)</f>
        <v>0</v>
      </c>
      <c r="BJ122" s="20" t="s">
        <v>77</v>
      </c>
      <c r="BK122" s="227">
        <f>ROUND(I122*H122,2)</f>
        <v>0</v>
      </c>
      <c r="BL122" s="20" t="s">
        <v>172</v>
      </c>
      <c r="BM122" s="226" t="s">
        <v>3422</v>
      </c>
    </row>
    <row r="123" s="2" customFormat="1" ht="16.5" customHeight="1">
      <c r="A123" s="41"/>
      <c r="B123" s="42"/>
      <c r="C123" s="215" t="s">
        <v>318</v>
      </c>
      <c r="D123" s="215" t="s">
        <v>167</v>
      </c>
      <c r="E123" s="216" t="s">
        <v>3423</v>
      </c>
      <c r="F123" s="217" t="s">
        <v>3424</v>
      </c>
      <c r="G123" s="218" t="s">
        <v>691</v>
      </c>
      <c r="H123" s="219">
        <v>1</v>
      </c>
      <c r="I123" s="220"/>
      <c r="J123" s="221">
        <f>ROUND(I123*H123,2)</f>
        <v>0</v>
      </c>
      <c r="K123" s="217" t="s">
        <v>19</v>
      </c>
      <c r="L123" s="47"/>
      <c r="M123" s="222" t="s">
        <v>19</v>
      </c>
      <c r="N123" s="223" t="s">
        <v>41</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172</v>
      </c>
      <c r="AT123" s="226" t="s">
        <v>167</v>
      </c>
      <c r="AU123" s="226" t="s">
        <v>77</v>
      </c>
      <c r="AY123" s="20" t="s">
        <v>165</v>
      </c>
      <c r="BE123" s="227">
        <f>IF(N123="základní",J123,0)</f>
        <v>0</v>
      </c>
      <c r="BF123" s="227">
        <f>IF(N123="snížená",J123,0)</f>
        <v>0</v>
      </c>
      <c r="BG123" s="227">
        <f>IF(N123="zákl. přenesená",J123,0)</f>
        <v>0</v>
      </c>
      <c r="BH123" s="227">
        <f>IF(N123="sníž. přenesená",J123,0)</f>
        <v>0</v>
      </c>
      <c r="BI123" s="227">
        <f>IF(N123="nulová",J123,0)</f>
        <v>0</v>
      </c>
      <c r="BJ123" s="20" t="s">
        <v>77</v>
      </c>
      <c r="BK123" s="227">
        <f>ROUND(I123*H123,2)</f>
        <v>0</v>
      </c>
      <c r="BL123" s="20" t="s">
        <v>172</v>
      </c>
      <c r="BM123" s="226" t="s">
        <v>3425</v>
      </c>
    </row>
    <row r="124" s="2" customFormat="1" ht="16.5" customHeight="1">
      <c r="A124" s="41"/>
      <c r="B124" s="42"/>
      <c r="C124" s="215" t="s">
        <v>325</v>
      </c>
      <c r="D124" s="215" t="s">
        <v>167</v>
      </c>
      <c r="E124" s="216" t="s">
        <v>3426</v>
      </c>
      <c r="F124" s="217" t="s">
        <v>3427</v>
      </c>
      <c r="G124" s="218" t="s">
        <v>691</v>
      </c>
      <c r="H124" s="219">
        <v>1</v>
      </c>
      <c r="I124" s="220"/>
      <c r="J124" s="221">
        <f>ROUND(I124*H124,2)</f>
        <v>0</v>
      </c>
      <c r="K124" s="217" t="s">
        <v>171</v>
      </c>
      <c r="L124" s="47"/>
      <c r="M124" s="222" t="s">
        <v>19</v>
      </c>
      <c r="N124" s="223" t="s">
        <v>41</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172</v>
      </c>
      <c r="AT124" s="226" t="s">
        <v>167</v>
      </c>
      <c r="AU124" s="226" t="s">
        <v>77</v>
      </c>
      <c r="AY124" s="20" t="s">
        <v>165</v>
      </c>
      <c r="BE124" s="227">
        <f>IF(N124="základní",J124,0)</f>
        <v>0</v>
      </c>
      <c r="BF124" s="227">
        <f>IF(N124="snížená",J124,0)</f>
        <v>0</v>
      </c>
      <c r="BG124" s="227">
        <f>IF(N124="zákl. přenesená",J124,0)</f>
        <v>0</v>
      </c>
      <c r="BH124" s="227">
        <f>IF(N124="sníž. přenesená",J124,0)</f>
        <v>0</v>
      </c>
      <c r="BI124" s="227">
        <f>IF(N124="nulová",J124,0)</f>
        <v>0</v>
      </c>
      <c r="BJ124" s="20" t="s">
        <v>77</v>
      </c>
      <c r="BK124" s="227">
        <f>ROUND(I124*H124,2)</f>
        <v>0</v>
      </c>
      <c r="BL124" s="20" t="s">
        <v>172</v>
      </c>
      <c r="BM124" s="226" t="s">
        <v>3428</v>
      </c>
    </row>
    <row r="125" s="2" customFormat="1">
      <c r="A125" s="41"/>
      <c r="B125" s="42"/>
      <c r="C125" s="43"/>
      <c r="D125" s="228" t="s">
        <v>174</v>
      </c>
      <c r="E125" s="43"/>
      <c r="F125" s="229" t="s">
        <v>3429</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174</v>
      </c>
      <c r="AU125" s="20" t="s">
        <v>77</v>
      </c>
    </row>
    <row r="126" s="2" customFormat="1">
      <c r="A126" s="41"/>
      <c r="B126" s="42"/>
      <c r="C126" s="43"/>
      <c r="D126" s="235" t="s">
        <v>667</v>
      </c>
      <c r="E126" s="43"/>
      <c r="F126" s="287" t="s">
        <v>3430</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667</v>
      </c>
      <c r="AU126" s="20" t="s">
        <v>77</v>
      </c>
    </row>
    <row r="127" s="13" customFormat="1">
      <c r="A127" s="13"/>
      <c r="B127" s="233"/>
      <c r="C127" s="234"/>
      <c r="D127" s="235" t="s">
        <v>176</v>
      </c>
      <c r="E127" s="236" t="s">
        <v>19</v>
      </c>
      <c r="F127" s="237" t="s">
        <v>3368</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176</v>
      </c>
      <c r="AU127" s="244" t="s">
        <v>77</v>
      </c>
      <c r="AV127" s="13" t="s">
        <v>79</v>
      </c>
      <c r="AW127" s="13" t="s">
        <v>32</v>
      </c>
      <c r="AX127" s="13" t="s">
        <v>70</v>
      </c>
      <c r="AY127" s="244" t="s">
        <v>165</v>
      </c>
    </row>
    <row r="128" s="14" customFormat="1">
      <c r="A128" s="14"/>
      <c r="B128" s="245"/>
      <c r="C128" s="246"/>
      <c r="D128" s="235" t="s">
        <v>176</v>
      </c>
      <c r="E128" s="247" t="s">
        <v>19</v>
      </c>
      <c r="F128" s="248" t="s">
        <v>178</v>
      </c>
      <c r="G128" s="246"/>
      <c r="H128" s="249">
        <v>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176</v>
      </c>
      <c r="AU128" s="255" t="s">
        <v>77</v>
      </c>
      <c r="AV128" s="14" t="s">
        <v>172</v>
      </c>
      <c r="AW128" s="14" t="s">
        <v>32</v>
      </c>
      <c r="AX128" s="14" t="s">
        <v>77</v>
      </c>
      <c r="AY128" s="255" t="s">
        <v>165</v>
      </c>
    </row>
    <row r="129" s="2" customFormat="1" ht="16.5" customHeight="1">
      <c r="A129" s="41"/>
      <c r="B129" s="42"/>
      <c r="C129" s="215" t="s">
        <v>331</v>
      </c>
      <c r="D129" s="215" t="s">
        <v>167</v>
      </c>
      <c r="E129" s="216" t="s">
        <v>3431</v>
      </c>
      <c r="F129" s="217" t="s">
        <v>3432</v>
      </c>
      <c r="G129" s="218" t="s">
        <v>691</v>
      </c>
      <c r="H129" s="219">
        <v>1</v>
      </c>
      <c r="I129" s="220"/>
      <c r="J129" s="221">
        <f>ROUND(I129*H129,2)</f>
        <v>0</v>
      </c>
      <c r="K129" s="217" t="s">
        <v>19</v>
      </c>
      <c r="L129" s="47"/>
      <c r="M129" s="222" t="s">
        <v>19</v>
      </c>
      <c r="N129" s="223" t="s">
        <v>41</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172</v>
      </c>
      <c r="AT129" s="226" t="s">
        <v>167</v>
      </c>
      <c r="AU129" s="226" t="s">
        <v>77</v>
      </c>
      <c r="AY129" s="20" t="s">
        <v>165</v>
      </c>
      <c r="BE129" s="227">
        <f>IF(N129="základní",J129,0)</f>
        <v>0</v>
      </c>
      <c r="BF129" s="227">
        <f>IF(N129="snížená",J129,0)</f>
        <v>0</v>
      </c>
      <c r="BG129" s="227">
        <f>IF(N129="zákl. přenesená",J129,0)</f>
        <v>0</v>
      </c>
      <c r="BH129" s="227">
        <f>IF(N129="sníž. přenesená",J129,0)</f>
        <v>0</v>
      </c>
      <c r="BI129" s="227">
        <f>IF(N129="nulová",J129,0)</f>
        <v>0</v>
      </c>
      <c r="BJ129" s="20" t="s">
        <v>77</v>
      </c>
      <c r="BK129" s="227">
        <f>ROUND(I129*H129,2)</f>
        <v>0</v>
      </c>
      <c r="BL129" s="20" t="s">
        <v>172</v>
      </c>
      <c r="BM129" s="226" t="s">
        <v>3433</v>
      </c>
    </row>
    <row r="130" s="2" customFormat="1" ht="21.75" customHeight="1">
      <c r="A130" s="41"/>
      <c r="B130" s="42"/>
      <c r="C130" s="215" t="s">
        <v>337</v>
      </c>
      <c r="D130" s="215" t="s">
        <v>167</v>
      </c>
      <c r="E130" s="216" t="s">
        <v>3434</v>
      </c>
      <c r="F130" s="217" t="s">
        <v>3435</v>
      </c>
      <c r="G130" s="218" t="s">
        <v>691</v>
      </c>
      <c r="H130" s="219">
        <v>1</v>
      </c>
      <c r="I130" s="220"/>
      <c r="J130" s="221">
        <f>ROUND(I130*H130,2)</f>
        <v>0</v>
      </c>
      <c r="K130" s="217" t="s">
        <v>19</v>
      </c>
      <c r="L130" s="47"/>
      <c r="M130" s="222" t="s">
        <v>19</v>
      </c>
      <c r="N130" s="223" t="s">
        <v>41</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172</v>
      </c>
      <c r="AT130" s="226" t="s">
        <v>167</v>
      </c>
      <c r="AU130" s="226" t="s">
        <v>77</v>
      </c>
      <c r="AY130" s="20" t="s">
        <v>165</v>
      </c>
      <c r="BE130" s="227">
        <f>IF(N130="základní",J130,0)</f>
        <v>0</v>
      </c>
      <c r="BF130" s="227">
        <f>IF(N130="snížená",J130,0)</f>
        <v>0</v>
      </c>
      <c r="BG130" s="227">
        <f>IF(N130="zákl. přenesená",J130,0)</f>
        <v>0</v>
      </c>
      <c r="BH130" s="227">
        <f>IF(N130="sníž. přenesená",J130,0)</f>
        <v>0</v>
      </c>
      <c r="BI130" s="227">
        <f>IF(N130="nulová",J130,0)</f>
        <v>0</v>
      </c>
      <c r="BJ130" s="20" t="s">
        <v>77</v>
      </c>
      <c r="BK130" s="227">
        <f>ROUND(I130*H130,2)</f>
        <v>0</v>
      </c>
      <c r="BL130" s="20" t="s">
        <v>172</v>
      </c>
      <c r="BM130" s="226" t="s">
        <v>3436</v>
      </c>
    </row>
    <row r="131" s="2" customFormat="1" ht="16.5" customHeight="1">
      <c r="A131" s="41"/>
      <c r="B131" s="42"/>
      <c r="C131" s="215" t="s">
        <v>342</v>
      </c>
      <c r="D131" s="215" t="s">
        <v>167</v>
      </c>
      <c r="E131" s="216" t="s">
        <v>3437</v>
      </c>
      <c r="F131" s="217" t="s">
        <v>3438</v>
      </c>
      <c r="G131" s="218" t="s">
        <v>691</v>
      </c>
      <c r="H131" s="219">
        <v>1</v>
      </c>
      <c r="I131" s="220"/>
      <c r="J131" s="221">
        <f>ROUND(I131*H131,2)</f>
        <v>0</v>
      </c>
      <c r="K131" s="217" t="s">
        <v>19</v>
      </c>
      <c r="L131" s="47"/>
      <c r="M131" s="222" t="s">
        <v>19</v>
      </c>
      <c r="N131" s="223" t="s">
        <v>41</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172</v>
      </c>
      <c r="AT131" s="226" t="s">
        <v>167</v>
      </c>
      <c r="AU131" s="226" t="s">
        <v>77</v>
      </c>
      <c r="AY131" s="20" t="s">
        <v>165</v>
      </c>
      <c r="BE131" s="227">
        <f>IF(N131="základní",J131,0)</f>
        <v>0</v>
      </c>
      <c r="BF131" s="227">
        <f>IF(N131="snížená",J131,0)</f>
        <v>0</v>
      </c>
      <c r="BG131" s="227">
        <f>IF(N131="zákl. přenesená",J131,0)</f>
        <v>0</v>
      </c>
      <c r="BH131" s="227">
        <f>IF(N131="sníž. přenesená",J131,0)</f>
        <v>0</v>
      </c>
      <c r="BI131" s="227">
        <f>IF(N131="nulová",J131,0)</f>
        <v>0</v>
      </c>
      <c r="BJ131" s="20" t="s">
        <v>77</v>
      </c>
      <c r="BK131" s="227">
        <f>ROUND(I131*H131,2)</f>
        <v>0</v>
      </c>
      <c r="BL131" s="20" t="s">
        <v>172</v>
      </c>
      <c r="BM131" s="226" t="s">
        <v>3439</v>
      </c>
    </row>
    <row r="132" s="2" customFormat="1" ht="24.15" customHeight="1">
      <c r="A132" s="41"/>
      <c r="B132" s="42"/>
      <c r="C132" s="215" t="s">
        <v>348</v>
      </c>
      <c r="D132" s="215" t="s">
        <v>167</v>
      </c>
      <c r="E132" s="216" t="s">
        <v>3440</v>
      </c>
      <c r="F132" s="217" t="s">
        <v>3441</v>
      </c>
      <c r="G132" s="218" t="s">
        <v>691</v>
      </c>
      <c r="H132" s="219">
        <v>1</v>
      </c>
      <c r="I132" s="220"/>
      <c r="J132" s="221">
        <f>ROUND(I132*H132,2)</f>
        <v>0</v>
      </c>
      <c r="K132" s="217" t="s">
        <v>19</v>
      </c>
      <c r="L132" s="47"/>
      <c r="M132" s="291" t="s">
        <v>19</v>
      </c>
      <c r="N132" s="292" t="s">
        <v>41</v>
      </c>
      <c r="O132" s="293"/>
      <c r="P132" s="294">
        <f>O132*H132</f>
        <v>0</v>
      </c>
      <c r="Q132" s="294">
        <v>0</v>
      </c>
      <c r="R132" s="294">
        <f>Q132*H132</f>
        <v>0</v>
      </c>
      <c r="S132" s="294">
        <v>0</v>
      </c>
      <c r="T132" s="295">
        <f>S132*H132</f>
        <v>0</v>
      </c>
      <c r="U132" s="41"/>
      <c r="V132" s="41"/>
      <c r="W132" s="41"/>
      <c r="X132" s="41"/>
      <c r="Y132" s="41"/>
      <c r="Z132" s="41"/>
      <c r="AA132" s="41"/>
      <c r="AB132" s="41"/>
      <c r="AC132" s="41"/>
      <c r="AD132" s="41"/>
      <c r="AE132" s="41"/>
      <c r="AR132" s="226" t="s">
        <v>172</v>
      </c>
      <c r="AT132" s="226" t="s">
        <v>167</v>
      </c>
      <c r="AU132" s="226" t="s">
        <v>77</v>
      </c>
      <c r="AY132" s="20" t="s">
        <v>165</v>
      </c>
      <c r="BE132" s="227">
        <f>IF(N132="základní",J132,0)</f>
        <v>0</v>
      </c>
      <c r="BF132" s="227">
        <f>IF(N132="snížená",J132,0)</f>
        <v>0</v>
      </c>
      <c r="BG132" s="227">
        <f>IF(N132="zákl. přenesená",J132,0)</f>
        <v>0</v>
      </c>
      <c r="BH132" s="227">
        <f>IF(N132="sníž. přenesená",J132,0)</f>
        <v>0</v>
      </c>
      <c r="BI132" s="227">
        <f>IF(N132="nulová",J132,0)</f>
        <v>0</v>
      </c>
      <c r="BJ132" s="20" t="s">
        <v>77</v>
      </c>
      <c r="BK132" s="227">
        <f>ROUND(I132*H132,2)</f>
        <v>0</v>
      </c>
      <c r="BL132" s="20" t="s">
        <v>172</v>
      </c>
      <c r="BM132" s="226" t="s">
        <v>3442</v>
      </c>
    </row>
    <row r="133" s="2" customFormat="1" ht="6.96" customHeight="1">
      <c r="A133" s="41"/>
      <c r="B133" s="62"/>
      <c r="C133" s="63"/>
      <c r="D133" s="63"/>
      <c r="E133" s="63"/>
      <c r="F133" s="63"/>
      <c r="G133" s="63"/>
      <c r="H133" s="63"/>
      <c r="I133" s="63"/>
      <c r="J133" s="63"/>
      <c r="K133" s="63"/>
      <c r="L133" s="47"/>
      <c r="M133" s="41"/>
      <c r="O133" s="41"/>
      <c r="P133" s="41"/>
      <c r="Q133" s="41"/>
      <c r="R133" s="41"/>
      <c r="S133" s="41"/>
      <c r="T133" s="41"/>
      <c r="U133" s="41"/>
      <c r="V133" s="41"/>
      <c r="W133" s="41"/>
      <c r="X133" s="41"/>
      <c r="Y133" s="41"/>
      <c r="Z133" s="41"/>
      <c r="AA133" s="41"/>
      <c r="AB133" s="41"/>
      <c r="AC133" s="41"/>
      <c r="AD133" s="41"/>
      <c r="AE133" s="41"/>
    </row>
  </sheetData>
  <sheetProtection sheet="1" autoFilter="0" formatColumns="0" formatRows="0" objects="1" scenarios="1" spinCount="100000" saltValue="/yRscmDeaIMlTsu3JrbpgHOcNduBTY2JsbWjczQcgaX9cZG0LccKUKSzepz63rseweIyFgx5ciK6+J9TH2ge+g==" hashValue="6twTHXySM2X3t4JTlUFlPkxBDKxRNf3BUUKswF1/0mN9aiN5tlQMYj62WhkiAAVqEdMRzCwBdsQNgo0+ABri2Q==" algorithmName="SHA-512" password="CC51"/>
  <autoFilter ref="C79:K132"/>
  <mergeCells count="9">
    <mergeCell ref="E7:H7"/>
    <mergeCell ref="E9:H9"/>
    <mergeCell ref="E18:H18"/>
    <mergeCell ref="E27:H27"/>
    <mergeCell ref="E48:H48"/>
    <mergeCell ref="E50:H50"/>
    <mergeCell ref="E70:H70"/>
    <mergeCell ref="E72:H72"/>
    <mergeCell ref="L2:V2"/>
  </mergeCells>
  <hyperlinks>
    <hyperlink ref="F85" r:id="rId1" display="https://podminky.urs.cz/item/CS_URS_2025_01/115101201"/>
    <hyperlink ref="F89" r:id="rId2" display="https://podminky.urs.cz/item/CS_URS_2025_01/115101221"/>
    <hyperlink ref="F91" r:id="rId3" display="https://podminky.urs.cz/item/CS_URS_2025_01/359901211"/>
    <hyperlink ref="F119" r:id="rId4" display="https://podminky.urs.cz/item/CS_URS_2025_01/900600027"/>
    <hyperlink ref="F125" r:id="rId5" display="https://podminky.urs.cz/item/CS_URS_2025_01/9045303000"/>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3443</v>
      </c>
      <c r="D3" s="304"/>
      <c r="E3" s="304"/>
      <c r="F3" s="304"/>
      <c r="G3" s="304"/>
      <c r="H3" s="304"/>
      <c r="I3" s="304"/>
      <c r="J3" s="304"/>
      <c r="K3" s="305"/>
    </row>
    <row r="4" s="1" customFormat="1" ht="25.5" customHeight="1">
      <c r="B4" s="306"/>
      <c r="C4" s="307" t="s">
        <v>3444</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3445</v>
      </c>
      <c r="D6" s="310"/>
      <c r="E6" s="310"/>
      <c r="F6" s="310"/>
      <c r="G6" s="310"/>
      <c r="H6" s="310"/>
      <c r="I6" s="310"/>
      <c r="J6" s="310"/>
      <c r="K6" s="308"/>
    </row>
    <row r="7" s="1" customFormat="1" ht="15" customHeight="1">
      <c r="B7" s="311"/>
      <c r="C7" s="310" t="s">
        <v>3446</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3447</v>
      </c>
      <c r="D9" s="310"/>
      <c r="E9" s="310"/>
      <c r="F9" s="310"/>
      <c r="G9" s="310"/>
      <c r="H9" s="310"/>
      <c r="I9" s="310"/>
      <c r="J9" s="310"/>
      <c r="K9" s="308"/>
    </row>
    <row r="10" s="1" customFormat="1" ht="15" customHeight="1">
      <c r="B10" s="311"/>
      <c r="C10" s="310"/>
      <c r="D10" s="310" t="s">
        <v>3448</v>
      </c>
      <c r="E10" s="310"/>
      <c r="F10" s="310"/>
      <c r="G10" s="310"/>
      <c r="H10" s="310"/>
      <c r="I10" s="310"/>
      <c r="J10" s="310"/>
      <c r="K10" s="308"/>
    </row>
    <row r="11" s="1" customFormat="1" ht="15" customHeight="1">
      <c r="B11" s="311"/>
      <c r="C11" s="312"/>
      <c r="D11" s="310" t="s">
        <v>3449</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3450</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3451</v>
      </c>
      <c r="E15" s="310"/>
      <c r="F15" s="310"/>
      <c r="G15" s="310"/>
      <c r="H15" s="310"/>
      <c r="I15" s="310"/>
      <c r="J15" s="310"/>
      <c r="K15" s="308"/>
    </row>
    <row r="16" s="1" customFormat="1" ht="15" customHeight="1">
      <c r="B16" s="311"/>
      <c r="C16" s="312"/>
      <c r="D16" s="310" t="s">
        <v>3452</v>
      </c>
      <c r="E16" s="310"/>
      <c r="F16" s="310"/>
      <c r="G16" s="310"/>
      <c r="H16" s="310"/>
      <c r="I16" s="310"/>
      <c r="J16" s="310"/>
      <c r="K16" s="308"/>
    </row>
    <row r="17" s="1" customFormat="1" ht="15" customHeight="1">
      <c r="B17" s="311"/>
      <c r="C17" s="312"/>
      <c r="D17" s="310" t="s">
        <v>3453</v>
      </c>
      <c r="E17" s="310"/>
      <c r="F17" s="310"/>
      <c r="G17" s="310"/>
      <c r="H17" s="310"/>
      <c r="I17" s="310"/>
      <c r="J17" s="310"/>
      <c r="K17" s="308"/>
    </row>
    <row r="18" s="1" customFormat="1" ht="15" customHeight="1">
      <c r="B18" s="311"/>
      <c r="C18" s="312"/>
      <c r="D18" s="312"/>
      <c r="E18" s="314" t="s">
        <v>76</v>
      </c>
      <c r="F18" s="310" t="s">
        <v>3454</v>
      </c>
      <c r="G18" s="310"/>
      <c r="H18" s="310"/>
      <c r="I18" s="310"/>
      <c r="J18" s="310"/>
      <c r="K18" s="308"/>
    </row>
    <row r="19" s="1" customFormat="1" ht="15" customHeight="1">
      <c r="B19" s="311"/>
      <c r="C19" s="312"/>
      <c r="D19" s="312"/>
      <c r="E19" s="314" t="s">
        <v>3455</v>
      </c>
      <c r="F19" s="310" t="s">
        <v>3456</v>
      </c>
      <c r="G19" s="310"/>
      <c r="H19" s="310"/>
      <c r="I19" s="310"/>
      <c r="J19" s="310"/>
      <c r="K19" s="308"/>
    </row>
    <row r="20" s="1" customFormat="1" ht="15" customHeight="1">
      <c r="B20" s="311"/>
      <c r="C20" s="312"/>
      <c r="D20" s="312"/>
      <c r="E20" s="314" t="s">
        <v>3457</v>
      </c>
      <c r="F20" s="310" t="s">
        <v>3458</v>
      </c>
      <c r="G20" s="310"/>
      <c r="H20" s="310"/>
      <c r="I20" s="310"/>
      <c r="J20" s="310"/>
      <c r="K20" s="308"/>
    </row>
    <row r="21" s="1" customFormat="1" ht="15" customHeight="1">
      <c r="B21" s="311"/>
      <c r="C21" s="312"/>
      <c r="D21" s="312"/>
      <c r="E21" s="314" t="s">
        <v>3459</v>
      </c>
      <c r="F21" s="310" t="s">
        <v>116</v>
      </c>
      <c r="G21" s="310"/>
      <c r="H21" s="310"/>
      <c r="I21" s="310"/>
      <c r="J21" s="310"/>
      <c r="K21" s="308"/>
    </row>
    <row r="22" s="1" customFormat="1" ht="15" customHeight="1">
      <c r="B22" s="311"/>
      <c r="C22" s="312"/>
      <c r="D22" s="312"/>
      <c r="E22" s="314" t="s">
        <v>3460</v>
      </c>
      <c r="F22" s="310" t="s">
        <v>3077</v>
      </c>
      <c r="G22" s="310"/>
      <c r="H22" s="310"/>
      <c r="I22" s="310"/>
      <c r="J22" s="310"/>
      <c r="K22" s="308"/>
    </row>
    <row r="23" s="1" customFormat="1" ht="15" customHeight="1">
      <c r="B23" s="311"/>
      <c r="C23" s="312"/>
      <c r="D23" s="312"/>
      <c r="E23" s="314" t="s">
        <v>83</v>
      </c>
      <c r="F23" s="310" t="s">
        <v>3461</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3462</v>
      </c>
      <c r="D25" s="310"/>
      <c r="E25" s="310"/>
      <c r="F25" s="310"/>
      <c r="G25" s="310"/>
      <c r="H25" s="310"/>
      <c r="I25" s="310"/>
      <c r="J25" s="310"/>
      <c r="K25" s="308"/>
    </row>
    <row r="26" s="1" customFormat="1" ht="15" customHeight="1">
      <c r="B26" s="311"/>
      <c r="C26" s="310" t="s">
        <v>3463</v>
      </c>
      <c r="D26" s="310"/>
      <c r="E26" s="310"/>
      <c r="F26" s="310"/>
      <c r="G26" s="310"/>
      <c r="H26" s="310"/>
      <c r="I26" s="310"/>
      <c r="J26" s="310"/>
      <c r="K26" s="308"/>
    </row>
    <row r="27" s="1" customFormat="1" ht="15" customHeight="1">
      <c r="B27" s="311"/>
      <c r="C27" s="310"/>
      <c r="D27" s="310" t="s">
        <v>3464</v>
      </c>
      <c r="E27" s="310"/>
      <c r="F27" s="310"/>
      <c r="G27" s="310"/>
      <c r="H27" s="310"/>
      <c r="I27" s="310"/>
      <c r="J27" s="310"/>
      <c r="K27" s="308"/>
    </row>
    <row r="28" s="1" customFormat="1" ht="15" customHeight="1">
      <c r="B28" s="311"/>
      <c r="C28" s="312"/>
      <c r="D28" s="310" t="s">
        <v>3465</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3466</v>
      </c>
      <c r="E30" s="310"/>
      <c r="F30" s="310"/>
      <c r="G30" s="310"/>
      <c r="H30" s="310"/>
      <c r="I30" s="310"/>
      <c r="J30" s="310"/>
      <c r="K30" s="308"/>
    </row>
    <row r="31" s="1" customFormat="1" ht="15" customHeight="1">
      <c r="B31" s="311"/>
      <c r="C31" s="312"/>
      <c r="D31" s="310" t="s">
        <v>3467</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3468</v>
      </c>
      <c r="E33" s="310"/>
      <c r="F33" s="310"/>
      <c r="G33" s="310"/>
      <c r="H33" s="310"/>
      <c r="I33" s="310"/>
      <c r="J33" s="310"/>
      <c r="K33" s="308"/>
    </row>
    <row r="34" s="1" customFormat="1" ht="15" customHeight="1">
      <c r="B34" s="311"/>
      <c r="C34" s="312"/>
      <c r="D34" s="310" t="s">
        <v>3469</v>
      </c>
      <c r="E34" s="310"/>
      <c r="F34" s="310"/>
      <c r="G34" s="310"/>
      <c r="H34" s="310"/>
      <c r="I34" s="310"/>
      <c r="J34" s="310"/>
      <c r="K34" s="308"/>
    </row>
    <row r="35" s="1" customFormat="1" ht="15" customHeight="1">
      <c r="B35" s="311"/>
      <c r="C35" s="312"/>
      <c r="D35" s="310" t="s">
        <v>3470</v>
      </c>
      <c r="E35" s="310"/>
      <c r="F35" s="310"/>
      <c r="G35" s="310"/>
      <c r="H35" s="310"/>
      <c r="I35" s="310"/>
      <c r="J35" s="310"/>
      <c r="K35" s="308"/>
    </row>
    <row r="36" s="1" customFormat="1" ht="15" customHeight="1">
      <c r="B36" s="311"/>
      <c r="C36" s="312"/>
      <c r="D36" s="310"/>
      <c r="E36" s="313" t="s">
        <v>151</v>
      </c>
      <c r="F36" s="310"/>
      <c r="G36" s="310" t="s">
        <v>3471</v>
      </c>
      <c r="H36" s="310"/>
      <c r="I36" s="310"/>
      <c r="J36" s="310"/>
      <c r="K36" s="308"/>
    </row>
    <row r="37" s="1" customFormat="1" ht="30.75" customHeight="1">
      <c r="B37" s="311"/>
      <c r="C37" s="312"/>
      <c r="D37" s="310"/>
      <c r="E37" s="313" t="s">
        <v>3472</v>
      </c>
      <c r="F37" s="310"/>
      <c r="G37" s="310" t="s">
        <v>3473</v>
      </c>
      <c r="H37" s="310"/>
      <c r="I37" s="310"/>
      <c r="J37" s="310"/>
      <c r="K37" s="308"/>
    </row>
    <row r="38" s="1" customFormat="1" ht="15" customHeight="1">
      <c r="B38" s="311"/>
      <c r="C38" s="312"/>
      <c r="D38" s="310"/>
      <c r="E38" s="313" t="s">
        <v>51</v>
      </c>
      <c r="F38" s="310"/>
      <c r="G38" s="310" t="s">
        <v>3474</v>
      </c>
      <c r="H38" s="310"/>
      <c r="I38" s="310"/>
      <c r="J38" s="310"/>
      <c r="K38" s="308"/>
    </row>
    <row r="39" s="1" customFormat="1" ht="15" customHeight="1">
      <c r="B39" s="311"/>
      <c r="C39" s="312"/>
      <c r="D39" s="310"/>
      <c r="E39" s="313" t="s">
        <v>52</v>
      </c>
      <c r="F39" s="310"/>
      <c r="G39" s="310" t="s">
        <v>3475</v>
      </c>
      <c r="H39" s="310"/>
      <c r="I39" s="310"/>
      <c r="J39" s="310"/>
      <c r="K39" s="308"/>
    </row>
    <row r="40" s="1" customFormat="1" ht="15" customHeight="1">
      <c r="B40" s="311"/>
      <c r="C40" s="312"/>
      <c r="D40" s="310"/>
      <c r="E40" s="313" t="s">
        <v>152</v>
      </c>
      <c r="F40" s="310"/>
      <c r="G40" s="310" t="s">
        <v>3476</v>
      </c>
      <c r="H40" s="310"/>
      <c r="I40" s="310"/>
      <c r="J40" s="310"/>
      <c r="K40" s="308"/>
    </row>
    <row r="41" s="1" customFormat="1" ht="15" customHeight="1">
      <c r="B41" s="311"/>
      <c r="C41" s="312"/>
      <c r="D41" s="310"/>
      <c r="E41" s="313" t="s">
        <v>153</v>
      </c>
      <c r="F41" s="310"/>
      <c r="G41" s="310" t="s">
        <v>3477</v>
      </c>
      <c r="H41" s="310"/>
      <c r="I41" s="310"/>
      <c r="J41" s="310"/>
      <c r="K41" s="308"/>
    </row>
    <row r="42" s="1" customFormat="1" ht="15" customHeight="1">
      <c r="B42" s="311"/>
      <c r="C42" s="312"/>
      <c r="D42" s="310"/>
      <c r="E42" s="313" t="s">
        <v>3478</v>
      </c>
      <c r="F42" s="310"/>
      <c r="G42" s="310" t="s">
        <v>3479</v>
      </c>
      <c r="H42" s="310"/>
      <c r="I42" s="310"/>
      <c r="J42" s="310"/>
      <c r="K42" s="308"/>
    </row>
    <row r="43" s="1" customFormat="1" ht="15" customHeight="1">
      <c r="B43" s="311"/>
      <c r="C43" s="312"/>
      <c r="D43" s="310"/>
      <c r="E43" s="313"/>
      <c r="F43" s="310"/>
      <c r="G43" s="310" t="s">
        <v>3480</v>
      </c>
      <c r="H43" s="310"/>
      <c r="I43" s="310"/>
      <c r="J43" s="310"/>
      <c r="K43" s="308"/>
    </row>
    <row r="44" s="1" customFormat="1" ht="15" customHeight="1">
      <c r="B44" s="311"/>
      <c r="C44" s="312"/>
      <c r="D44" s="310"/>
      <c r="E44" s="313" t="s">
        <v>3481</v>
      </c>
      <c r="F44" s="310"/>
      <c r="G44" s="310" t="s">
        <v>3482</v>
      </c>
      <c r="H44" s="310"/>
      <c r="I44" s="310"/>
      <c r="J44" s="310"/>
      <c r="K44" s="308"/>
    </row>
    <row r="45" s="1" customFormat="1" ht="15" customHeight="1">
      <c r="B45" s="311"/>
      <c r="C45" s="312"/>
      <c r="D45" s="310"/>
      <c r="E45" s="313" t="s">
        <v>155</v>
      </c>
      <c r="F45" s="310"/>
      <c r="G45" s="310" t="s">
        <v>3483</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3484</v>
      </c>
      <c r="E47" s="310"/>
      <c r="F47" s="310"/>
      <c r="G47" s="310"/>
      <c r="H47" s="310"/>
      <c r="I47" s="310"/>
      <c r="J47" s="310"/>
      <c r="K47" s="308"/>
    </row>
    <row r="48" s="1" customFormat="1" ht="15" customHeight="1">
      <c r="B48" s="311"/>
      <c r="C48" s="312"/>
      <c r="D48" s="312"/>
      <c r="E48" s="310" t="s">
        <v>3485</v>
      </c>
      <c r="F48" s="310"/>
      <c r="G48" s="310"/>
      <c r="H48" s="310"/>
      <c r="I48" s="310"/>
      <c r="J48" s="310"/>
      <c r="K48" s="308"/>
    </row>
    <row r="49" s="1" customFormat="1" ht="15" customHeight="1">
      <c r="B49" s="311"/>
      <c r="C49" s="312"/>
      <c r="D49" s="312"/>
      <c r="E49" s="310" t="s">
        <v>3486</v>
      </c>
      <c r="F49" s="310"/>
      <c r="G49" s="310"/>
      <c r="H49" s="310"/>
      <c r="I49" s="310"/>
      <c r="J49" s="310"/>
      <c r="K49" s="308"/>
    </row>
    <row r="50" s="1" customFormat="1" ht="15" customHeight="1">
      <c r="B50" s="311"/>
      <c r="C50" s="312"/>
      <c r="D50" s="312"/>
      <c r="E50" s="310" t="s">
        <v>3487</v>
      </c>
      <c r="F50" s="310"/>
      <c r="G50" s="310"/>
      <c r="H50" s="310"/>
      <c r="I50" s="310"/>
      <c r="J50" s="310"/>
      <c r="K50" s="308"/>
    </row>
    <row r="51" s="1" customFormat="1" ht="15" customHeight="1">
      <c r="B51" s="311"/>
      <c r="C51" s="312"/>
      <c r="D51" s="310" t="s">
        <v>3488</v>
      </c>
      <c r="E51" s="310"/>
      <c r="F51" s="310"/>
      <c r="G51" s="310"/>
      <c r="H51" s="310"/>
      <c r="I51" s="310"/>
      <c r="J51" s="310"/>
      <c r="K51" s="308"/>
    </row>
    <row r="52" s="1" customFormat="1" ht="25.5" customHeight="1">
      <c r="B52" s="306"/>
      <c r="C52" s="307" t="s">
        <v>3489</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3490</v>
      </c>
      <c r="D54" s="310"/>
      <c r="E54" s="310"/>
      <c r="F54" s="310"/>
      <c r="G54" s="310"/>
      <c r="H54" s="310"/>
      <c r="I54" s="310"/>
      <c r="J54" s="310"/>
      <c r="K54" s="308"/>
    </row>
    <row r="55" s="1" customFormat="1" ht="15" customHeight="1">
      <c r="B55" s="306"/>
      <c r="C55" s="310" t="s">
        <v>3491</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3492</v>
      </c>
      <c r="D57" s="310"/>
      <c r="E57" s="310"/>
      <c r="F57" s="310"/>
      <c r="G57" s="310"/>
      <c r="H57" s="310"/>
      <c r="I57" s="310"/>
      <c r="J57" s="310"/>
      <c r="K57" s="308"/>
    </row>
    <row r="58" s="1" customFormat="1" ht="15" customHeight="1">
      <c r="B58" s="306"/>
      <c r="C58" s="312"/>
      <c r="D58" s="310" t="s">
        <v>3493</v>
      </c>
      <c r="E58" s="310"/>
      <c r="F58" s="310"/>
      <c r="G58" s="310"/>
      <c r="H58" s="310"/>
      <c r="I58" s="310"/>
      <c r="J58" s="310"/>
      <c r="K58" s="308"/>
    </row>
    <row r="59" s="1" customFormat="1" ht="15" customHeight="1">
      <c r="B59" s="306"/>
      <c r="C59" s="312"/>
      <c r="D59" s="310" t="s">
        <v>3494</v>
      </c>
      <c r="E59" s="310"/>
      <c r="F59" s="310"/>
      <c r="G59" s="310"/>
      <c r="H59" s="310"/>
      <c r="I59" s="310"/>
      <c r="J59" s="310"/>
      <c r="K59" s="308"/>
    </row>
    <row r="60" s="1" customFormat="1" ht="15" customHeight="1">
      <c r="B60" s="306"/>
      <c r="C60" s="312"/>
      <c r="D60" s="310" t="s">
        <v>3495</v>
      </c>
      <c r="E60" s="310"/>
      <c r="F60" s="310"/>
      <c r="G60" s="310"/>
      <c r="H60" s="310"/>
      <c r="I60" s="310"/>
      <c r="J60" s="310"/>
      <c r="K60" s="308"/>
    </row>
    <row r="61" s="1" customFormat="1" ht="15" customHeight="1">
      <c r="B61" s="306"/>
      <c r="C61" s="312"/>
      <c r="D61" s="310" t="s">
        <v>3496</v>
      </c>
      <c r="E61" s="310"/>
      <c r="F61" s="310"/>
      <c r="G61" s="310"/>
      <c r="H61" s="310"/>
      <c r="I61" s="310"/>
      <c r="J61" s="310"/>
      <c r="K61" s="308"/>
    </row>
    <row r="62" s="1" customFormat="1" ht="15" customHeight="1">
      <c r="B62" s="306"/>
      <c r="C62" s="312"/>
      <c r="D62" s="315" t="s">
        <v>3497</v>
      </c>
      <c r="E62" s="315"/>
      <c r="F62" s="315"/>
      <c r="G62" s="315"/>
      <c r="H62" s="315"/>
      <c r="I62" s="315"/>
      <c r="J62" s="315"/>
      <c r="K62" s="308"/>
    </row>
    <row r="63" s="1" customFormat="1" ht="15" customHeight="1">
      <c r="B63" s="306"/>
      <c r="C63" s="312"/>
      <c r="D63" s="310" t="s">
        <v>3498</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3499</v>
      </c>
      <c r="E65" s="310"/>
      <c r="F65" s="310"/>
      <c r="G65" s="310"/>
      <c r="H65" s="310"/>
      <c r="I65" s="310"/>
      <c r="J65" s="310"/>
      <c r="K65" s="308"/>
    </row>
    <row r="66" s="1" customFormat="1" ht="15" customHeight="1">
      <c r="B66" s="306"/>
      <c r="C66" s="312"/>
      <c r="D66" s="315" t="s">
        <v>3500</v>
      </c>
      <c r="E66" s="315"/>
      <c r="F66" s="315"/>
      <c r="G66" s="315"/>
      <c r="H66" s="315"/>
      <c r="I66" s="315"/>
      <c r="J66" s="315"/>
      <c r="K66" s="308"/>
    </row>
    <row r="67" s="1" customFormat="1" ht="15" customHeight="1">
      <c r="B67" s="306"/>
      <c r="C67" s="312"/>
      <c r="D67" s="310" t="s">
        <v>3501</v>
      </c>
      <c r="E67" s="310"/>
      <c r="F67" s="310"/>
      <c r="G67" s="310"/>
      <c r="H67" s="310"/>
      <c r="I67" s="310"/>
      <c r="J67" s="310"/>
      <c r="K67" s="308"/>
    </row>
    <row r="68" s="1" customFormat="1" ht="15" customHeight="1">
      <c r="B68" s="306"/>
      <c r="C68" s="312"/>
      <c r="D68" s="310" t="s">
        <v>3502</v>
      </c>
      <c r="E68" s="310"/>
      <c r="F68" s="310"/>
      <c r="G68" s="310"/>
      <c r="H68" s="310"/>
      <c r="I68" s="310"/>
      <c r="J68" s="310"/>
      <c r="K68" s="308"/>
    </row>
    <row r="69" s="1" customFormat="1" ht="15" customHeight="1">
      <c r="B69" s="306"/>
      <c r="C69" s="312"/>
      <c r="D69" s="310" t="s">
        <v>3503</v>
      </c>
      <c r="E69" s="310"/>
      <c r="F69" s="310"/>
      <c r="G69" s="310"/>
      <c r="H69" s="310"/>
      <c r="I69" s="310"/>
      <c r="J69" s="310"/>
      <c r="K69" s="308"/>
    </row>
    <row r="70" s="1" customFormat="1" ht="15" customHeight="1">
      <c r="B70" s="306"/>
      <c r="C70" s="312"/>
      <c r="D70" s="310" t="s">
        <v>3504</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3505</v>
      </c>
      <c r="D75" s="326"/>
      <c r="E75" s="326"/>
      <c r="F75" s="326"/>
      <c r="G75" s="326"/>
      <c r="H75" s="326"/>
      <c r="I75" s="326"/>
      <c r="J75" s="326"/>
      <c r="K75" s="327"/>
    </row>
    <row r="76" s="1" customFormat="1" ht="17.25" customHeight="1">
      <c r="B76" s="325"/>
      <c r="C76" s="328" t="s">
        <v>3506</v>
      </c>
      <c r="D76" s="328"/>
      <c r="E76" s="328"/>
      <c r="F76" s="328" t="s">
        <v>3507</v>
      </c>
      <c r="G76" s="329"/>
      <c r="H76" s="328" t="s">
        <v>52</v>
      </c>
      <c r="I76" s="328" t="s">
        <v>55</v>
      </c>
      <c r="J76" s="328" t="s">
        <v>3508</v>
      </c>
      <c r="K76" s="327"/>
    </row>
    <row r="77" s="1" customFormat="1" ht="17.25" customHeight="1">
      <c r="B77" s="325"/>
      <c r="C77" s="330" t="s">
        <v>3509</v>
      </c>
      <c r="D77" s="330"/>
      <c r="E77" s="330"/>
      <c r="F77" s="331" t="s">
        <v>3510</v>
      </c>
      <c r="G77" s="332"/>
      <c r="H77" s="330"/>
      <c r="I77" s="330"/>
      <c r="J77" s="330" t="s">
        <v>3511</v>
      </c>
      <c r="K77" s="327"/>
    </row>
    <row r="78" s="1" customFormat="1" ht="5.25" customHeight="1">
      <c r="B78" s="325"/>
      <c r="C78" s="333"/>
      <c r="D78" s="333"/>
      <c r="E78" s="333"/>
      <c r="F78" s="333"/>
      <c r="G78" s="334"/>
      <c r="H78" s="333"/>
      <c r="I78" s="333"/>
      <c r="J78" s="333"/>
      <c r="K78" s="327"/>
    </row>
    <row r="79" s="1" customFormat="1" ht="15" customHeight="1">
      <c r="B79" s="325"/>
      <c r="C79" s="313" t="s">
        <v>51</v>
      </c>
      <c r="D79" s="335"/>
      <c r="E79" s="335"/>
      <c r="F79" s="336" t="s">
        <v>3512</v>
      </c>
      <c r="G79" s="337"/>
      <c r="H79" s="313" t="s">
        <v>3513</v>
      </c>
      <c r="I79" s="313" t="s">
        <v>3514</v>
      </c>
      <c r="J79" s="313">
        <v>20</v>
      </c>
      <c r="K79" s="327"/>
    </row>
    <row r="80" s="1" customFormat="1" ht="15" customHeight="1">
      <c r="B80" s="325"/>
      <c r="C80" s="313" t="s">
        <v>3515</v>
      </c>
      <c r="D80" s="313"/>
      <c r="E80" s="313"/>
      <c r="F80" s="336" t="s">
        <v>3512</v>
      </c>
      <c r="G80" s="337"/>
      <c r="H80" s="313" t="s">
        <v>3516</v>
      </c>
      <c r="I80" s="313" t="s">
        <v>3514</v>
      </c>
      <c r="J80" s="313">
        <v>120</v>
      </c>
      <c r="K80" s="327"/>
    </row>
    <row r="81" s="1" customFormat="1" ht="15" customHeight="1">
      <c r="B81" s="338"/>
      <c r="C81" s="313" t="s">
        <v>3517</v>
      </c>
      <c r="D81" s="313"/>
      <c r="E81" s="313"/>
      <c r="F81" s="336" t="s">
        <v>3518</v>
      </c>
      <c r="G81" s="337"/>
      <c r="H81" s="313" t="s">
        <v>3519</v>
      </c>
      <c r="I81" s="313" t="s">
        <v>3514</v>
      </c>
      <c r="J81" s="313">
        <v>50</v>
      </c>
      <c r="K81" s="327"/>
    </row>
    <row r="82" s="1" customFormat="1" ht="15" customHeight="1">
      <c r="B82" s="338"/>
      <c r="C82" s="313" t="s">
        <v>3520</v>
      </c>
      <c r="D82" s="313"/>
      <c r="E82" s="313"/>
      <c r="F82" s="336" t="s">
        <v>3512</v>
      </c>
      <c r="G82" s="337"/>
      <c r="H82" s="313" t="s">
        <v>3521</v>
      </c>
      <c r="I82" s="313" t="s">
        <v>3522</v>
      </c>
      <c r="J82" s="313"/>
      <c r="K82" s="327"/>
    </row>
    <row r="83" s="1" customFormat="1" ht="15" customHeight="1">
      <c r="B83" s="338"/>
      <c r="C83" s="339" t="s">
        <v>3523</v>
      </c>
      <c r="D83" s="339"/>
      <c r="E83" s="339"/>
      <c r="F83" s="340" t="s">
        <v>3518</v>
      </c>
      <c r="G83" s="339"/>
      <c r="H83" s="339" t="s">
        <v>3524</v>
      </c>
      <c r="I83" s="339" t="s">
        <v>3514</v>
      </c>
      <c r="J83" s="339">
        <v>15</v>
      </c>
      <c r="K83" s="327"/>
    </row>
    <row r="84" s="1" customFormat="1" ht="15" customHeight="1">
      <c r="B84" s="338"/>
      <c r="C84" s="339" t="s">
        <v>3525</v>
      </c>
      <c r="D84" s="339"/>
      <c r="E84" s="339"/>
      <c r="F84" s="340" t="s">
        <v>3518</v>
      </c>
      <c r="G84" s="339"/>
      <c r="H84" s="339" t="s">
        <v>3526</v>
      </c>
      <c r="I84" s="339" t="s">
        <v>3514</v>
      </c>
      <c r="J84" s="339">
        <v>15</v>
      </c>
      <c r="K84" s="327"/>
    </row>
    <row r="85" s="1" customFormat="1" ht="15" customHeight="1">
      <c r="B85" s="338"/>
      <c r="C85" s="339" t="s">
        <v>3527</v>
      </c>
      <c r="D85" s="339"/>
      <c r="E85" s="339"/>
      <c r="F85" s="340" t="s">
        <v>3518</v>
      </c>
      <c r="G85" s="339"/>
      <c r="H85" s="339" t="s">
        <v>3528</v>
      </c>
      <c r="I85" s="339" t="s">
        <v>3514</v>
      </c>
      <c r="J85" s="339">
        <v>20</v>
      </c>
      <c r="K85" s="327"/>
    </row>
    <row r="86" s="1" customFormat="1" ht="15" customHeight="1">
      <c r="B86" s="338"/>
      <c r="C86" s="339" t="s">
        <v>3529</v>
      </c>
      <c r="D86" s="339"/>
      <c r="E86" s="339"/>
      <c r="F86" s="340" t="s">
        <v>3518</v>
      </c>
      <c r="G86" s="339"/>
      <c r="H86" s="339" t="s">
        <v>3530</v>
      </c>
      <c r="I86" s="339" t="s">
        <v>3514</v>
      </c>
      <c r="J86" s="339">
        <v>20</v>
      </c>
      <c r="K86" s="327"/>
    </row>
    <row r="87" s="1" customFormat="1" ht="15" customHeight="1">
      <c r="B87" s="338"/>
      <c r="C87" s="313" t="s">
        <v>3531</v>
      </c>
      <c r="D87" s="313"/>
      <c r="E87" s="313"/>
      <c r="F87" s="336" t="s">
        <v>3518</v>
      </c>
      <c r="G87" s="337"/>
      <c r="H87" s="313" t="s">
        <v>3532</v>
      </c>
      <c r="I87" s="313" t="s">
        <v>3514</v>
      </c>
      <c r="J87" s="313">
        <v>50</v>
      </c>
      <c r="K87" s="327"/>
    </row>
    <row r="88" s="1" customFormat="1" ht="15" customHeight="1">
      <c r="B88" s="338"/>
      <c r="C88" s="313" t="s">
        <v>3533</v>
      </c>
      <c r="D88" s="313"/>
      <c r="E88" s="313"/>
      <c r="F88" s="336" t="s">
        <v>3518</v>
      </c>
      <c r="G88" s="337"/>
      <c r="H88" s="313" t="s">
        <v>3534</v>
      </c>
      <c r="I88" s="313" t="s">
        <v>3514</v>
      </c>
      <c r="J88" s="313">
        <v>20</v>
      </c>
      <c r="K88" s="327"/>
    </row>
    <row r="89" s="1" customFormat="1" ht="15" customHeight="1">
      <c r="B89" s="338"/>
      <c r="C89" s="313" t="s">
        <v>3535</v>
      </c>
      <c r="D89" s="313"/>
      <c r="E89" s="313"/>
      <c r="F89" s="336" t="s">
        <v>3518</v>
      </c>
      <c r="G89" s="337"/>
      <c r="H89" s="313" t="s">
        <v>3536</v>
      </c>
      <c r="I89" s="313" t="s">
        <v>3514</v>
      </c>
      <c r="J89" s="313">
        <v>20</v>
      </c>
      <c r="K89" s="327"/>
    </row>
    <row r="90" s="1" customFormat="1" ht="15" customHeight="1">
      <c r="B90" s="338"/>
      <c r="C90" s="313" t="s">
        <v>3537</v>
      </c>
      <c r="D90" s="313"/>
      <c r="E90" s="313"/>
      <c r="F90" s="336" t="s">
        <v>3518</v>
      </c>
      <c r="G90" s="337"/>
      <c r="H90" s="313" t="s">
        <v>3538</v>
      </c>
      <c r="I90" s="313" t="s">
        <v>3514</v>
      </c>
      <c r="J90" s="313">
        <v>50</v>
      </c>
      <c r="K90" s="327"/>
    </row>
    <row r="91" s="1" customFormat="1" ht="15" customHeight="1">
      <c r="B91" s="338"/>
      <c r="C91" s="313" t="s">
        <v>3539</v>
      </c>
      <c r="D91" s="313"/>
      <c r="E91" s="313"/>
      <c r="F91" s="336" t="s">
        <v>3518</v>
      </c>
      <c r="G91" s="337"/>
      <c r="H91" s="313" t="s">
        <v>3539</v>
      </c>
      <c r="I91" s="313" t="s">
        <v>3514</v>
      </c>
      <c r="J91" s="313">
        <v>50</v>
      </c>
      <c r="K91" s="327"/>
    </row>
    <row r="92" s="1" customFormat="1" ht="15" customHeight="1">
      <c r="B92" s="338"/>
      <c r="C92" s="313" t="s">
        <v>3540</v>
      </c>
      <c r="D92" s="313"/>
      <c r="E92" s="313"/>
      <c r="F92" s="336" t="s">
        <v>3518</v>
      </c>
      <c r="G92" s="337"/>
      <c r="H92" s="313" t="s">
        <v>3541</v>
      </c>
      <c r="I92" s="313" t="s">
        <v>3514</v>
      </c>
      <c r="J92" s="313">
        <v>255</v>
      </c>
      <c r="K92" s="327"/>
    </row>
    <row r="93" s="1" customFormat="1" ht="15" customHeight="1">
      <c r="B93" s="338"/>
      <c r="C93" s="313" t="s">
        <v>3542</v>
      </c>
      <c r="D93" s="313"/>
      <c r="E93" s="313"/>
      <c r="F93" s="336" t="s">
        <v>3512</v>
      </c>
      <c r="G93" s="337"/>
      <c r="H93" s="313" t="s">
        <v>3543</v>
      </c>
      <c r="I93" s="313" t="s">
        <v>3544</v>
      </c>
      <c r="J93" s="313"/>
      <c r="K93" s="327"/>
    </row>
    <row r="94" s="1" customFormat="1" ht="15" customHeight="1">
      <c r="B94" s="338"/>
      <c r="C94" s="313" t="s">
        <v>3545</v>
      </c>
      <c r="D94" s="313"/>
      <c r="E94" s="313"/>
      <c r="F94" s="336" t="s">
        <v>3512</v>
      </c>
      <c r="G94" s="337"/>
      <c r="H94" s="313" t="s">
        <v>3546</v>
      </c>
      <c r="I94" s="313" t="s">
        <v>3547</v>
      </c>
      <c r="J94" s="313"/>
      <c r="K94" s="327"/>
    </row>
    <row r="95" s="1" customFormat="1" ht="15" customHeight="1">
      <c r="B95" s="338"/>
      <c r="C95" s="313" t="s">
        <v>3548</v>
      </c>
      <c r="D95" s="313"/>
      <c r="E95" s="313"/>
      <c r="F95" s="336" t="s">
        <v>3512</v>
      </c>
      <c r="G95" s="337"/>
      <c r="H95" s="313" t="s">
        <v>3548</v>
      </c>
      <c r="I95" s="313" t="s">
        <v>3547</v>
      </c>
      <c r="J95" s="313"/>
      <c r="K95" s="327"/>
    </row>
    <row r="96" s="1" customFormat="1" ht="15" customHeight="1">
      <c r="B96" s="338"/>
      <c r="C96" s="313" t="s">
        <v>36</v>
      </c>
      <c r="D96" s="313"/>
      <c r="E96" s="313"/>
      <c r="F96" s="336" t="s">
        <v>3512</v>
      </c>
      <c r="G96" s="337"/>
      <c r="H96" s="313" t="s">
        <v>3549</v>
      </c>
      <c r="I96" s="313" t="s">
        <v>3547</v>
      </c>
      <c r="J96" s="313"/>
      <c r="K96" s="327"/>
    </row>
    <row r="97" s="1" customFormat="1" ht="15" customHeight="1">
      <c r="B97" s="338"/>
      <c r="C97" s="313" t="s">
        <v>46</v>
      </c>
      <c r="D97" s="313"/>
      <c r="E97" s="313"/>
      <c r="F97" s="336" t="s">
        <v>3512</v>
      </c>
      <c r="G97" s="337"/>
      <c r="H97" s="313" t="s">
        <v>3550</v>
      </c>
      <c r="I97" s="313" t="s">
        <v>3547</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3551</v>
      </c>
      <c r="D102" s="326"/>
      <c r="E102" s="326"/>
      <c r="F102" s="326"/>
      <c r="G102" s="326"/>
      <c r="H102" s="326"/>
      <c r="I102" s="326"/>
      <c r="J102" s="326"/>
      <c r="K102" s="327"/>
    </row>
    <row r="103" s="1" customFormat="1" ht="17.25" customHeight="1">
      <c r="B103" s="325"/>
      <c r="C103" s="328" t="s">
        <v>3506</v>
      </c>
      <c r="D103" s="328"/>
      <c r="E103" s="328"/>
      <c r="F103" s="328" t="s">
        <v>3507</v>
      </c>
      <c r="G103" s="329"/>
      <c r="H103" s="328" t="s">
        <v>52</v>
      </c>
      <c r="I103" s="328" t="s">
        <v>55</v>
      </c>
      <c r="J103" s="328" t="s">
        <v>3508</v>
      </c>
      <c r="K103" s="327"/>
    </row>
    <row r="104" s="1" customFormat="1" ht="17.25" customHeight="1">
      <c r="B104" s="325"/>
      <c r="C104" s="330" t="s">
        <v>3509</v>
      </c>
      <c r="D104" s="330"/>
      <c r="E104" s="330"/>
      <c r="F104" s="331" t="s">
        <v>3510</v>
      </c>
      <c r="G104" s="332"/>
      <c r="H104" s="330"/>
      <c r="I104" s="330"/>
      <c r="J104" s="330" t="s">
        <v>3511</v>
      </c>
      <c r="K104" s="327"/>
    </row>
    <row r="105" s="1" customFormat="1" ht="5.25" customHeight="1">
      <c r="B105" s="325"/>
      <c r="C105" s="328"/>
      <c r="D105" s="328"/>
      <c r="E105" s="328"/>
      <c r="F105" s="328"/>
      <c r="G105" s="346"/>
      <c r="H105" s="328"/>
      <c r="I105" s="328"/>
      <c r="J105" s="328"/>
      <c r="K105" s="327"/>
    </row>
    <row r="106" s="1" customFormat="1" ht="15" customHeight="1">
      <c r="B106" s="325"/>
      <c r="C106" s="313" t="s">
        <v>51</v>
      </c>
      <c r="D106" s="335"/>
      <c r="E106" s="335"/>
      <c r="F106" s="336" t="s">
        <v>3512</v>
      </c>
      <c r="G106" s="313"/>
      <c r="H106" s="313" t="s">
        <v>3552</v>
      </c>
      <c r="I106" s="313" t="s">
        <v>3514</v>
      </c>
      <c r="J106" s="313">
        <v>20</v>
      </c>
      <c r="K106" s="327"/>
    </row>
    <row r="107" s="1" customFormat="1" ht="15" customHeight="1">
      <c r="B107" s="325"/>
      <c r="C107" s="313" t="s">
        <v>3515</v>
      </c>
      <c r="D107" s="313"/>
      <c r="E107" s="313"/>
      <c r="F107" s="336" t="s">
        <v>3512</v>
      </c>
      <c r="G107" s="313"/>
      <c r="H107" s="313" t="s">
        <v>3552</v>
      </c>
      <c r="I107" s="313" t="s">
        <v>3514</v>
      </c>
      <c r="J107" s="313">
        <v>120</v>
      </c>
      <c r="K107" s="327"/>
    </row>
    <row r="108" s="1" customFormat="1" ht="15" customHeight="1">
      <c r="B108" s="338"/>
      <c r="C108" s="313" t="s">
        <v>3517</v>
      </c>
      <c r="D108" s="313"/>
      <c r="E108" s="313"/>
      <c r="F108" s="336" t="s">
        <v>3518</v>
      </c>
      <c r="G108" s="313"/>
      <c r="H108" s="313" t="s">
        <v>3552</v>
      </c>
      <c r="I108" s="313" t="s">
        <v>3514</v>
      </c>
      <c r="J108" s="313">
        <v>50</v>
      </c>
      <c r="K108" s="327"/>
    </row>
    <row r="109" s="1" customFormat="1" ht="15" customHeight="1">
      <c r="B109" s="338"/>
      <c r="C109" s="313" t="s">
        <v>3520</v>
      </c>
      <c r="D109" s="313"/>
      <c r="E109" s="313"/>
      <c r="F109" s="336" t="s">
        <v>3512</v>
      </c>
      <c r="G109" s="313"/>
      <c r="H109" s="313" t="s">
        <v>3552</v>
      </c>
      <c r="I109" s="313" t="s">
        <v>3522</v>
      </c>
      <c r="J109" s="313"/>
      <c r="K109" s="327"/>
    </row>
    <row r="110" s="1" customFormat="1" ht="15" customHeight="1">
      <c r="B110" s="338"/>
      <c r="C110" s="313" t="s">
        <v>3531</v>
      </c>
      <c r="D110" s="313"/>
      <c r="E110" s="313"/>
      <c r="F110" s="336" t="s">
        <v>3518</v>
      </c>
      <c r="G110" s="313"/>
      <c r="H110" s="313" t="s">
        <v>3552</v>
      </c>
      <c r="I110" s="313" t="s">
        <v>3514</v>
      </c>
      <c r="J110" s="313">
        <v>50</v>
      </c>
      <c r="K110" s="327"/>
    </row>
    <row r="111" s="1" customFormat="1" ht="15" customHeight="1">
      <c r="B111" s="338"/>
      <c r="C111" s="313" t="s">
        <v>3539</v>
      </c>
      <c r="D111" s="313"/>
      <c r="E111" s="313"/>
      <c r="F111" s="336" t="s">
        <v>3518</v>
      </c>
      <c r="G111" s="313"/>
      <c r="H111" s="313" t="s">
        <v>3552</v>
      </c>
      <c r="I111" s="313" t="s">
        <v>3514</v>
      </c>
      <c r="J111" s="313">
        <v>50</v>
      </c>
      <c r="K111" s="327"/>
    </row>
    <row r="112" s="1" customFormat="1" ht="15" customHeight="1">
      <c r="B112" s="338"/>
      <c r="C112" s="313" t="s">
        <v>3537</v>
      </c>
      <c r="D112" s="313"/>
      <c r="E112" s="313"/>
      <c r="F112" s="336" t="s">
        <v>3518</v>
      </c>
      <c r="G112" s="313"/>
      <c r="H112" s="313" t="s">
        <v>3552</v>
      </c>
      <c r="I112" s="313" t="s">
        <v>3514</v>
      </c>
      <c r="J112" s="313">
        <v>50</v>
      </c>
      <c r="K112" s="327"/>
    </row>
    <row r="113" s="1" customFormat="1" ht="15" customHeight="1">
      <c r="B113" s="338"/>
      <c r="C113" s="313" t="s">
        <v>51</v>
      </c>
      <c r="D113" s="313"/>
      <c r="E113" s="313"/>
      <c r="F113" s="336" t="s">
        <v>3512</v>
      </c>
      <c r="G113" s="313"/>
      <c r="H113" s="313" t="s">
        <v>3553</v>
      </c>
      <c r="I113" s="313" t="s">
        <v>3514</v>
      </c>
      <c r="J113" s="313">
        <v>20</v>
      </c>
      <c r="K113" s="327"/>
    </row>
    <row r="114" s="1" customFormat="1" ht="15" customHeight="1">
      <c r="B114" s="338"/>
      <c r="C114" s="313" t="s">
        <v>3554</v>
      </c>
      <c r="D114" s="313"/>
      <c r="E114" s="313"/>
      <c r="F114" s="336" t="s">
        <v>3512</v>
      </c>
      <c r="G114" s="313"/>
      <c r="H114" s="313" t="s">
        <v>3555</v>
      </c>
      <c r="I114" s="313" t="s">
        <v>3514</v>
      </c>
      <c r="J114" s="313">
        <v>120</v>
      </c>
      <c r="K114" s="327"/>
    </row>
    <row r="115" s="1" customFormat="1" ht="15" customHeight="1">
      <c r="B115" s="338"/>
      <c r="C115" s="313" t="s">
        <v>36</v>
      </c>
      <c r="D115" s="313"/>
      <c r="E115" s="313"/>
      <c r="F115" s="336" t="s">
        <v>3512</v>
      </c>
      <c r="G115" s="313"/>
      <c r="H115" s="313" t="s">
        <v>3556</v>
      </c>
      <c r="I115" s="313" t="s">
        <v>3547</v>
      </c>
      <c r="J115" s="313"/>
      <c r="K115" s="327"/>
    </row>
    <row r="116" s="1" customFormat="1" ht="15" customHeight="1">
      <c r="B116" s="338"/>
      <c r="C116" s="313" t="s">
        <v>46</v>
      </c>
      <c r="D116" s="313"/>
      <c r="E116" s="313"/>
      <c r="F116" s="336" t="s">
        <v>3512</v>
      </c>
      <c r="G116" s="313"/>
      <c r="H116" s="313" t="s">
        <v>3557</v>
      </c>
      <c r="I116" s="313" t="s">
        <v>3547</v>
      </c>
      <c r="J116" s="313"/>
      <c r="K116" s="327"/>
    </row>
    <row r="117" s="1" customFormat="1" ht="15" customHeight="1">
      <c r="B117" s="338"/>
      <c r="C117" s="313" t="s">
        <v>55</v>
      </c>
      <c r="D117" s="313"/>
      <c r="E117" s="313"/>
      <c r="F117" s="336" t="s">
        <v>3512</v>
      </c>
      <c r="G117" s="313"/>
      <c r="H117" s="313" t="s">
        <v>3558</v>
      </c>
      <c r="I117" s="313" t="s">
        <v>3559</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3560</v>
      </c>
      <c r="D122" s="304"/>
      <c r="E122" s="304"/>
      <c r="F122" s="304"/>
      <c r="G122" s="304"/>
      <c r="H122" s="304"/>
      <c r="I122" s="304"/>
      <c r="J122" s="304"/>
      <c r="K122" s="355"/>
    </row>
    <row r="123" s="1" customFormat="1" ht="17.25" customHeight="1">
      <c r="B123" s="356"/>
      <c r="C123" s="328" t="s">
        <v>3506</v>
      </c>
      <c r="D123" s="328"/>
      <c r="E123" s="328"/>
      <c r="F123" s="328" t="s">
        <v>3507</v>
      </c>
      <c r="G123" s="329"/>
      <c r="H123" s="328" t="s">
        <v>52</v>
      </c>
      <c r="I123" s="328" t="s">
        <v>55</v>
      </c>
      <c r="J123" s="328" t="s">
        <v>3508</v>
      </c>
      <c r="K123" s="357"/>
    </row>
    <row r="124" s="1" customFormat="1" ht="17.25" customHeight="1">
      <c r="B124" s="356"/>
      <c r="C124" s="330" t="s">
        <v>3509</v>
      </c>
      <c r="D124" s="330"/>
      <c r="E124" s="330"/>
      <c r="F124" s="331" t="s">
        <v>3510</v>
      </c>
      <c r="G124" s="332"/>
      <c r="H124" s="330"/>
      <c r="I124" s="330"/>
      <c r="J124" s="330" t="s">
        <v>3511</v>
      </c>
      <c r="K124" s="357"/>
    </row>
    <row r="125" s="1" customFormat="1" ht="5.25" customHeight="1">
      <c r="B125" s="358"/>
      <c r="C125" s="333"/>
      <c r="D125" s="333"/>
      <c r="E125" s="333"/>
      <c r="F125" s="333"/>
      <c r="G125" s="359"/>
      <c r="H125" s="333"/>
      <c r="I125" s="333"/>
      <c r="J125" s="333"/>
      <c r="K125" s="360"/>
    </row>
    <row r="126" s="1" customFormat="1" ht="15" customHeight="1">
      <c r="B126" s="358"/>
      <c r="C126" s="313" t="s">
        <v>3515</v>
      </c>
      <c r="D126" s="335"/>
      <c r="E126" s="335"/>
      <c r="F126" s="336" t="s">
        <v>3512</v>
      </c>
      <c r="G126" s="313"/>
      <c r="H126" s="313" t="s">
        <v>3552</v>
      </c>
      <c r="I126" s="313" t="s">
        <v>3514</v>
      </c>
      <c r="J126" s="313">
        <v>120</v>
      </c>
      <c r="K126" s="361"/>
    </row>
    <row r="127" s="1" customFormat="1" ht="15" customHeight="1">
      <c r="B127" s="358"/>
      <c r="C127" s="313" t="s">
        <v>3561</v>
      </c>
      <c r="D127" s="313"/>
      <c r="E127" s="313"/>
      <c r="F127" s="336" t="s">
        <v>3512</v>
      </c>
      <c r="G127" s="313"/>
      <c r="H127" s="313" t="s">
        <v>3562</v>
      </c>
      <c r="I127" s="313" t="s">
        <v>3514</v>
      </c>
      <c r="J127" s="313" t="s">
        <v>3563</v>
      </c>
      <c r="K127" s="361"/>
    </row>
    <row r="128" s="1" customFormat="1" ht="15" customHeight="1">
      <c r="B128" s="358"/>
      <c r="C128" s="313" t="s">
        <v>83</v>
      </c>
      <c r="D128" s="313"/>
      <c r="E128" s="313"/>
      <c r="F128" s="336" t="s">
        <v>3512</v>
      </c>
      <c r="G128" s="313"/>
      <c r="H128" s="313" t="s">
        <v>3564</v>
      </c>
      <c r="I128" s="313" t="s">
        <v>3514</v>
      </c>
      <c r="J128" s="313" t="s">
        <v>3563</v>
      </c>
      <c r="K128" s="361"/>
    </row>
    <row r="129" s="1" customFormat="1" ht="15" customHeight="1">
      <c r="B129" s="358"/>
      <c r="C129" s="313" t="s">
        <v>3523</v>
      </c>
      <c r="D129" s="313"/>
      <c r="E129" s="313"/>
      <c r="F129" s="336" t="s">
        <v>3518</v>
      </c>
      <c r="G129" s="313"/>
      <c r="H129" s="313" t="s">
        <v>3524</v>
      </c>
      <c r="I129" s="313" t="s">
        <v>3514</v>
      </c>
      <c r="J129" s="313">
        <v>15</v>
      </c>
      <c r="K129" s="361"/>
    </row>
    <row r="130" s="1" customFormat="1" ht="15" customHeight="1">
      <c r="B130" s="358"/>
      <c r="C130" s="339" t="s">
        <v>3525</v>
      </c>
      <c r="D130" s="339"/>
      <c r="E130" s="339"/>
      <c r="F130" s="340" t="s">
        <v>3518</v>
      </c>
      <c r="G130" s="339"/>
      <c r="H130" s="339" t="s">
        <v>3526</v>
      </c>
      <c r="I130" s="339" t="s">
        <v>3514</v>
      </c>
      <c r="J130" s="339">
        <v>15</v>
      </c>
      <c r="K130" s="361"/>
    </row>
    <row r="131" s="1" customFormat="1" ht="15" customHeight="1">
      <c r="B131" s="358"/>
      <c r="C131" s="339" t="s">
        <v>3527</v>
      </c>
      <c r="D131" s="339"/>
      <c r="E131" s="339"/>
      <c r="F131" s="340" t="s">
        <v>3518</v>
      </c>
      <c r="G131" s="339"/>
      <c r="H131" s="339" t="s">
        <v>3528</v>
      </c>
      <c r="I131" s="339" t="s">
        <v>3514</v>
      </c>
      <c r="J131" s="339">
        <v>20</v>
      </c>
      <c r="K131" s="361"/>
    </row>
    <row r="132" s="1" customFormat="1" ht="15" customHeight="1">
      <c r="B132" s="358"/>
      <c r="C132" s="339" t="s">
        <v>3529</v>
      </c>
      <c r="D132" s="339"/>
      <c r="E132" s="339"/>
      <c r="F132" s="340" t="s">
        <v>3518</v>
      </c>
      <c r="G132" s="339"/>
      <c r="H132" s="339" t="s">
        <v>3530</v>
      </c>
      <c r="I132" s="339" t="s">
        <v>3514</v>
      </c>
      <c r="J132" s="339">
        <v>20</v>
      </c>
      <c r="K132" s="361"/>
    </row>
    <row r="133" s="1" customFormat="1" ht="15" customHeight="1">
      <c r="B133" s="358"/>
      <c r="C133" s="313" t="s">
        <v>3517</v>
      </c>
      <c r="D133" s="313"/>
      <c r="E133" s="313"/>
      <c r="F133" s="336" t="s">
        <v>3518</v>
      </c>
      <c r="G133" s="313"/>
      <c r="H133" s="313" t="s">
        <v>3552</v>
      </c>
      <c r="I133" s="313" t="s">
        <v>3514</v>
      </c>
      <c r="J133" s="313">
        <v>50</v>
      </c>
      <c r="K133" s="361"/>
    </row>
    <row r="134" s="1" customFormat="1" ht="15" customHeight="1">
      <c r="B134" s="358"/>
      <c r="C134" s="313" t="s">
        <v>3531</v>
      </c>
      <c r="D134" s="313"/>
      <c r="E134" s="313"/>
      <c r="F134" s="336" t="s">
        <v>3518</v>
      </c>
      <c r="G134" s="313"/>
      <c r="H134" s="313" t="s">
        <v>3552</v>
      </c>
      <c r="I134" s="313" t="s">
        <v>3514</v>
      </c>
      <c r="J134" s="313">
        <v>50</v>
      </c>
      <c r="K134" s="361"/>
    </row>
    <row r="135" s="1" customFormat="1" ht="15" customHeight="1">
      <c r="B135" s="358"/>
      <c r="C135" s="313" t="s">
        <v>3537</v>
      </c>
      <c r="D135" s="313"/>
      <c r="E135" s="313"/>
      <c r="F135" s="336" t="s">
        <v>3518</v>
      </c>
      <c r="G135" s="313"/>
      <c r="H135" s="313" t="s">
        <v>3552</v>
      </c>
      <c r="I135" s="313" t="s">
        <v>3514</v>
      </c>
      <c r="J135" s="313">
        <v>50</v>
      </c>
      <c r="K135" s="361"/>
    </row>
    <row r="136" s="1" customFormat="1" ht="15" customHeight="1">
      <c r="B136" s="358"/>
      <c r="C136" s="313" t="s">
        <v>3539</v>
      </c>
      <c r="D136" s="313"/>
      <c r="E136" s="313"/>
      <c r="F136" s="336" t="s">
        <v>3518</v>
      </c>
      <c r="G136" s="313"/>
      <c r="H136" s="313" t="s">
        <v>3552</v>
      </c>
      <c r="I136" s="313" t="s">
        <v>3514</v>
      </c>
      <c r="J136" s="313">
        <v>50</v>
      </c>
      <c r="K136" s="361"/>
    </row>
    <row r="137" s="1" customFormat="1" ht="15" customHeight="1">
      <c r="B137" s="358"/>
      <c r="C137" s="313" t="s">
        <v>3540</v>
      </c>
      <c r="D137" s="313"/>
      <c r="E137" s="313"/>
      <c r="F137" s="336" t="s">
        <v>3518</v>
      </c>
      <c r="G137" s="313"/>
      <c r="H137" s="313" t="s">
        <v>3565</v>
      </c>
      <c r="I137" s="313" t="s">
        <v>3514</v>
      </c>
      <c r="J137" s="313">
        <v>255</v>
      </c>
      <c r="K137" s="361"/>
    </row>
    <row r="138" s="1" customFormat="1" ht="15" customHeight="1">
      <c r="B138" s="358"/>
      <c r="C138" s="313" t="s">
        <v>3542</v>
      </c>
      <c r="D138" s="313"/>
      <c r="E138" s="313"/>
      <c r="F138" s="336" t="s">
        <v>3512</v>
      </c>
      <c r="G138" s="313"/>
      <c r="H138" s="313" t="s">
        <v>3566</v>
      </c>
      <c r="I138" s="313" t="s">
        <v>3544</v>
      </c>
      <c r="J138" s="313"/>
      <c r="K138" s="361"/>
    </row>
    <row r="139" s="1" customFormat="1" ht="15" customHeight="1">
      <c r="B139" s="358"/>
      <c r="C139" s="313" t="s">
        <v>3545</v>
      </c>
      <c r="D139" s="313"/>
      <c r="E139" s="313"/>
      <c r="F139" s="336" t="s">
        <v>3512</v>
      </c>
      <c r="G139" s="313"/>
      <c r="H139" s="313" t="s">
        <v>3567</v>
      </c>
      <c r="I139" s="313" t="s">
        <v>3547</v>
      </c>
      <c r="J139" s="313"/>
      <c r="K139" s="361"/>
    </row>
    <row r="140" s="1" customFormat="1" ht="15" customHeight="1">
      <c r="B140" s="358"/>
      <c r="C140" s="313" t="s">
        <v>3548</v>
      </c>
      <c r="D140" s="313"/>
      <c r="E140" s="313"/>
      <c r="F140" s="336" t="s">
        <v>3512</v>
      </c>
      <c r="G140" s="313"/>
      <c r="H140" s="313" t="s">
        <v>3548</v>
      </c>
      <c r="I140" s="313" t="s">
        <v>3547</v>
      </c>
      <c r="J140" s="313"/>
      <c r="K140" s="361"/>
    </row>
    <row r="141" s="1" customFormat="1" ht="15" customHeight="1">
      <c r="B141" s="358"/>
      <c r="C141" s="313" t="s">
        <v>36</v>
      </c>
      <c r="D141" s="313"/>
      <c r="E141" s="313"/>
      <c r="F141" s="336" t="s">
        <v>3512</v>
      </c>
      <c r="G141" s="313"/>
      <c r="H141" s="313" t="s">
        <v>3568</v>
      </c>
      <c r="I141" s="313" t="s">
        <v>3547</v>
      </c>
      <c r="J141" s="313"/>
      <c r="K141" s="361"/>
    </row>
    <row r="142" s="1" customFormat="1" ht="15" customHeight="1">
      <c r="B142" s="358"/>
      <c r="C142" s="313" t="s">
        <v>3569</v>
      </c>
      <c r="D142" s="313"/>
      <c r="E142" s="313"/>
      <c r="F142" s="336" t="s">
        <v>3512</v>
      </c>
      <c r="G142" s="313"/>
      <c r="H142" s="313" t="s">
        <v>3570</v>
      </c>
      <c r="I142" s="313" t="s">
        <v>3547</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3571</v>
      </c>
      <c r="D147" s="326"/>
      <c r="E147" s="326"/>
      <c r="F147" s="326"/>
      <c r="G147" s="326"/>
      <c r="H147" s="326"/>
      <c r="I147" s="326"/>
      <c r="J147" s="326"/>
      <c r="K147" s="327"/>
    </row>
    <row r="148" s="1" customFormat="1" ht="17.25" customHeight="1">
      <c r="B148" s="325"/>
      <c r="C148" s="328" t="s">
        <v>3506</v>
      </c>
      <c r="D148" s="328"/>
      <c r="E148" s="328"/>
      <c r="F148" s="328" t="s">
        <v>3507</v>
      </c>
      <c r="G148" s="329"/>
      <c r="H148" s="328" t="s">
        <v>52</v>
      </c>
      <c r="I148" s="328" t="s">
        <v>55</v>
      </c>
      <c r="J148" s="328" t="s">
        <v>3508</v>
      </c>
      <c r="K148" s="327"/>
    </row>
    <row r="149" s="1" customFormat="1" ht="17.25" customHeight="1">
      <c r="B149" s="325"/>
      <c r="C149" s="330" t="s">
        <v>3509</v>
      </c>
      <c r="D149" s="330"/>
      <c r="E149" s="330"/>
      <c r="F149" s="331" t="s">
        <v>3510</v>
      </c>
      <c r="G149" s="332"/>
      <c r="H149" s="330"/>
      <c r="I149" s="330"/>
      <c r="J149" s="330" t="s">
        <v>3511</v>
      </c>
      <c r="K149" s="327"/>
    </row>
    <row r="150" s="1" customFormat="1" ht="5.25" customHeight="1">
      <c r="B150" s="338"/>
      <c r="C150" s="333"/>
      <c r="D150" s="333"/>
      <c r="E150" s="333"/>
      <c r="F150" s="333"/>
      <c r="G150" s="334"/>
      <c r="H150" s="333"/>
      <c r="I150" s="333"/>
      <c r="J150" s="333"/>
      <c r="K150" s="361"/>
    </row>
    <row r="151" s="1" customFormat="1" ht="15" customHeight="1">
      <c r="B151" s="338"/>
      <c r="C151" s="365" t="s">
        <v>3515</v>
      </c>
      <c r="D151" s="313"/>
      <c r="E151" s="313"/>
      <c r="F151" s="366" t="s">
        <v>3512</v>
      </c>
      <c r="G151" s="313"/>
      <c r="H151" s="365" t="s">
        <v>3552</v>
      </c>
      <c r="I151" s="365" t="s">
        <v>3514</v>
      </c>
      <c r="J151" s="365">
        <v>120</v>
      </c>
      <c r="K151" s="361"/>
    </row>
    <row r="152" s="1" customFormat="1" ht="15" customHeight="1">
      <c r="B152" s="338"/>
      <c r="C152" s="365" t="s">
        <v>3561</v>
      </c>
      <c r="D152" s="313"/>
      <c r="E152" s="313"/>
      <c r="F152" s="366" t="s">
        <v>3512</v>
      </c>
      <c r="G152" s="313"/>
      <c r="H152" s="365" t="s">
        <v>3572</v>
      </c>
      <c r="I152" s="365" t="s">
        <v>3514</v>
      </c>
      <c r="J152" s="365" t="s">
        <v>3563</v>
      </c>
      <c r="K152" s="361"/>
    </row>
    <row r="153" s="1" customFormat="1" ht="15" customHeight="1">
      <c r="B153" s="338"/>
      <c r="C153" s="365" t="s">
        <v>83</v>
      </c>
      <c r="D153" s="313"/>
      <c r="E153" s="313"/>
      <c r="F153" s="366" t="s">
        <v>3512</v>
      </c>
      <c r="G153" s="313"/>
      <c r="H153" s="365" t="s">
        <v>3573</v>
      </c>
      <c r="I153" s="365" t="s">
        <v>3514</v>
      </c>
      <c r="J153" s="365" t="s">
        <v>3563</v>
      </c>
      <c r="K153" s="361"/>
    </row>
    <row r="154" s="1" customFormat="1" ht="15" customHeight="1">
      <c r="B154" s="338"/>
      <c r="C154" s="365" t="s">
        <v>3517</v>
      </c>
      <c r="D154" s="313"/>
      <c r="E154" s="313"/>
      <c r="F154" s="366" t="s">
        <v>3518</v>
      </c>
      <c r="G154" s="313"/>
      <c r="H154" s="365" t="s">
        <v>3552</v>
      </c>
      <c r="I154" s="365" t="s">
        <v>3514</v>
      </c>
      <c r="J154" s="365">
        <v>50</v>
      </c>
      <c r="K154" s="361"/>
    </row>
    <row r="155" s="1" customFormat="1" ht="15" customHeight="1">
      <c r="B155" s="338"/>
      <c r="C155" s="365" t="s">
        <v>3520</v>
      </c>
      <c r="D155" s="313"/>
      <c r="E155" s="313"/>
      <c r="F155" s="366" t="s">
        <v>3512</v>
      </c>
      <c r="G155" s="313"/>
      <c r="H155" s="365" t="s">
        <v>3552</v>
      </c>
      <c r="I155" s="365" t="s">
        <v>3522</v>
      </c>
      <c r="J155" s="365"/>
      <c r="K155" s="361"/>
    </row>
    <row r="156" s="1" customFormat="1" ht="15" customHeight="1">
      <c r="B156" s="338"/>
      <c r="C156" s="365" t="s">
        <v>3531</v>
      </c>
      <c r="D156" s="313"/>
      <c r="E156" s="313"/>
      <c r="F156" s="366" t="s">
        <v>3518</v>
      </c>
      <c r="G156" s="313"/>
      <c r="H156" s="365" t="s">
        <v>3552</v>
      </c>
      <c r="I156" s="365" t="s">
        <v>3514</v>
      </c>
      <c r="J156" s="365">
        <v>50</v>
      </c>
      <c r="K156" s="361"/>
    </row>
    <row r="157" s="1" customFormat="1" ht="15" customHeight="1">
      <c r="B157" s="338"/>
      <c r="C157" s="365" t="s">
        <v>3539</v>
      </c>
      <c r="D157" s="313"/>
      <c r="E157" s="313"/>
      <c r="F157" s="366" t="s">
        <v>3518</v>
      </c>
      <c r="G157" s="313"/>
      <c r="H157" s="365" t="s">
        <v>3552</v>
      </c>
      <c r="I157" s="365" t="s">
        <v>3514</v>
      </c>
      <c r="J157" s="365">
        <v>50</v>
      </c>
      <c r="K157" s="361"/>
    </row>
    <row r="158" s="1" customFormat="1" ht="15" customHeight="1">
      <c r="B158" s="338"/>
      <c r="C158" s="365" t="s">
        <v>3537</v>
      </c>
      <c r="D158" s="313"/>
      <c r="E158" s="313"/>
      <c r="F158" s="366" t="s">
        <v>3518</v>
      </c>
      <c r="G158" s="313"/>
      <c r="H158" s="365" t="s">
        <v>3552</v>
      </c>
      <c r="I158" s="365" t="s">
        <v>3514</v>
      </c>
      <c r="J158" s="365">
        <v>50</v>
      </c>
      <c r="K158" s="361"/>
    </row>
    <row r="159" s="1" customFormat="1" ht="15" customHeight="1">
      <c r="B159" s="338"/>
      <c r="C159" s="365" t="s">
        <v>124</v>
      </c>
      <c r="D159" s="313"/>
      <c r="E159" s="313"/>
      <c r="F159" s="366" t="s">
        <v>3512</v>
      </c>
      <c r="G159" s="313"/>
      <c r="H159" s="365" t="s">
        <v>3574</v>
      </c>
      <c r="I159" s="365" t="s">
        <v>3514</v>
      </c>
      <c r="J159" s="365" t="s">
        <v>3575</v>
      </c>
      <c r="K159" s="361"/>
    </row>
    <row r="160" s="1" customFormat="1" ht="15" customHeight="1">
      <c r="B160" s="338"/>
      <c r="C160" s="365" t="s">
        <v>3576</v>
      </c>
      <c r="D160" s="313"/>
      <c r="E160" s="313"/>
      <c r="F160" s="366" t="s">
        <v>3512</v>
      </c>
      <c r="G160" s="313"/>
      <c r="H160" s="365" t="s">
        <v>3577</v>
      </c>
      <c r="I160" s="365" t="s">
        <v>3547</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3578</v>
      </c>
      <c r="D165" s="304"/>
      <c r="E165" s="304"/>
      <c r="F165" s="304"/>
      <c r="G165" s="304"/>
      <c r="H165" s="304"/>
      <c r="I165" s="304"/>
      <c r="J165" s="304"/>
      <c r="K165" s="305"/>
    </row>
    <row r="166" s="1" customFormat="1" ht="17.25" customHeight="1">
      <c r="B166" s="303"/>
      <c r="C166" s="328" t="s">
        <v>3506</v>
      </c>
      <c r="D166" s="328"/>
      <c r="E166" s="328"/>
      <c r="F166" s="328" t="s">
        <v>3507</v>
      </c>
      <c r="G166" s="370"/>
      <c r="H166" s="371" t="s">
        <v>52</v>
      </c>
      <c r="I166" s="371" t="s">
        <v>55</v>
      </c>
      <c r="J166" s="328" t="s">
        <v>3508</v>
      </c>
      <c r="K166" s="305"/>
    </row>
    <row r="167" s="1" customFormat="1" ht="17.25" customHeight="1">
      <c r="B167" s="306"/>
      <c r="C167" s="330" t="s">
        <v>3509</v>
      </c>
      <c r="D167" s="330"/>
      <c r="E167" s="330"/>
      <c r="F167" s="331" t="s">
        <v>3510</v>
      </c>
      <c r="G167" s="372"/>
      <c r="H167" s="373"/>
      <c r="I167" s="373"/>
      <c r="J167" s="330" t="s">
        <v>3511</v>
      </c>
      <c r="K167" s="308"/>
    </row>
    <row r="168" s="1" customFormat="1" ht="5.25" customHeight="1">
      <c r="B168" s="338"/>
      <c r="C168" s="333"/>
      <c r="D168" s="333"/>
      <c r="E168" s="333"/>
      <c r="F168" s="333"/>
      <c r="G168" s="334"/>
      <c r="H168" s="333"/>
      <c r="I168" s="333"/>
      <c r="J168" s="333"/>
      <c r="K168" s="361"/>
    </row>
    <row r="169" s="1" customFormat="1" ht="15" customHeight="1">
      <c r="B169" s="338"/>
      <c r="C169" s="313" t="s">
        <v>3515</v>
      </c>
      <c r="D169" s="313"/>
      <c r="E169" s="313"/>
      <c r="F169" s="336" t="s">
        <v>3512</v>
      </c>
      <c r="G169" s="313"/>
      <c r="H169" s="313" t="s">
        <v>3552</v>
      </c>
      <c r="I169" s="313" t="s">
        <v>3514</v>
      </c>
      <c r="J169" s="313">
        <v>120</v>
      </c>
      <c r="K169" s="361"/>
    </row>
    <row r="170" s="1" customFormat="1" ht="15" customHeight="1">
      <c r="B170" s="338"/>
      <c r="C170" s="313" t="s">
        <v>3561</v>
      </c>
      <c r="D170" s="313"/>
      <c r="E170" s="313"/>
      <c r="F170" s="336" t="s">
        <v>3512</v>
      </c>
      <c r="G170" s="313"/>
      <c r="H170" s="313" t="s">
        <v>3562</v>
      </c>
      <c r="I170" s="313" t="s">
        <v>3514</v>
      </c>
      <c r="J170" s="313" t="s">
        <v>3563</v>
      </c>
      <c r="K170" s="361"/>
    </row>
    <row r="171" s="1" customFormat="1" ht="15" customHeight="1">
      <c r="B171" s="338"/>
      <c r="C171" s="313" t="s">
        <v>83</v>
      </c>
      <c r="D171" s="313"/>
      <c r="E171" s="313"/>
      <c r="F171" s="336" t="s">
        <v>3512</v>
      </c>
      <c r="G171" s="313"/>
      <c r="H171" s="313" t="s">
        <v>3579</v>
      </c>
      <c r="I171" s="313" t="s">
        <v>3514</v>
      </c>
      <c r="J171" s="313" t="s">
        <v>3563</v>
      </c>
      <c r="K171" s="361"/>
    </row>
    <row r="172" s="1" customFormat="1" ht="15" customHeight="1">
      <c r="B172" s="338"/>
      <c r="C172" s="313" t="s">
        <v>3517</v>
      </c>
      <c r="D172" s="313"/>
      <c r="E172" s="313"/>
      <c r="F172" s="336" t="s">
        <v>3518</v>
      </c>
      <c r="G172" s="313"/>
      <c r="H172" s="313" t="s">
        <v>3579</v>
      </c>
      <c r="I172" s="313" t="s">
        <v>3514</v>
      </c>
      <c r="J172" s="313">
        <v>50</v>
      </c>
      <c r="K172" s="361"/>
    </row>
    <row r="173" s="1" customFormat="1" ht="15" customHeight="1">
      <c r="B173" s="338"/>
      <c r="C173" s="313" t="s">
        <v>3520</v>
      </c>
      <c r="D173" s="313"/>
      <c r="E173" s="313"/>
      <c r="F173" s="336" t="s">
        <v>3512</v>
      </c>
      <c r="G173" s="313"/>
      <c r="H173" s="313" t="s">
        <v>3579</v>
      </c>
      <c r="I173" s="313" t="s">
        <v>3522</v>
      </c>
      <c r="J173" s="313"/>
      <c r="K173" s="361"/>
    </row>
    <row r="174" s="1" customFormat="1" ht="15" customHeight="1">
      <c r="B174" s="338"/>
      <c r="C174" s="313" t="s">
        <v>3531</v>
      </c>
      <c r="D174" s="313"/>
      <c r="E174" s="313"/>
      <c r="F174" s="336" t="s">
        <v>3518</v>
      </c>
      <c r="G174" s="313"/>
      <c r="H174" s="313" t="s">
        <v>3579</v>
      </c>
      <c r="I174" s="313" t="s">
        <v>3514</v>
      </c>
      <c r="J174" s="313">
        <v>50</v>
      </c>
      <c r="K174" s="361"/>
    </row>
    <row r="175" s="1" customFormat="1" ht="15" customHeight="1">
      <c r="B175" s="338"/>
      <c r="C175" s="313" t="s">
        <v>3539</v>
      </c>
      <c r="D175" s="313"/>
      <c r="E175" s="313"/>
      <c r="F175" s="336" t="s">
        <v>3518</v>
      </c>
      <c r="G175" s="313"/>
      <c r="H175" s="313" t="s">
        <v>3579</v>
      </c>
      <c r="I175" s="313" t="s">
        <v>3514</v>
      </c>
      <c r="J175" s="313">
        <v>50</v>
      </c>
      <c r="K175" s="361"/>
    </row>
    <row r="176" s="1" customFormat="1" ht="15" customHeight="1">
      <c r="B176" s="338"/>
      <c r="C176" s="313" t="s">
        <v>3537</v>
      </c>
      <c r="D176" s="313"/>
      <c r="E176" s="313"/>
      <c r="F176" s="336" t="s">
        <v>3518</v>
      </c>
      <c r="G176" s="313"/>
      <c r="H176" s="313" t="s">
        <v>3579</v>
      </c>
      <c r="I176" s="313" t="s">
        <v>3514</v>
      </c>
      <c r="J176" s="313">
        <v>50</v>
      </c>
      <c r="K176" s="361"/>
    </row>
    <row r="177" s="1" customFormat="1" ht="15" customHeight="1">
      <c r="B177" s="338"/>
      <c r="C177" s="313" t="s">
        <v>151</v>
      </c>
      <c r="D177" s="313"/>
      <c r="E177" s="313"/>
      <c r="F177" s="336" t="s">
        <v>3512</v>
      </c>
      <c r="G177" s="313"/>
      <c r="H177" s="313" t="s">
        <v>3580</v>
      </c>
      <c r="I177" s="313" t="s">
        <v>3581</v>
      </c>
      <c r="J177" s="313"/>
      <c r="K177" s="361"/>
    </row>
    <row r="178" s="1" customFormat="1" ht="15" customHeight="1">
      <c r="B178" s="338"/>
      <c r="C178" s="313" t="s">
        <v>55</v>
      </c>
      <c r="D178" s="313"/>
      <c r="E178" s="313"/>
      <c r="F178" s="336" t="s">
        <v>3512</v>
      </c>
      <c r="G178" s="313"/>
      <c r="H178" s="313" t="s">
        <v>3582</v>
      </c>
      <c r="I178" s="313" t="s">
        <v>3583</v>
      </c>
      <c r="J178" s="313">
        <v>1</v>
      </c>
      <c r="K178" s="361"/>
    </row>
    <row r="179" s="1" customFormat="1" ht="15" customHeight="1">
      <c r="B179" s="338"/>
      <c r="C179" s="313" t="s">
        <v>51</v>
      </c>
      <c r="D179" s="313"/>
      <c r="E179" s="313"/>
      <c r="F179" s="336" t="s">
        <v>3512</v>
      </c>
      <c r="G179" s="313"/>
      <c r="H179" s="313" t="s">
        <v>3584</v>
      </c>
      <c r="I179" s="313" t="s">
        <v>3514</v>
      </c>
      <c r="J179" s="313">
        <v>20</v>
      </c>
      <c r="K179" s="361"/>
    </row>
    <row r="180" s="1" customFormat="1" ht="15" customHeight="1">
      <c r="B180" s="338"/>
      <c r="C180" s="313" t="s">
        <v>52</v>
      </c>
      <c r="D180" s="313"/>
      <c r="E180" s="313"/>
      <c r="F180" s="336" t="s">
        <v>3512</v>
      </c>
      <c r="G180" s="313"/>
      <c r="H180" s="313" t="s">
        <v>3585</v>
      </c>
      <c r="I180" s="313" t="s">
        <v>3514</v>
      </c>
      <c r="J180" s="313">
        <v>255</v>
      </c>
      <c r="K180" s="361"/>
    </row>
    <row r="181" s="1" customFormat="1" ht="15" customHeight="1">
      <c r="B181" s="338"/>
      <c r="C181" s="313" t="s">
        <v>152</v>
      </c>
      <c r="D181" s="313"/>
      <c r="E181" s="313"/>
      <c r="F181" s="336" t="s">
        <v>3512</v>
      </c>
      <c r="G181" s="313"/>
      <c r="H181" s="313" t="s">
        <v>3476</v>
      </c>
      <c r="I181" s="313" t="s">
        <v>3514</v>
      </c>
      <c r="J181" s="313">
        <v>10</v>
      </c>
      <c r="K181" s="361"/>
    </row>
    <row r="182" s="1" customFormat="1" ht="15" customHeight="1">
      <c r="B182" s="338"/>
      <c r="C182" s="313" t="s">
        <v>153</v>
      </c>
      <c r="D182" s="313"/>
      <c r="E182" s="313"/>
      <c r="F182" s="336" t="s">
        <v>3512</v>
      </c>
      <c r="G182" s="313"/>
      <c r="H182" s="313" t="s">
        <v>3586</v>
      </c>
      <c r="I182" s="313" t="s">
        <v>3547</v>
      </c>
      <c r="J182" s="313"/>
      <c r="K182" s="361"/>
    </row>
    <row r="183" s="1" customFormat="1" ht="15" customHeight="1">
      <c r="B183" s="338"/>
      <c r="C183" s="313" t="s">
        <v>3587</v>
      </c>
      <c r="D183" s="313"/>
      <c r="E183" s="313"/>
      <c r="F183" s="336" t="s">
        <v>3512</v>
      </c>
      <c r="G183" s="313"/>
      <c r="H183" s="313" t="s">
        <v>3588</v>
      </c>
      <c r="I183" s="313" t="s">
        <v>3547</v>
      </c>
      <c r="J183" s="313"/>
      <c r="K183" s="361"/>
    </row>
    <row r="184" s="1" customFormat="1" ht="15" customHeight="1">
      <c r="B184" s="338"/>
      <c r="C184" s="313" t="s">
        <v>3576</v>
      </c>
      <c r="D184" s="313"/>
      <c r="E184" s="313"/>
      <c r="F184" s="336" t="s">
        <v>3512</v>
      </c>
      <c r="G184" s="313"/>
      <c r="H184" s="313" t="s">
        <v>3589</v>
      </c>
      <c r="I184" s="313" t="s">
        <v>3547</v>
      </c>
      <c r="J184" s="313"/>
      <c r="K184" s="361"/>
    </row>
    <row r="185" s="1" customFormat="1" ht="15" customHeight="1">
      <c r="B185" s="338"/>
      <c r="C185" s="313" t="s">
        <v>155</v>
      </c>
      <c r="D185" s="313"/>
      <c r="E185" s="313"/>
      <c r="F185" s="336" t="s">
        <v>3518</v>
      </c>
      <c r="G185" s="313"/>
      <c r="H185" s="313" t="s">
        <v>3590</v>
      </c>
      <c r="I185" s="313" t="s">
        <v>3514</v>
      </c>
      <c r="J185" s="313">
        <v>50</v>
      </c>
      <c r="K185" s="361"/>
    </row>
    <row r="186" s="1" customFormat="1" ht="15" customHeight="1">
      <c r="B186" s="338"/>
      <c r="C186" s="313" t="s">
        <v>3591</v>
      </c>
      <c r="D186" s="313"/>
      <c r="E186" s="313"/>
      <c r="F186" s="336" t="s">
        <v>3518</v>
      </c>
      <c r="G186" s="313"/>
      <c r="H186" s="313" t="s">
        <v>3592</v>
      </c>
      <c r="I186" s="313" t="s">
        <v>3593</v>
      </c>
      <c r="J186" s="313"/>
      <c r="K186" s="361"/>
    </row>
    <row r="187" s="1" customFormat="1" ht="15" customHeight="1">
      <c r="B187" s="338"/>
      <c r="C187" s="313" t="s">
        <v>3594</v>
      </c>
      <c r="D187" s="313"/>
      <c r="E187" s="313"/>
      <c r="F187" s="336" t="s">
        <v>3518</v>
      </c>
      <c r="G187" s="313"/>
      <c r="H187" s="313" t="s">
        <v>3595</v>
      </c>
      <c r="I187" s="313" t="s">
        <v>3593</v>
      </c>
      <c r="J187" s="313"/>
      <c r="K187" s="361"/>
    </row>
    <row r="188" s="1" customFormat="1" ht="15" customHeight="1">
      <c r="B188" s="338"/>
      <c r="C188" s="313" t="s">
        <v>3596</v>
      </c>
      <c r="D188" s="313"/>
      <c r="E188" s="313"/>
      <c r="F188" s="336" t="s">
        <v>3518</v>
      </c>
      <c r="G188" s="313"/>
      <c r="H188" s="313" t="s">
        <v>3597</v>
      </c>
      <c r="I188" s="313" t="s">
        <v>3593</v>
      </c>
      <c r="J188" s="313"/>
      <c r="K188" s="361"/>
    </row>
    <row r="189" s="1" customFormat="1" ht="15" customHeight="1">
      <c r="B189" s="338"/>
      <c r="C189" s="374" t="s">
        <v>3598</v>
      </c>
      <c r="D189" s="313"/>
      <c r="E189" s="313"/>
      <c r="F189" s="336" t="s">
        <v>3518</v>
      </c>
      <c r="G189" s="313"/>
      <c r="H189" s="313" t="s">
        <v>3599</v>
      </c>
      <c r="I189" s="313" t="s">
        <v>3600</v>
      </c>
      <c r="J189" s="375" t="s">
        <v>3601</v>
      </c>
      <c r="K189" s="361"/>
    </row>
    <row r="190" s="18" customFormat="1" ht="15" customHeight="1">
      <c r="B190" s="376"/>
      <c r="C190" s="377" t="s">
        <v>3602</v>
      </c>
      <c r="D190" s="378"/>
      <c r="E190" s="378"/>
      <c r="F190" s="379" t="s">
        <v>3518</v>
      </c>
      <c r="G190" s="378"/>
      <c r="H190" s="378" t="s">
        <v>3603</v>
      </c>
      <c r="I190" s="378" t="s">
        <v>3600</v>
      </c>
      <c r="J190" s="380" t="s">
        <v>3601</v>
      </c>
      <c r="K190" s="381"/>
    </row>
    <row r="191" s="1" customFormat="1" ht="15" customHeight="1">
      <c r="B191" s="338"/>
      <c r="C191" s="374" t="s">
        <v>40</v>
      </c>
      <c r="D191" s="313"/>
      <c r="E191" s="313"/>
      <c r="F191" s="336" t="s">
        <v>3512</v>
      </c>
      <c r="G191" s="313"/>
      <c r="H191" s="310" t="s">
        <v>3604</v>
      </c>
      <c r="I191" s="313" t="s">
        <v>3605</v>
      </c>
      <c r="J191" s="313"/>
      <c r="K191" s="361"/>
    </row>
    <row r="192" s="1" customFormat="1" ht="15" customHeight="1">
      <c r="B192" s="338"/>
      <c r="C192" s="374" t="s">
        <v>3606</v>
      </c>
      <c r="D192" s="313"/>
      <c r="E192" s="313"/>
      <c r="F192" s="336" t="s">
        <v>3512</v>
      </c>
      <c r="G192" s="313"/>
      <c r="H192" s="313" t="s">
        <v>3607</v>
      </c>
      <c r="I192" s="313" t="s">
        <v>3547</v>
      </c>
      <c r="J192" s="313"/>
      <c r="K192" s="361"/>
    </row>
    <row r="193" s="1" customFormat="1" ht="15" customHeight="1">
      <c r="B193" s="338"/>
      <c r="C193" s="374" t="s">
        <v>3608</v>
      </c>
      <c r="D193" s="313"/>
      <c r="E193" s="313"/>
      <c r="F193" s="336" t="s">
        <v>3512</v>
      </c>
      <c r="G193" s="313"/>
      <c r="H193" s="313" t="s">
        <v>3609</v>
      </c>
      <c r="I193" s="313" t="s">
        <v>3547</v>
      </c>
      <c r="J193" s="313"/>
      <c r="K193" s="361"/>
    </row>
    <row r="194" s="1" customFormat="1" ht="15" customHeight="1">
      <c r="B194" s="338"/>
      <c r="C194" s="374" t="s">
        <v>3610</v>
      </c>
      <c r="D194" s="313"/>
      <c r="E194" s="313"/>
      <c r="F194" s="336" t="s">
        <v>3518</v>
      </c>
      <c r="G194" s="313"/>
      <c r="H194" s="313" t="s">
        <v>3611</v>
      </c>
      <c r="I194" s="313" t="s">
        <v>3547</v>
      </c>
      <c r="J194" s="313"/>
      <c r="K194" s="361"/>
    </row>
    <row r="195" s="1" customFormat="1" ht="15" customHeight="1">
      <c r="B195" s="367"/>
      <c r="C195" s="382"/>
      <c r="D195" s="347"/>
      <c r="E195" s="347"/>
      <c r="F195" s="347"/>
      <c r="G195" s="347"/>
      <c r="H195" s="347"/>
      <c r="I195" s="347"/>
      <c r="J195" s="347"/>
      <c r="K195" s="368"/>
    </row>
    <row r="196" s="1" customFormat="1" ht="18.75" customHeight="1">
      <c r="B196" s="349"/>
      <c r="C196" s="359"/>
      <c r="D196" s="359"/>
      <c r="E196" s="359"/>
      <c r="F196" s="369"/>
      <c r="G196" s="359"/>
      <c r="H196" s="359"/>
      <c r="I196" s="359"/>
      <c r="J196" s="359"/>
      <c r="K196" s="349"/>
    </row>
    <row r="197" s="1" customFormat="1" ht="18.75" customHeight="1">
      <c r="B197" s="349"/>
      <c r="C197" s="359"/>
      <c r="D197" s="359"/>
      <c r="E197" s="359"/>
      <c r="F197" s="369"/>
      <c r="G197" s="359"/>
      <c r="H197" s="359"/>
      <c r="I197" s="359"/>
      <c r="J197" s="359"/>
      <c r="K197" s="349"/>
    </row>
    <row r="198" s="1" customFormat="1" ht="18.75" customHeight="1">
      <c r="B198" s="321"/>
      <c r="C198" s="321"/>
      <c r="D198" s="321"/>
      <c r="E198" s="321"/>
      <c r="F198" s="321"/>
      <c r="G198" s="321"/>
      <c r="H198" s="321"/>
      <c r="I198" s="321"/>
      <c r="J198" s="321"/>
      <c r="K198" s="321"/>
    </row>
    <row r="199" s="1" customFormat="1" ht="13.5">
      <c r="B199" s="300"/>
      <c r="C199" s="301"/>
      <c r="D199" s="301"/>
      <c r="E199" s="301"/>
      <c r="F199" s="301"/>
      <c r="G199" s="301"/>
      <c r="H199" s="301"/>
      <c r="I199" s="301"/>
      <c r="J199" s="301"/>
      <c r="K199" s="302"/>
    </row>
    <row r="200" s="1" customFormat="1" ht="21">
      <c r="B200" s="303"/>
      <c r="C200" s="304" t="s">
        <v>3612</v>
      </c>
      <c r="D200" s="304"/>
      <c r="E200" s="304"/>
      <c r="F200" s="304"/>
      <c r="G200" s="304"/>
      <c r="H200" s="304"/>
      <c r="I200" s="304"/>
      <c r="J200" s="304"/>
      <c r="K200" s="305"/>
    </row>
    <row r="201" s="1" customFormat="1" ht="25.5" customHeight="1">
      <c r="B201" s="303"/>
      <c r="C201" s="383" t="s">
        <v>3613</v>
      </c>
      <c r="D201" s="383"/>
      <c r="E201" s="383"/>
      <c r="F201" s="383" t="s">
        <v>3614</v>
      </c>
      <c r="G201" s="384"/>
      <c r="H201" s="383" t="s">
        <v>3615</v>
      </c>
      <c r="I201" s="383"/>
      <c r="J201" s="383"/>
      <c r="K201" s="305"/>
    </row>
    <row r="202" s="1" customFormat="1" ht="5.25" customHeight="1">
      <c r="B202" s="338"/>
      <c r="C202" s="333"/>
      <c r="D202" s="333"/>
      <c r="E202" s="333"/>
      <c r="F202" s="333"/>
      <c r="G202" s="359"/>
      <c r="H202" s="333"/>
      <c r="I202" s="333"/>
      <c r="J202" s="333"/>
      <c r="K202" s="361"/>
    </row>
    <row r="203" s="1" customFormat="1" ht="15" customHeight="1">
      <c r="B203" s="338"/>
      <c r="C203" s="313" t="s">
        <v>3605</v>
      </c>
      <c r="D203" s="313"/>
      <c r="E203" s="313"/>
      <c r="F203" s="336" t="s">
        <v>41</v>
      </c>
      <c r="G203" s="313"/>
      <c r="H203" s="313" t="s">
        <v>3616</v>
      </c>
      <c r="I203" s="313"/>
      <c r="J203" s="313"/>
      <c r="K203" s="361"/>
    </row>
    <row r="204" s="1" customFormat="1" ht="15" customHeight="1">
      <c r="B204" s="338"/>
      <c r="C204" s="313"/>
      <c r="D204" s="313"/>
      <c r="E204" s="313"/>
      <c r="F204" s="336" t="s">
        <v>42</v>
      </c>
      <c r="G204" s="313"/>
      <c r="H204" s="313" t="s">
        <v>3617</v>
      </c>
      <c r="I204" s="313"/>
      <c r="J204" s="313"/>
      <c r="K204" s="361"/>
    </row>
    <row r="205" s="1" customFormat="1" ht="15" customHeight="1">
      <c r="B205" s="338"/>
      <c r="C205" s="313"/>
      <c r="D205" s="313"/>
      <c r="E205" s="313"/>
      <c r="F205" s="336" t="s">
        <v>45</v>
      </c>
      <c r="G205" s="313"/>
      <c r="H205" s="313" t="s">
        <v>3618</v>
      </c>
      <c r="I205" s="313"/>
      <c r="J205" s="313"/>
      <c r="K205" s="361"/>
    </row>
    <row r="206" s="1" customFormat="1" ht="15" customHeight="1">
      <c r="B206" s="338"/>
      <c r="C206" s="313"/>
      <c r="D206" s="313"/>
      <c r="E206" s="313"/>
      <c r="F206" s="336" t="s">
        <v>43</v>
      </c>
      <c r="G206" s="313"/>
      <c r="H206" s="313" t="s">
        <v>3619</v>
      </c>
      <c r="I206" s="313"/>
      <c r="J206" s="313"/>
      <c r="K206" s="361"/>
    </row>
    <row r="207" s="1" customFormat="1" ht="15" customHeight="1">
      <c r="B207" s="338"/>
      <c r="C207" s="313"/>
      <c r="D207" s="313"/>
      <c r="E207" s="313"/>
      <c r="F207" s="336" t="s">
        <v>44</v>
      </c>
      <c r="G207" s="313"/>
      <c r="H207" s="313" t="s">
        <v>3620</v>
      </c>
      <c r="I207" s="313"/>
      <c r="J207" s="313"/>
      <c r="K207" s="361"/>
    </row>
    <row r="208" s="1" customFormat="1" ht="15" customHeight="1">
      <c r="B208" s="338"/>
      <c r="C208" s="313"/>
      <c r="D208" s="313"/>
      <c r="E208" s="313"/>
      <c r="F208" s="336"/>
      <c r="G208" s="313"/>
      <c r="H208" s="313"/>
      <c r="I208" s="313"/>
      <c r="J208" s="313"/>
      <c r="K208" s="361"/>
    </row>
    <row r="209" s="1" customFormat="1" ht="15" customHeight="1">
      <c r="B209" s="338"/>
      <c r="C209" s="313" t="s">
        <v>3559</v>
      </c>
      <c r="D209" s="313"/>
      <c r="E209" s="313"/>
      <c r="F209" s="336" t="s">
        <v>76</v>
      </c>
      <c r="G209" s="313"/>
      <c r="H209" s="313" t="s">
        <v>3621</v>
      </c>
      <c r="I209" s="313"/>
      <c r="J209" s="313"/>
      <c r="K209" s="361"/>
    </row>
    <row r="210" s="1" customFormat="1" ht="15" customHeight="1">
      <c r="B210" s="338"/>
      <c r="C210" s="313"/>
      <c r="D210" s="313"/>
      <c r="E210" s="313"/>
      <c r="F210" s="336" t="s">
        <v>3457</v>
      </c>
      <c r="G210" s="313"/>
      <c r="H210" s="313" t="s">
        <v>3458</v>
      </c>
      <c r="I210" s="313"/>
      <c r="J210" s="313"/>
      <c r="K210" s="361"/>
    </row>
    <row r="211" s="1" customFormat="1" ht="15" customHeight="1">
      <c r="B211" s="338"/>
      <c r="C211" s="313"/>
      <c r="D211" s="313"/>
      <c r="E211" s="313"/>
      <c r="F211" s="336" t="s">
        <v>3455</v>
      </c>
      <c r="G211" s="313"/>
      <c r="H211" s="313" t="s">
        <v>3622</v>
      </c>
      <c r="I211" s="313"/>
      <c r="J211" s="313"/>
      <c r="K211" s="361"/>
    </row>
    <row r="212" s="1" customFormat="1" ht="15" customHeight="1">
      <c r="B212" s="385"/>
      <c r="C212" s="313"/>
      <c r="D212" s="313"/>
      <c r="E212" s="313"/>
      <c r="F212" s="336" t="s">
        <v>3459</v>
      </c>
      <c r="G212" s="374"/>
      <c r="H212" s="365" t="s">
        <v>116</v>
      </c>
      <c r="I212" s="365"/>
      <c r="J212" s="365"/>
      <c r="K212" s="386"/>
    </row>
    <row r="213" s="1" customFormat="1" ht="15" customHeight="1">
      <c r="B213" s="385"/>
      <c r="C213" s="313"/>
      <c r="D213" s="313"/>
      <c r="E213" s="313"/>
      <c r="F213" s="336" t="s">
        <v>3460</v>
      </c>
      <c r="G213" s="374"/>
      <c r="H213" s="365" t="s">
        <v>3623</v>
      </c>
      <c r="I213" s="365"/>
      <c r="J213" s="365"/>
      <c r="K213" s="386"/>
    </row>
    <row r="214" s="1" customFormat="1" ht="15" customHeight="1">
      <c r="B214" s="385"/>
      <c r="C214" s="313"/>
      <c r="D214" s="313"/>
      <c r="E214" s="313"/>
      <c r="F214" s="336"/>
      <c r="G214" s="374"/>
      <c r="H214" s="365"/>
      <c r="I214" s="365"/>
      <c r="J214" s="365"/>
      <c r="K214" s="386"/>
    </row>
    <row r="215" s="1" customFormat="1" ht="15" customHeight="1">
      <c r="B215" s="385"/>
      <c r="C215" s="313" t="s">
        <v>3583</v>
      </c>
      <c r="D215" s="313"/>
      <c r="E215" s="313"/>
      <c r="F215" s="336">
        <v>1</v>
      </c>
      <c r="G215" s="374"/>
      <c r="H215" s="365" t="s">
        <v>3624</v>
      </c>
      <c r="I215" s="365"/>
      <c r="J215" s="365"/>
      <c r="K215" s="386"/>
    </row>
    <row r="216" s="1" customFormat="1" ht="15" customHeight="1">
      <c r="B216" s="385"/>
      <c r="C216" s="313"/>
      <c r="D216" s="313"/>
      <c r="E216" s="313"/>
      <c r="F216" s="336">
        <v>2</v>
      </c>
      <c r="G216" s="374"/>
      <c r="H216" s="365" t="s">
        <v>3625</v>
      </c>
      <c r="I216" s="365"/>
      <c r="J216" s="365"/>
      <c r="K216" s="386"/>
    </row>
    <row r="217" s="1" customFormat="1" ht="15" customHeight="1">
      <c r="B217" s="385"/>
      <c r="C217" s="313"/>
      <c r="D217" s="313"/>
      <c r="E217" s="313"/>
      <c r="F217" s="336">
        <v>3</v>
      </c>
      <c r="G217" s="374"/>
      <c r="H217" s="365" t="s">
        <v>3626</v>
      </c>
      <c r="I217" s="365"/>
      <c r="J217" s="365"/>
      <c r="K217" s="386"/>
    </row>
    <row r="218" s="1" customFormat="1" ht="15" customHeight="1">
      <c r="B218" s="385"/>
      <c r="C218" s="313"/>
      <c r="D218" s="313"/>
      <c r="E218" s="313"/>
      <c r="F218" s="336">
        <v>4</v>
      </c>
      <c r="G218" s="374"/>
      <c r="H218" s="365" t="s">
        <v>3627</v>
      </c>
      <c r="I218" s="365"/>
      <c r="J218" s="365"/>
      <c r="K218" s="386"/>
    </row>
    <row r="219" s="1" customFormat="1" ht="12.75" customHeight="1">
      <c r="B219" s="387"/>
      <c r="C219" s="388"/>
      <c r="D219" s="388"/>
      <c r="E219" s="388"/>
      <c r="F219" s="388"/>
      <c r="G219" s="388"/>
      <c r="H219" s="388"/>
      <c r="I219" s="388"/>
      <c r="J219" s="388"/>
      <c r="K219" s="38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NBLenovo\Miloslav Výskala</dc:creator>
  <cp:lastModifiedBy>NBLenovo\Miloslav Výskala</cp:lastModifiedBy>
  <dcterms:created xsi:type="dcterms:W3CDTF">2025-05-26T15:19:43Z</dcterms:created>
  <dcterms:modified xsi:type="dcterms:W3CDTF">2025-05-26T15:20:00Z</dcterms:modified>
</cp:coreProperties>
</file>