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Brno_Mlýnská-Štěpánská - RUMIŠTĚ\AKTIVNÍ\ROZPOČET\"/>
    </mc:Choice>
  </mc:AlternateContent>
  <xr:revisionPtr revIDLastSave="0" documentId="13_ncr:1_{D9965928-136C-460B-9FC2-80BCBCA39423}" xr6:coauthVersionLast="47" xr6:coauthVersionMax="47" xr10:uidLastSave="{00000000-0000-0000-0000-000000000000}"/>
  <bookViews>
    <workbookView xWindow="19095" yWindow="0" windowWidth="19410" windowHeight="20985" activeTab="2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Rekapitulace!$G$29</definedName>
    <definedName name="Dodavka0">Položky!#REF!</definedName>
    <definedName name="HSV">Rekapitulace!$E$29</definedName>
    <definedName name="HSV0">Položky!#REF!</definedName>
    <definedName name="HZS">Rekapitulace!$I$29</definedName>
    <definedName name="HZS0">Položky!#REF!</definedName>
    <definedName name="JKSO">'Krycí list'!$G$2</definedName>
    <definedName name="MJ">'Krycí list'!$G$5</definedName>
    <definedName name="Mont">Rekapitulace!$H$29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Položky!$A$1:$G$230</definedName>
    <definedName name="_xlnm.Print_Area" localSheetId="1">Rekapitulace!$A$1:$I$45</definedName>
    <definedName name="PocetMJ">'Krycí list'!$G$6</definedName>
    <definedName name="Poznamka">'Krycí list'!$B$37</definedName>
    <definedName name="Projektant">'Krycí list'!$C$8</definedName>
    <definedName name="PSV">Rekapitulace!$F$29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Rekapitulace!$H$44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229" i="3"/>
  <c r="BD229" i="3"/>
  <c r="BC229" i="3"/>
  <c r="BB229" i="3"/>
  <c r="G229" i="3"/>
  <c r="BA229" i="3" s="1"/>
  <c r="BE228" i="3"/>
  <c r="BD228" i="3"/>
  <c r="BC228" i="3"/>
  <c r="BB228" i="3"/>
  <c r="G228" i="3"/>
  <c r="BA228" i="3" s="1"/>
  <c r="BE227" i="3"/>
  <c r="BD227" i="3"/>
  <c r="BC227" i="3"/>
  <c r="BB227" i="3"/>
  <c r="G227" i="3"/>
  <c r="BA227" i="3" s="1"/>
  <c r="BE226" i="3"/>
  <c r="BD226" i="3"/>
  <c r="BC226" i="3"/>
  <c r="BB226" i="3"/>
  <c r="G226" i="3"/>
  <c r="BA226" i="3" s="1"/>
  <c r="BE225" i="3"/>
  <c r="BD225" i="3"/>
  <c r="BC225" i="3"/>
  <c r="BB225" i="3"/>
  <c r="G225" i="3"/>
  <c r="BA225" i="3" s="1"/>
  <c r="B28" i="2"/>
  <c r="A28" i="2"/>
  <c r="C230" i="3"/>
  <c r="BE222" i="3"/>
  <c r="BD222" i="3"/>
  <c r="BC222" i="3"/>
  <c r="BA222" i="3"/>
  <c r="G222" i="3"/>
  <c r="BB222" i="3" s="1"/>
  <c r="BE220" i="3"/>
  <c r="BD220" i="3"/>
  <c r="BC220" i="3"/>
  <c r="BA220" i="3"/>
  <c r="G220" i="3"/>
  <c r="BB220" i="3" s="1"/>
  <c r="BE216" i="3"/>
  <c r="BD216" i="3"/>
  <c r="BC216" i="3"/>
  <c r="BA216" i="3"/>
  <c r="G216" i="3"/>
  <c r="BB216" i="3" s="1"/>
  <c r="BE214" i="3"/>
  <c r="BD214" i="3"/>
  <c r="BC214" i="3"/>
  <c r="BA214" i="3"/>
  <c r="G214" i="3"/>
  <c r="BB214" i="3" s="1"/>
  <c r="BE213" i="3"/>
  <c r="BD213" i="3"/>
  <c r="BC213" i="3"/>
  <c r="BA213" i="3"/>
  <c r="G213" i="3"/>
  <c r="BB213" i="3" s="1"/>
  <c r="BE212" i="3"/>
  <c r="BD212" i="3"/>
  <c r="BC212" i="3"/>
  <c r="BA212" i="3"/>
  <c r="G212" i="3"/>
  <c r="BB212" i="3" s="1"/>
  <c r="BE211" i="3"/>
  <c r="BD211" i="3"/>
  <c r="BC211" i="3"/>
  <c r="BA211" i="3"/>
  <c r="G211" i="3"/>
  <c r="BB211" i="3" s="1"/>
  <c r="BE210" i="3"/>
  <c r="BD210" i="3"/>
  <c r="BC210" i="3"/>
  <c r="BA210" i="3"/>
  <c r="G210" i="3"/>
  <c r="BB210" i="3" s="1"/>
  <c r="BE208" i="3"/>
  <c r="BD208" i="3"/>
  <c r="BC208" i="3"/>
  <c r="BA208" i="3"/>
  <c r="G208" i="3"/>
  <c r="BB208" i="3" s="1"/>
  <c r="BE207" i="3"/>
  <c r="BD207" i="3"/>
  <c r="BC207" i="3"/>
  <c r="BA207" i="3"/>
  <c r="G207" i="3"/>
  <c r="B27" i="2"/>
  <c r="A27" i="2"/>
  <c r="C223" i="3"/>
  <c r="BE204" i="3"/>
  <c r="BD204" i="3"/>
  <c r="BC204" i="3"/>
  <c r="BA204" i="3"/>
  <c r="G204" i="3"/>
  <c r="BB204" i="3" s="1"/>
  <c r="BE203" i="3"/>
  <c r="BD203" i="3"/>
  <c r="BC203" i="3"/>
  <c r="BA203" i="3"/>
  <c r="G203" i="3"/>
  <c r="BB203" i="3" s="1"/>
  <c r="BE200" i="3"/>
  <c r="BD200" i="3"/>
  <c r="BC200" i="3"/>
  <c r="BA200" i="3"/>
  <c r="G200" i="3"/>
  <c r="BB200" i="3" s="1"/>
  <c r="BE198" i="3"/>
  <c r="BD198" i="3"/>
  <c r="BC198" i="3"/>
  <c r="BA198" i="3"/>
  <c r="G198" i="3"/>
  <c r="BB198" i="3" s="1"/>
  <c r="BE197" i="3"/>
  <c r="BD197" i="3"/>
  <c r="BC197" i="3"/>
  <c r="BA197" i="3"/>
  <c r="G197" i="3"/>
  <c r="B26" i="2"/>
  <c r="A26" i="2"/>
  <c r="C205" i="3"/>
  <c r="BE193" i="3"/>
  <c r="BD193" i="3"/>
  <c r="BC193" i="3"/>
  <c r="BB193" i="3"/>
  <c r="G193" i="3"/>
  <c r="BA193" i="3" s="1"/>
  <c r="BE191" i="3"/>
  <c r="BD191" i="3"/>
  <c r="BC191" i="3"/>
  <c r="BB191" i="3"/>
  <c r="G191" i="3"/>
  <c r="BA191" i="3" s="1"/>
  <c r="B25" i="2"/>
  <c r="A25" i="2"/>
  <c r="C195" i="3"/>
  <c r="BE187" i="3"/>
  <c r="BE189" i="3" s="1"/>
  <c r="I24" i="2" s="1"/>
  <c r="BD187" i="3"/>
  <c r="BD189" i="3" s="1"/>
  <c r="H24" i="2" s="1"/>
  <c r="BC187" i="3"/>
  <c r="BC189" i="3" s="1"/>
  <c r="G24" i="2" s="1"/>
  <c r="BB187" i="3"/>
  <c r="BB189" i="3" s="1"/>
  <c r="F24" i="2" s="1"/>
  <c r="G187" i="3"/>
  <c r="G189" i="3" s="1"/>
  <c r="B24" i="2"/>
  <c r="A24" i="2"/>
  <c r="C189" i="3"/>
  <c r="BE184" i="3"/>
  <c r="BE185" i="3" s="1"/>
  <c r="I23" i="2" s="1"/>
  <c r="BD184" i="3"/>
  <c r="BD185" i="3" s="1"/>
  <c r="H23" i="2" s="1"/>
  <c r="BC184" i="3"/>
  <c r="BC185" i="3" s="1"/>
  <c r="G23" i="2" s="1"/>
  <c r="BB184" i="3"/>
  <c r="BB185" i="3" s="1"/>
  <c r="F23" i="2" s="1"/>
  <c r="G184" i="3"/>
  <c r="BA184" i="3" s="1"/>
  <c r="BA185" i="3" s="1"/>
  <c r="E23" i="2" s="1"/>
  <c r="B23" i="2"/>
  <c r="A23" i="2"/>
  <c r="C185" i="3"/>
  <c r="BD181" i="3"/>
  <c r="BC181" i="3"/>
  <c r="BB181" i="3"/>
  <c r="BA181" i="3"/>
  <c r="G181" i="3"/>
  <c r="BE181" i="3" s="1"/>
  <c r="BE178" i="3"/>
  <c r="BD178" i="3"/>
  <c r="BC178" i="3"/>
  <c r="BB178" i="3"/>
  <c r="G178" i="3"/>
  <c r="BA178" i="3" s="1"/>
  <c r="BE177" i="3"/>
  <c r="BD177" i="3"/>
  <c r="BC177" i="3"/>
  <c r="BB177" i="3"/>
  <c r="G177" i="3"/>
  <c r="BA177" i="3" s="1"/>
  <c r="B22" i="2"/>
  <c r="A22" i="2"/>
  <c r="C182" i="3"/>
  <c r="BE174" i="3"/>
  <c r="BD174" i="3"/>
  <c r="BD175" i="3" s="1"/>
  <c r="H21" i="2" s="1"/>
  <c r="BC174" i="3"/>
  <c r="BB174" i="3"/>
  <c r="G174" i="3"/>
  <c r="BA174" i="3" s="1"/>
  <c r="BE172" i="3"/>
  <c r="BD172" i="3"/>
  <c r="BC172" i="3"/>
  <c r="BB172" i="3"/>
  <c r="G172" i="3"/>
  <c r="BA172" i="3" s="1"/>
  <c r="BE170" i="3"/>
  <c r="BD170" i="3"/>
  <c r="BC170" i="3"/>
  <c r="BB170" i="3"/>
  <c r="G170" i="3"/>
  <c r="BA170" i="3" s="1"/>
  <c r="BE168" i="3"/>
  <c r="BD168" i="3"/>
  <c r="BC168" i="3"/>
  <c r="BB168" i="3"/>
  <c r="G168" i="3"/>
  <c r="B21" i="2"/>
  <c r="A21" i="2"/>
  <c r="C175" i="3"/>
  <c r="BE165" i="3"/>
  <c r="BD165" i="3"/>
  <c r="BD166" i="3" s="1"/>
  <c r="H20" i="2" s="1"/>
  <c r="BC165" i="3"/>
  <c r="BB165" i="3"/>
  <c r="G165" i="3"/>
  <c r="BE164" i="3"/>
  <c r="BD164" i="3"/>
  <c r="BC164" i="3"/>
  <c r="BB164" i="3"/>
  <c r="G164" i="3"/>
  <c r="BA164" i="3" s="1"/>
  <c r="B20" i="2"/>
  <c r="A20" i="2"/>
  <c r="C166" i="3"/>
  <c r="BE160" i="3"/>
  <c r="BD160" i="3"/>
  <c r="BC160" i="3"/>
  <c r="BB160" i="3"/>
  <c r="G160" i="3"/>
  <c r="BA160" i="3" s="1"/>
  <c r="BE159" i="3"/>
  <c r="BD159" i="3"/>
  <c r="BC159" i="3"/>
  <c r="BB159" i="3"/>
  <c r="G159" i="3"/>
  <c r="BA159" i="3" s="1"/>
  <c r="BE158" i="3"/>
  <c r="BD158" i="3"/>
  <c r="BC158" i="3"/>
  <c r="BB158" i="3"/>
  <c r="G158" i="3"/>
  <c r="BA158" i="3" s="1"/>
  <c r="BE157" i="3"/>
  <c r="BD157" i="3"/>
  <c r="BC157" i="3"/>
  <c r="BB157" i="3"/>
  <c r="G157" i="3"/>
  <c r="BA157" i="3" s="1"/>
  <c r="BE156" i="3"/>
  <c r="BD156" i="3"/>
  <c r="BC156" i="3"/>
  <c r="BB156" i="3"/>
  <c r="G156" i="3"/>
  <c r="BA156" i="3" s="1"/>
  <c r="B19" i="2"/>
  <c r="A19" i="2"/>
  <c r="C162" i="3"/>
  <c r="BE151" i="3"/>
  <c r="BE154" i="3" s="1"/>
  <c r="I18" i="2" s="1"/>
  <c r="BD151" i="3"/>
  <c r="BD154" i="3" s="1"/>
  <c r="H18" i="2" s="1"/>
  <c r="BC151" i="3"/>
  <c r="BB151" i="3"/>
  <c r="BB154" i="3" s="1"/>
  <c r="F18" i="2" s="1"/>
  <c r="G151" i="3"/>
  <c r="BA151" i="3" s="1"/>
  <c r="BA154" i="3" s="1"/>
  <c r="E18" i="2" s="1"/>
  <c r="B18" i="2"/>
  <c r="A18" i="2"/>
  <c r="BC154" i="3"/>
  <c r="G18" i="2" s="1"/>
  <c r="C154" i="3"/>
  <c r="BE148" i="3"/>
  <c r="BD148" i="3"/>
  <c r="BC148" i="3"/>
  <c r="BB148" i="3"/>
  <c r="G148" i="3"/>
  <c r="BA148" i="3" s="1"/>
  <c r="BE147" i="3"/>
  <c r="BD147" i="3"/>
  <c r="BC147" i="3"/>
  <c r="BB147" i="3"/>
  <c r="G147" i="3"/>
  <c r="BA147" i="3" s="1"/>
  <c r="BE146" i="3"/>
  <c r="BD146" i="3"/>
  <c r="BC146" i="3"/>
  <c r="BB146" i="3"/>
  <c r="G146" i="3"/>
  <c r="BA146" i="3" s="1"/>
  <c r="BE144" i="3"/>
  <c r="BD144" i="3"/>
  <c r="BC144" i="3"/>
  <c r="BB144" i="3"/>
  <c r="G144" i="3"/>
  <c r="BA144" i="3" s="1"/>
  <c r="BE142" i="3"/>
  <c r="BD142" i="3"/>
  <c r="BC142" i="3"/>
  <c r="BB142" i="3"/>
  <c r="G142" i="3"/>
  <c r="BA142" i="3" s="1"/>
  <c r="BE141" i="3"/>
  <c r="BD141" i="3"/>
  <c r="BC141" i="3"/>
  <c r="BB141" i="3"/>
  <c r="G141" i="3"/>
  <c r="BA141" i="3" s="1"/>
  <c r="BE139" i="3"/>
  <c r="BD139" i="3"/>
  <c r="BC139" i="3"/>
  <c r="BB139" i="3"/>
  <c r="G139" i="3"/>
  <c r="BA139" i="3" s="1"/>
  <c r="BE138" i="3"/>
  <c r="BD138" i="3"/>
  <c r="BC138" i="3"/>
  <c r="BB138" i="3"/>
  <c r="G138" i="3"/>
  <c r="BA138" i="3" s="1"/>
  <c r="BE137" i="3"/>
  <c r="BD137" i="3"/>
  <c r="BC137" i="3"/>
  <c r="BB137" i="3"/>
  <c r="G137" i="3"/>
  <c r="BA137" i="3" s="1"/>
  <c r="B17" i="2"/>
  <c r="A17" i="2"/>
  <c r="G149" i="3"/>
  <c r="C149" i="3"/>
  <c r="BE133" i="3"/>
  <c r="BD133" i="3"/>
  <c r="BC133" i="3"/>
  <c r="BB133" i="3"/>
  <c r="G133" i="3"/>
  <c r="BA133" i="3" s="1"/>
  <c r="BE132" i="3"/>
  <c r="BD132" i="3"/>
  <c r="BC132" i="3"/>
  <c r="BB132" i="3"/>
  <c r="G132" i="3"/>
  <c r="BA132" i="3" s="1"/>
  <c r="BE131" i="3"/>
  <c r="BD131" i="3"/>
  <c r="BC131" i="3"/>
  <c r="BB131" i="3"/>
  <c r="G131" i="3"/>
  <c r="BA131" i="3" s="1"/>
  <c r="BE129" i="3"/>
  <c r="BD129" i="3"/>
  <c r="BC129" i="3"/>
  <c r="BB129" i="3"/>
  <c r="G129" i="3"/>
  <c r="BA129" i="3" s="1"/>
  <c r="BE127" i="3"/>
  <c r="BD127" i="3"/>
  <c r="BC127" i="3"/>
  <c r="BC135" i="3" s="1"/>
  <c r="G16" i="2" s="1"/>
  <c r="BB127" i="3"/>
  <c r="G127" i="3"/>
  <c r="BA127" i="3" s="1"/>
  <c r="BE126" i="3"/>
  <c r="BD126" i="3"/>
  <c r="BC126" i="3"/>
  <c r="BB126" i="3"/>
  <c r="G126" i="3"/>
  <c r="BA126" i="3" s="1"/>
  <c r="B16" i="2"/>
  <c r="A16" i="2"/>
  <c r="BB135" i="3"/>
  <c r="F16" i="2" s="1"/>
  <c r="C135" i="3"/>
  <c r="BE122" i="3"/>
  <c r="BD122" i="3"/>
  <c r="BC122" i="3"/>
  <c r="BB122" i="3"/>
  <c r="G122" i="3"/>
  <c r="BA122" i="3" s="1"/>
  <c r="BE121" i="3"/>
  <c r="BD121" i="3"/>
  <c r="BC121" i="3"/>
  <c r="BB121" i="3"/>
  <c r="G121" i="3"/>
  <c r="BA121" i="3" s="1"/>
  <c r="BE120" i="3"/>
  <c r="BD120" i="3"/>
  <c r="BC120" i="3"/>
  <c r="BB120" i="3"/>
  <c r="G120" i="3"/>
  <c r="BA120" i="3" s="1"/>
  <c r="BE119" i="3"/>
  <c r="BD119" i="3"/>
  <c r="BC119" i="3"/>
  <c r="BB119" i="3"/>
  <c r="G119" i="3"/>
  <c r="BA119" i="3" s="1"/>
  <c r="BE117" i="3"/>
  <c r="BD117" i="3"/>
  <c r="BC117" i="3"/>
  <c r="BB117" i="3"/>
  <c r="G117" i="3"/>
  <c r="BA117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2" i="3"/>
  <c r="BD112" i="3"/>
  <c r="BC112" i="3"/>
  <c r="BB112" i="3"/>
  <c r="G112" i="3"/>
  <c r="BA112" i="3" s="1"/>
  <c r="BE110" i="3"/>
  <c r="BD110" i="3"/>
  <c r="BC110" i="3"/>
  <c r="BB110" i="3"/>
  <c r="G110" i="3"/>
  <c r="BA110" i="3" s="1"/>
  <c r="BE109" i="3"/>
  <c r="BD109" i="3"/>
  <c r="BC109" i="3"/>
  <c r="BB109" i="3"/>
  <c r="BB124" i="3" s="1"/>
  <c r="F15" i="2" s="1"/>
  <c r="G109" i="3"/>
  <c r="BA109" i="3" s="1"/>
  <c r="BE108" i="3"/>
  <c r="BD108" i="3"/>
  <c r="BC108" i="3"/>
  <c r="BB108" i="3"/>
  <c r="G108" i="3"/>
  <c r="BA108" i="3" s="1"/>
  <c r="B15" i="2"/>
  <c r="A15" i="2"/>
  <c r="C124" i="3"/>
  <c r="BE105" i="3"/>
  <c r="BD105" i="3"/>
  <c r="BC105" i="3"/>
  <c r="BB105" i="3"/>
  <c r="G105" i="3"/>
  <c r="BA105" i="3" s="1"/>
  <c r="BE104" i="3"/>
  <c r="BD104" i="3"/>
  <c r="BC104" i="3"/>
  <c r="BB104" i="3"/>
  <c r="G104" i="3"/>
  <c r="BA104" i="3" s="1"/>
  <c r="BE103" i="3"/>
  <c r="BE106" i="3" s="1"/>
  <c r="I14" i="2" s="1"/>
  <c r="BD103" i="3"/>
  <c r="BD106" i="3" s="1"/>
  <c r="H14" i="2" s="1"/>
  <c r="BC103" i="3"/>
  <c r="BB103" i="3"/>
  <c r="G103" i="3"/>
  <c r="BA103" i="3" s="1"/>
  <c r="B14" i="2"/>
  <c r="A14" i="2"/>
  <c r="C106" i="3"/>
  <c r="BE100" i="3"/>
  <c r="BD100" i="3"/>
  <c r="BC100" i="3"/>
  <c r="BB100" i="3"/>
  <c r="G100" i="3"/>
  <c r="BA100" i="3" s="1"/>
  <c r="BE99" i="3"/>
  <c r="BD99" i="3"/>
  <c r="BC99" i="3"/>
  <c r="BB99" i="3"/>
  <c r="G99" i="3"/>
  <c r="BA99" i="3" s="1"/>
  <c r="BE96" i="3"/>
  <c r="BD96" i="3"/>
  <c r="BC96" i="3"/>
  <c r="BB96" i="3"/>
  <c r="G96" i="3"/>
  <c r="BA96" i="3" s="1"/>
  <c r="B13" i="2"/>
  <c r="A13" i="2"/>
  <c r="C101" i="3"/>
  <c r="BE92" i="3"/>
  <c r="BD92" i="3"/>
  <c r="BC92" i="3"/>
  <c r="BB92" i="3"/>
  <c r="G92" i="3"/>
  <c r="BA92" i="3" s="1"/>
  <c r="BE91" i="3"/>
  <c r="BD91" i="3"/>
  <c r="BC91" i="3"/>
  <c r="BB91" i="3"/>
  <c r="G91" i="3"/>
  <c r="BA91" i="3" s="1"/>
  <c r="BE90" i="3"/>
  <c r="BD90" i="3"/>
  <c r="BC90" i="3"/>
  <c r="BB90" i="3"/>
  <c r="G90" i="3"/>
  <c r="B12" i="2"/>
  <c r="A12" i="2"/>
  <c r="C94" i="3"/>
  <c r="BE86" i="3"/>
  <c r="BD86" i="3"/>
  <c r="BC86" i="3"/>
  <c r="BB86" i="3"/>
  <c r="BA86" i="3"/>
  <c r="G86" i="3"/>
  <c r="BE84" i="3"/>
  <c r="BE88" i="3" s="1"/>
  <c r="I11" i="2" s="1"/>
  <c r="BD84" i="3"/>
  <c r="BC84" i="3"/>
  <c r="BB84" i="3"/>
  <c r="G84" i="3"/>
  <c r="BA84" i="3" s="1"/>
  <c r="B11" i="2"/>
  <c r="A11" i="2"/>
  <c r="C88" i="3"/>
  <c r="BE80" i="3"/>
  <c r="BD80" i="3"/>
  <c r="BC80" i="3"/>
  <c r="BB80" i="3"/>
  <c r="G80" i="3"/>
  <c r="BA80" i="3" s="1"/>
  <c r="BE79" i="3"/>
  <c r="BD79" i="3"/>
  <c r="BC79" i="3"/>
  <c r="BB79" i="3"/>
  <c r="G79" i="3"/>
  <c r="BA79" i="3" s="1"/>
  <c r="BE78" i="3"/>
  <c r="BD78" i="3"/>
  <c r="BC78" i="3"/>
  <c r="BB78" i="3"/>
  <c r="G78" i="3"/>
  <c r="BA78" i="3" s="1"/>
  <c r="BE77" i="3"/>
  <c r="BD77" i="3"/>
  <c r="BC77" i="3"/>
  <c r="BB77" i="3"/>
  <c r="G77" i="3"/>
  <c r="BA77" i="3" s="1"/>
  <c r="BE76" i="3"/>
  <c r="BD76" i="3"/>
  <c r="BC76" i="3"/>
  <c r="BB76" i="3"/>
  <c r="G76" i="3"/>
  <c r="BA76" i="3" s="1"/>
  <c r="BE75" i="3"/>
  <c r="BD75" i="3"/>
  <c r="BC75" i="3"/>
  <c r="BB75" i="3"/>
  <c r="G75" i="3"/>
  <c r="BA75" i="3" s="1"/>
  <c r="BE72" i="3"/>
  <c r="BD72" i="3"/>
  <c r="BC72" i="3"/>
  <c r="BB72" i="3"/>
  <c r="G72" i="3"/>
  <c r="BA72" i="3" s="1"/>
  <c r="BE70" i="3"/>
  <c r="BD70" i="3"/>
  <c r="BC70" i="3"/>
  <c r="BB70" i="3"/>
  <c r="G70" i="3"/>
  <c r="BA70" i="3" s="1"/>
  <c r="B10" i="2"/>
  <c r="A10" i="2"/>
  <c r="C82" i="3"/>
  <c r="BE66" i="3"/>
  <c r="BD66" i="3"/>
  <c r="BC66" i="3"/>
  <c r="BB66" i="3"/>
  <c r="G66" i="3"/>
  <c r="BA66" i="3" s="1"/>
  <c r="BE65" i="3"/>
  <c r="BD65" i="3"/>
  <c r="BC65" i="3"/>
  <c r="BB65" i="3"/>
  <c r="G65" i="3"/>
  <c r="BA65" i="3" s="1"/>
  <c r="BE63" i="3"/>
  <c r="BD63" i="3"/>
  <c r="BC63" i="3"/>
  <c r="BB63" i="3"/>
  <c r="G63" i="3"/>
  <c r="BA63" i="3" s="1"/>
  <c r="BE61" i="3"/>
  <c r="BD61" i="3"/>
  <c r="BC61" i="3"/>
  <c r="BB61" i="3"/>
  <c r="G61" i="3"/>
  <c r="BA61" i="3" s="1"/>
  <c r="BE60" i="3"/>
  <c r="BD60" i="3"/>
  <c r="BC60" i="3"/>
  <c r="BB60" i="3"/>
  <c r="G60" i="3"/>
  <c r="BA60" i="3" s="1"/>
  <c r="BE58" i="3"/>
  <c r="BD58" i="3"/>
  <c r="BC58" i="3"/>
  <c r="BB58" i="3"/>
  <c r="G58" i="3"/>
  <c r="B9" i="2"/>
  <c r="A9" i="2"/>
  <c r="C68" i="3"/>
  <c r="BD55" i="3"/>
  <c r="BC55" i="3"/>
  <c r="BB55" i="3"/>
  <c r="BA55" i="3"/>
  <c r="G55" i="3"/>
  <c r="BE55" i="3" s="1"/>
  <c r="BE53" i="3"/>
  <c r="BD53" i="3"/>
  <c r="BC53" i="3"/>
  <c r="BB53" i="3"/>
  <c r="G53" i="3"/>
  <c r="BA53" i="3" s="1"/>
  <c r="BE51" i="3"/>
  <c r="BD51" i="3"/>
  <c r="BC51" i="3"/>
  <c r="BB51" i="3"/>
  <c r="G51" i="3"/>
  <c r="BA51" i="3" s="1"/>
  <c r="BE48" i="3"/>
  <c r="BD48" i="3"/>
  <c r="BC48" i="3"/>
  <c r="BB48" i="3"/>
  <c r="G48" i="3"/>
  <c r="BA48" i="3" s="1"/>
  <c r="BE46" i="3"/>
  <c r="BD46" i="3"/>
  <c r="BC46" i="3"/>
  <c r="BB46" i="3"/>
  <c r="G46" i="3"/>
  <c r="BA46" i="3" s="1"/>
  <c r="BE44" i="3"/>
  <c r="BD44" i="3"/>
  <c r="BC44" i="3"/>
  <c r="BB44" i="3"/>
  <c r="G44" i="3"/>
  <c r="BA44" i="3" s="1"/>
  <c r="BE43" i="3"/>
  <c r="BD43" i="3"/>
  <c r="BC43" i="3"/>
  <c r="BB43" i="3"/>
  <c r="G43" i="3"/>
  <c r="BA43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7" i="3"/>
  <c r="BD37" i="3"/>
  <c r="BC37" i="3"/>
  <c r="BB37" i="3"/>
  <c r="G37" i="3"/>
  <c r="BA37" i="3" s="1"/>
  <c r="BE36" i="3"/>
  <c r="BD36" i="3"/>
  <c r="BC36" i="3"/>
  <c r="BB36" i="3"/>
  <c r="G36" i="3"/>
  <c r="BA36" i="3" s="1"/>
  <c r="BE34" i="3"/>
  <c r="BD34" i="3"/>
  <c r="BC34" i="3"/>
  <c r="BB34" i="3"/>
  <c r="G34" i="3"/>
  <c r="BA34" i="3" s="1"/>
  <c r="BE32" i="3"/>
  <c r="BD32" i="3"/>
  <c r="BC32" i="3"/>
  <c r="BB32" i="3"/>
  <c r="G32" i="3"/>
  <c r="BA32" i="3" s="1"/>
  <c r="BE28" i="3"/>
  <c r="BD28" i="3"/>
  <c r="BC28" i="3"/>
  <c r="BB28" i="3"/>
  <c r="G28" i="3"/>
  <c r="BA28" i="3" s="1"/>
  <c r="BE26" i="3"/>
  <c r="BD26" i="3"/>
  <c r="BC26" i="3"/>
  <c r="BB26" i="3"/>
  <c r="G26" i="3"/>
  <c r="BA26" i="3" s="1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8" i="2"/>
  <c r="A8" i="2"/>
  <c r="C56" i="3"/>
  <c r="BE16" i="3"/>
  <c r="BD16" i="3"/>
  <c r="BC16" i="3"/>
  <c r="BB16" i="3"/>
  <c r="G16" i="3"/>
  <c r="BA16" i="3" s="1"/>
  <c r="BE14" i="3"/>
  <c r="BD14" i="3"/>
  <c r="BC14" i="3"/>
  <c r="BB14" i="3"/>
  <c r="G14" i="3"/>
  <c r="BA14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C8" i="3"/>
  <c r="BB8" i="3"/>
  <c r="G8" i="3"/>
  <c r="BA8" i="3" s="1"/>
  <c r="B7" i="2"/>
  <c r="A7" i="2"/>
  <c r="C19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C124" i="3" l="1"/>
  <c r="G15" i="2" s="1"/>
  <c r="BD124" i="3"/>
  <c r="H15" i="2" s="1"/>
  <c r="BE223" i="3"/>
  <c r="I27" i="2" s="1"/>
  <c r="BC19" i="3"/>
  <c r="G7" i="2" s="1"/>
  <c r="BB68" i="3"/>
  <c r="F9" i="2" s="1"/>
  <c r="BB106" i="3"/>
  <c r="F14" i="2" s="1"/>
  <c r="G205" i="3"/>
  <c r="G175" i="3"/>
  <c r="BE68" i="3"/>
  <c r="I9" i="2" s="1"/>
  <c r="BC82" i="3"/>
  <c r="G10" i="2" s="1"/>
  <c r="BA88" i="3"/>
  <c r="E11" i="2" s="1"/>
  <c r="BE195" i="3"/>
  <c r="I25" i="2" s="1"/>
  <c r="BE205" i="3"/>
  <c r="I26" i="2" s="1"/>
  <c r="BD88" i="3"/>
  <c r="H11" i="2" s="1"/>
  <c r="BB94" i="3"/>
  <c r="F12" i="2" s="1"/>
  <c r="BC68" i="3"/>
  <c r="G9" i="2" s="1"/>
  <c r="G135" i="3"/>
  <c r="BB182" i="3"/>
  <c r="F22" i="2" s="1"/>
  <c r="BD68" i="3"/>
  <c r="H9" i="2" s="1"/>
  <c r="BB162" i="3"/>
  <c r="F19" i="2" s="1"/>
  <c r="BC101" i="3"/>
  <c r="G13" i="2" s="1"/>
  <c r="BB197" i="3"/>
  <c r="BD101" i="3"/>
  <c r="H13" i="2" s="1"/>
  <c r="BD205" i="3"/>
  <c r="H26" i="2" s="1"/>
  <c r="BB230" i="3"/>
  <c r="F28" i="2" s="1"/>
  <c r="BB88" i="3"/>
  <c r="F11" i="2" s="1"/>
  <c r="BD195" i="3"/>
  <c r="H25" i="2" s="1"/>
  <c r="BB101" i="3"/>
  <c r="F13" i="2" s="1"/>
  <c r="G195" i="3"/>
  <c r="BC94" i="3"/>
  <c r="G12" i="2" s="1"/>
  <c r="BE149" i="3"/>
  <c r="I17" i="2" s="1"/>
  <c r="BB175" i="3"/>
  <c r="F21" i="2" s="1"/>
  <c r="BB82" i="3"/>
  <c r="F10" i="2" s="1"/>
  <c r="BD56" i="3"/>
  <c r="H8" i="2" s="1"/>
  <c r="BD94" i="3"/>
  <c r="H12" i="2" s="1"/>
  <c r="BE166" i="3"/>
  <c r="I20" i="2" s="1"/>
  <c r="BC175" i="3"/>
  <c r="G21" i="2" s="1"/>
  <c r="BB19" i="3"/>
  <c r="F7" i="2" s="1"/>
  <c r="BE94" i="3"/>
  <c r="I12" i="2" s="1"/>
  <c r="G166" i="3"/>
  <c r="BB195" i="3"/>
  <c r="F25" i="2" s="1"/>
  <c r="BD223" i="3"/>
  <c r="H27" i="2" s="1"/>
  <c r="BC223" i="3"/>
  <c r="G27" i="2" s="1"/>
  <c r="BA230" i="3"/>
  <c r="E28" i="2" s="1"/>
  <c r="BA124" i="3"/>
  <c r="E15" i="2" s="1"/>
  <c r="BB205" i="3"/>
  <c r="F26" i="2" s="1"/>
  <c r="BA106" i="3"/>
  <c r="E14" i="2" s="1"/>
  <c r="BE56" i="3"/>
  <c r="I8" i="2" s="1"/>
  <c r="BC205" i="3"/>
  <c r="G26" i="2" s="1"/>
  <c r="BA135" i="3"/>
  <c r="E16" i="2" s="1"/>
  <c r="BC88" i="3"/>
  <c r="G11" i="2" s="1"/>
  <c r="BA187" i="3"/>
  <c r="BA189" i="3" s="1"/>
  <c r="E24" i="2" s="1"/>
  <c r="BC195" i="3"/>
  <c r="G25" i="2" s="1"/>
  <c r="BE101" i="3"/>
  <c r="I13" i="2" s="1"/>
  <c r="BB56" i="3"/>
  <c r="F8" i="2" s="1"/>
  <c r="G101" i="3"/>
  <c r="BE19" i="3"/>
  <c r="I7" i="2" s="1"/>
  <c r="BD135" i="3"/>
  <c r="H16" i="2" s="1"/>
  <c r="BC182" i="3"/>
  <c r="G22" i="2" s="1"/>
  <c r="G223" i="3"/>
  <c r="G154" i="3"/>
  <c r="BE175" i="3"/>
  <c r="I21" i="2" s="1"/>
  <c r="G19" i="3"/>
  <c r="G56" i="3"/>
  <c r="BD82" i="3"/>
  <c r="H10" i="2" s="1"/>
  <c r="BE135" i="3"/>
  <c r="I16" i="2" s="1"/>
  <c r="G162" i="3"/>
  <c r="BD162" i="3"/>
  <c r="H19" i="2" s="1"/>
  <c r="BB166" i="3"/>
  <c r="F20" i="2" s="1"/>
  <c r="BA223" i="3"/>
  <c r="E27" i="2" s="1"/>
  <c r="G68" i="3"/>
  <c r="G230" i="3"/>
  <c r="BD19" i="3"/>
  <c r="H7" i="2" s="1"/>
  <c r="BC149" i="3"/>
  <c r="G17" i="2" s="1"/>
  <c r="BE82" i="3"/>
  <c r="I10" i="2" s="1"/>
  <c r="G94" i="3"/>
  <c r="BC106" i="3"/>
  <c r="G14" i="2" s="1"/>
  <c r="BC166" i="3"/>
  <c r="G20" i="2" s="1"/>
  <c r="BE182" i="3"/>
  <c r="I22" i="2" s="1"/>
  <c r="BA205" i="3"/>
  <c r="E26" i="2" s="1"/>
  <c r="G106" i="3"/>
  <c r="BC56" i="3"/>
  <c r="G8" i="2" s="1"/>
  <c r="G88" i="3"/>
  <c r="BA90" i="3"/>
  <c r="BA94" i="3" s="1"/>
  <c r="E12" i="2" s="1"/>
  <c r="BE124" i="3"/>
  <c r="I15" i="2" s="1"/>
  <c r="G185" i="3"/>
  <c r="BC230" i="3"/>
  <c r="G28" i="2" s="1"/>
  <c r="BD149" i="3"/>
  <c r="H17" i="2" s="1"/>
  <c r="BE230" i="3"/>
  <c r="I28" i="2" s="1"/>
  <c r="BA165" i="3"/>
  <c r="BA166" i="3" s="1"/>
  <c r="E20" i="2" s="1"/>
  <c r="BA168" i="3"/>
  <c r="BA175" i="3" s="1"/>
  <c r="E21" i="2" s="1"/>
  <c r="G182" i="3"/>
  <c r="BD182" i="3"/>
  <c r="H22" i="2" s="1"/>
  <c r="BC162" i="3"/>
  <c r="G19" i="2" s="1"/>
  <c r="BE162" i="3"/>
  <c r="I19" i="2" s="1"/>
  <c r="BA195" i="3"/>
  <c r="E25" i="2" s="1"/>
  <c r="BD230" i="3"/>
  <c r="H28" i="2" s="1"/>
  <c r="BA58" i="3"/>
  <c r="BA68" i="3" s="1"/>
  <c r="E9" i="2" s="1"/>
  <c r="BB149" i="3"/>
  <c r="F17" i="2" s="1"/>
  <c r="G124" i="3"/>
  <c r="BA101" i="3"/>
  <c r="E13" i="2" s="1"/>
  <c r="BA162" i="3"/>
  <c r="E19" i="2" s="1"/>
  <c r="BA19" i="3"/>
  <c r="E7" i="2" s="1"/>
  <c r="BA56" i="3"/>
  <c r="E8" i="2" s="1"/>
  <c r="BA149" i="3"/>
  <c r="E17" i="2" s="1"/>
  <c r="BA82" i="3"/>
  <c r="E10" i="2" s="1"/>
  <c r="BA182" i="3"/>
  <c r="E22" i="2" s="1"/>
  <c r="BB207" i="3"/>
  <c r="BB223" i="3" s="1"/>
  <c r="F27" i="2" s="1"/>
  <c r="G82" i="3"/>
  <c r="I29" i="2" l="1"/>
  <c r="C21" i="1" s="1"/>
  <c r="G29" i="2"/>
  <c r="C18" i="1" s="1"/>
  <c r="F29" i="2"/>
  <c r="C16" i="1" s="1"/>
  <c r="H29" i="2"/>
  <c r="C17" i="1" s="1"/>
  <c r="E29" i="2"/>
  <c r="G43" i="2" l="1"/>
  <c r="I43" i="2" s="1"/>
  <c r="G39" i="2"/>
  <c r="I39" i="2" s="1"/>
  <c r="G20" i="1" s="1"/>
  <c r="G36" i="2"/>
  <c r="I36" i="2" s="1"/>
  <c r="G17" i="1" s="1"/>
  <c r="G42" i="2"/>
  <c r="I42" i="2" s="1"/>
  <c r="G41" i="2"/>
  <c r="I41" i="2" s="1"/>
  <c r="G38" i="2"/>
  <c r="I38" i="2" s="1"/>
  <c r="G19" i="1" s="1"/>
  <c r="G35" i="2"/>
  <c r="I35" i="2" s="1"/>
  <c r="G16" i="1" s="1"/>
  <c r="G40" i="2"/>
  <c r="I40" i="2" s="1"/>
  <c r="G21" i="1" s="1"/>
  <c r="G37" i="2"/>
  <c r="I37" i="2" s="1"/>
  <c r="G18" i="1" s="1"/>
  <c r="G34" i="2"/>
  <c r="I34" i="2" s="1"/>
  <c r="C15" i="1"/>
  <c r="C19" i="1" s="1"/>
  <c r="C22" i="1" s="1"/>
  <c r="H44" i="2" l="1"/>
  <c r="G23" i="1" s="1"/>
  <c r="G15" i="1"/>
  <c r="G22" i="1" l="1"/>
  <c r="C23" i="1"/>
  <c r="F30" i="1" s="1"/>
  <c r="F31" i="1" l="1"/>
  <c r="F34" i="1" s="1"/>
</calcChain>
</file>

<file path=xl/sharedStrings.xml><?xml version="1.0" encoding="utf-8"?>
<sst xmlns="http://schemas.openxmlformats.org/spreadsheetml/2006/main" count="675" uniqueCount="401">
  <si>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</si>
  <si>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</si>
  <si>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</si>
  <si>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</si>
  <si>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</si>
  <si>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</si>
  <si>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</si>
  <si>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</si>
  <si>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</si>
  <si>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</si>
  <si>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</si>
  <si>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</si>
  <si>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</si>
  <si>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</si>
  <si>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</si>
  <si>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</si>
  <si>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</si>
  <si>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</si>
  <si>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</si>
  <si>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</si>
  <si>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</si>
  <si>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</si>
  <si>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</si>
  <si>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</si>
  <si>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</si>
  <si>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</si>
  <si>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</si>
  <si>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</si>
  <si>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</si>
  <si>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</si>
  <si>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</si>
  <si>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</si>
  <si>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</si>
  <si>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</si>
  <si>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</si>
  <si>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</si>
  <si>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</si>
  <si>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</si>
  <si>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</si>
  <si>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</si>
  <si>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</si>
  <si>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</si>
  <si>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</si>
  <si>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</si>
  <si>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</si>
  <si>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</si>
  <si>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</si>
  <si>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</si>
  <si>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</si>
  <si>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</si>
  <si>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</si>
  <si>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</si>
  <si>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</si>
  <si>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</si>
  <si>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</si>
  <si>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</si>
  <si>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</si>
  <si>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</si>
  <si>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</si>
  <si>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</si>
  <si>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</si>
  <si>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</si>
  <si>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</si>
  <si>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</si>
  <si>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</si>
  <si>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</si>
  <si>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</si>
  <si>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</si>
  <si>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</si>
  <si>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</si>
  <si>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</si>
  <si>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</si>
  <si>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</si>
  <si>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</si>
  <si>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</si>
  <si>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</si>
  <si>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SLEPÝ ROZPOČET</t>
  </si>
  <si>
    <t>Slepý rozpočet</t>
  </si>
  <si>
    <t>S0911/07/4</t>
  </si>
  <si>
    <t>Vnitroblok Rumiště-Mlýnská</t>
  </si>
  <si>
    <t>SO 800</t>
  </si>
  <si>
    <t>Úprava ploch Rumiště k.ú.Trnitá</t>
  </si>
  <si>
    <t>Úprava ploch po demoličních pracích- provizorium</t>
  </si>
  <si>
    <t>0</t>
  </si>
  <si>
    <t>Přípravné práce</t>
  </si>
  <si>
    <t>110001112</t>
  </si>
  <si>
    <t>Vytyčení inženýrských sítí v upravovaných částech a dotčeného okolí před zahájením prací</t>
  </si>
  <si>
    <t>kpl</t>
  </si>
  <si>
    <t>Výškové zaměření současných rozhodujících výškových úrovní-geodetické,polohopis,</t>
  </si>
  <si>
    <t>767916812</t>
  </si>
  <si>
    <t>Dmtž plot.vlnitý plech - 50kg/m provizorní oplocen výška do 180 cm</t>
  </si>
  <si>
    <t>m</t>
  </si>
  <si>
    <t>110001</t>
  </si>
  <si>
    <t>Vrata ocelová s ocel.sloupky,plochy do 15 m2 součástí provizorního oplocení</t>
  </si>
  <si>
    <t>vrata vč sloupků a osazení:1</t>
  </si>
  <si>
    <t>rozměry 600x 200 cm:</t>
  </si>
  <si>
    <t>Montáž vrat na ocelové sloupky,plochy do 15m2 součástí provizorního oplocení</t>
  </si>
  <si>
    <t>vrata vč sloupků a osazení - šířka vrat  6 m, H 2 m:1</t>
  </si>
  <si>
    <t>110001113</t>
  </si>
  <si>
    <t>Ochranné kovové oplocení v rámech,osazeno na sloupky v prefa patkách-výška 200 cm</t>
  </si>
  <si>
    <t>Provizorní oplocení - zařízení staveniště po dobu vegetačních:175</t>
  </si>
  <si>
    <t>úprav:</t>
  </si>
  <si>
    <t>111105111</t>
  </si>
  <si>
    <t>Odstranění stařiny odvoz 20 km, na svahu do 1:5 a rovina</t>
  </si>
  <si>
    <t>m2</t>
  </si>
  <si>
    <t>113107212</t>
  </si>
  <si>
    <t>Odstranění podkladu nad 200 m2, tl.19 cm zemina,kamenivo,suť tř.4</t>
  </si>
  <si>
    <t>pro pěšinu z bet.obrub.:250</t>
  </si>
  <si>
    <t>ztížené prostředí,50% ponechat na deponii pro opětné:</t>
  </si>
  <si>
    <t>použití v místě:</t>
  </si>
  <si>
    <t>113107243</t>
  </si>
  <si>
    <t xml:space="preserve">Narušení podkladu nad 200 m2, živičného tl.15 cm </t>
  </si>
  <si>
    <t>míra narušení bude upřesněna po asanacích v místě:115</t>
  </si>
  <si>
    <t>139601103</t>
  </si>
  <si>
    <t xml:space="preserve">Ruční výkop jam, rýh a šachet v hornině tř. 4 </t>
  </si>
  <si>
    <t>m3</t>
  </si>
  <si>
    <t>patky pro popínavé rostliny:(0,4*0,4*0,9)*14</t>
  </si>
  <si>
    <t>patky pro sloupky a vzpěry oplocení,sloupky vrat:(52+12)*(0,3*0,3*0,4)+4*(0,4*0,4*0,6)</t>
  </si>
  <si>
    <t>162201102</t>
  </si>
  <si>
    <t xml:space="preserve">Vodorovné přemístění výkopku z hor.1-4 do 50 m </t>
  </si>
  <si>
    <t>4,704+250*0,19</t>
  </si>
  <si>
    <t>162701105</t>
  </si>
  <si>
    <t xml:space="preserve">Vodorovné přemístění výkopku z hor.1-4 do 10000 m </t>
  </si>
  <si>
    <t>5m3 ponechat pro zpětné použití:52,204-5</t>
  </si>
  <si>
    <t>171204111</t>
  </si>
  <si>
    <t>Uloženi výkopku vč poplatku na skládku cena je pouze orientační</t>
  </si>
  <si>
    <t>174101102</t>
  </si>
  <si>
    <t>Zásyp ruční se zhutněním-úprava okolí původní zemina za skrývek</t>
  </si>
  <si>
    <t>5+37,5</t>
  </si>
  <si>
    <t>182001111</t>
  </si>
  <si>
    <t>Plošná úprava terénu, nerovnosti do 10 cm v rovině rozprostření recyklátu v tl. do 5 cm</t>
  </si>
  <si>
    <t>182303111</t>
  </si>
  <si>
    <t xml:space="preserve">Doplnění zemin tl. do 5 cm v rovině </t>
  </si>
  <si>
    <t>rozprostření na štěrkové plochy tl.vrstvy cca 3 cm:3500</t>
  </si>
  <si>
    <t>/jemný přesyp bez zapravení/:</t>
  </si>
  <si>
    <t>184805312</t>
  </si>
  <si>
    <t>Pěstitební zásah na ponechaných stromech arboristický zásah</t>
  </si>
  <si>
    <t>soubor</t>
  </si>
  <si>
    <t>184807111</t>
  </si>
  <si>
    <t>Ochrana ponechaných dřevin při stavební činnosti nezávislé na kmeni stromů</t>
  </si>
  <si>
    <t>zřízení a odstranění:1</t>
  </si>
  <si>
    <t>nezatříděno</t>
  </si>
  <si>
    <t>Doplnění a rozprostření zeolitu na plochu 100g/m2</t>
  </si>
  <si>
    <t>kg</t>
  </si>
  <si>
    <t>5350*0,1</t>
  </si>
  <si>
    <t>Vyčištění  plochy po ukončení demolice budov od nechtěných stavebních prvků</t>
  </si>
  <si>
    <t>t</t>
  </si>
  <si>
    <t>odhad vč odvozu a uložení na řízenou skládku:45</t>
  </si>
  <si>
    <t>cca 10 kontejnetů á 4,5 t:</t>
  </si>
  <si>
    <t>10364100.BT1</t>
  </si>
  <si>
    <t>Zemina pro rozprostření na štěrkové plochy-dodávka vč.dopravy</t>
  </si>
  <si>
    <t>3500*0,03</t>
  </si>
  <si>
    <t>Směsný recyklát /pro rozprostření tl. 50 mm/ dodávka amteriálu vč dopravy</t>
  </si>
  <si>
    <t>cca 1760 kg/m3:(3500*0,05)*1,75</t>
  </si>
  <si>
    <t>900      RT2</t>
  </si>
  <si>
    <t>Hzs - nezmeřitelné práce   čl.17-1a Práce v tarifní třídě 5</t>
  </si>
  <si>
    <t>h</t>
  </si>
  <si>
    <t>11</t>
  </si>
  <si>
    <t>Trávník</t>
  </si>
  <si>
    <t>111104211</t>
  </si>
  <si>
    <t xml:space="preserve">Pokosení trávníku  vč odvoz 20 km  - 2x </t>
  </si>
  <si>
    <t>1850*2</t>
  </si>
  <si>
    <t>180402111</t>
  </si>
  <si>
    <t xml:space="preserve">Založení trávníku  výsevem v rovině </t>
  </si>
  <si>
    <t>183403114</t>
  </si>
  <si>
    <t>Obdělání půdy rotavátorem v rovině (hl do 15 cm)</t>
  </si>
  <si>
    <t>ztížené prostředí:3700</t>
  </si>
  <si>
    <t>183403153</t>
  </si>
  <si>
    <t xml:space="preserve">Obdělání půdy hrabáním, v rovině 50 % výměry </t>
  </si>
  <si>
    <t>1850*0,5</t>
  </si>
  <si>
    <t>183403161</t>
  </si>
  <si>
    <t xml:space="preserve">Obdělání půdy válením, v rovině 100% výměry </t>
  </si>
  <si>
    <t>00572441</t>
  </si>
  <si>
    <t>Směs travní suchý trávník 10 g/m2</t>
  </si>
  <si>
    <t>1850*0,01</t>
  </si>
  <si>
    <t>12</t>
  </si>
  <si>
    <t>Štěrkový trávník</t>
  </si>
  <si>
    <t>111104111</t>
  </si>
  <si>
    <t xml:space="preserve">Pokosení trávníku rovina, odvoz 20 km 2xpokos </t>
  </si>
  <si>
    <t>375*2</t>
  </si>
  <si>
    <t>122201102</t>
  </si>
  <si>
    <t>Odkopávky nezapažené v hor. 3 do 1000 m3/strojně/ část zeminy použít v místě</t>
  </si>
  <si>
    <t>zkrývka do 10 cm :375*0,1</t>
  </si>
  <si>
    <t>50% materiálu ponechat na deponii pro zpětné použití:</t>
  </si>
  <si>
    <t>180404111</t>
  </si>
  <si>
    <t xml:space="preserve">Založení štěrkového trávníku výsevem v rovině </t>
  </si>
  <si>
    <t>181301102</t>
  </si>
  <si>
    <t>Rozprostření tříděné zeminy  směs tl. 10 z výkopu zemina - štěrk v poměru 1  : 3</t>
  </si>
  <si>
    <t>271532213</t>
  </si>
  <si>
    <t xml:space="preserve">Štěrk pro směs  8-16mm </t>
  </si>
  <si>
    <t>561121111</t>
  </si>
  <si>
    <t xml:space="preserve">Hutnění upravené podloží na 30MPa </t>
  </si>
  <si>
    <t>005724071Z</t>
  </si>
  <si>
    <t>Směs travní pro štěrkový trávník  25g/m2</t>
  </si>
  <si>
    <t>375*0,025</t>
  </si>
  <si>
    <t>13</t>
  </si>
  <si>
    <t>Výsev bylin - modrý lem</t>
  </si>
  <si>
    <t>183204111</t>
  </si>
  <si>
    <t xml:space="preserve">Výsev bylin - modrý lem </t>
  </si>
  <si>
    <t>520</t>
  </si>
  <si>
    <t>R.pol.01</t>
  </si>
  <si>
    <t>bylinná směs výsevek 20g/m2 skladba výsevní směsi viz TZ</t>
  </si>
  <si>
    <t>14</t>
  </si>
  <si>
    <t>Výsev bylin do plochy štěrku</t>
  </si>
  <si>
    <t xml:space="preserve">Výsev bylin do plochy štěrku </t>
  </si>
  <si>
    <t xml:space="preserve">Obdělání půdy válením, v rovině 100% plochy </t>
  </si>
  <si>
    <t>R.pol.02</t>
  </si>
  <si>
    <t>bylinná směs výsevek 20g/m2 Skladba výsevní směsi viz TZ</t>
  </si>
  <si>
    <t>15</t>
  </si>
  <si>
    <t>Výsadba trvalek</t>
  </si>
  <si>
    <t>Rozprostření řízků rozchodníků ma určenou plochu do spar zpevněných ploch</t>
  </si>
  <si>
    <t>s přesypem místního drceného kameniva:1</t>
  </si>
  <si>
    <t>Plocha bude určena na místě AD:</t>
  </si>
  <si>
    <t>MAT</t>
  </si>
  <si>
    <t xml:space="preserve">Sedum album </t>
  </si>
  <si>
    <t xml:space="preserve">Sedum acre </t>
  </si>
  <si>
    <t>16</t>
  </si>
  <si>
    <t>Cibuloviny</t>
  </si>
  <si>
    <t>183204113</t>
  </si>
  <si>
    <t xml:space="preserve">Výsadba cibulí nebo hlíz prostokořenných </t>
  </si>
  <si>
    <t>kus</t>
  </si>
  <si>
    <t xml:space="preserve">Scilla siberica </t>
  </si>
  <si>
    <t xml:space="preserve">Narcissus 'Snowboard' </t>
  </si>
  <si>
    <t>17</t>
  </si>
  <si>
    <t>Popínavé rostliny</t>
  </si>
  <si>
    <t>183101112</t>
  </si>
  <si>
    <t xml:space="preserve">Hloub. jamek bez výměny půdy do 0,02 m3, /tř.4/ </t>
  </si>
  <si>
    <t>184102111</t>
  </si>
  <si>
    <t xml:space="preserve">Výsadba dřevin s balem D do 20 cm, v rovině </t>
  </si>
  <si>
    <t>184921094</t>
  </si>
  <si>
    <t>Mulčování rostlin tl. do 0,1 m, 0,4m2/rostlina</t>
  </si>
  <si>
    <t>28*0,4</t>
  </si>
  <si>
    <t>185804312</t>
  </si>
  <si>
    <t xml:space="preserve">Zalití rostlin vodou plochy nad 20 m2 </t>
  </si>
  <si>
    <t>5 l /rostlina:28*0,005</t>
  </si>
  <si>
    <t>185851111</t>
  </si>
  <si>
    <t xml:space="preserve">Dovoz vody pro zálivku rostlin do 6 km </t>
  </si>
  <si>
    <t xml:space="preserve">Zeolit  50 g/rostlina </t>
  </si>
  <si>
    <t>0,05*28</t>
  </si>
  <si>
    <t xml:space="preserve">Dodávka hnojivé tablety k výsadbě </t>
  </si>
  <si>
    <t>1ks/rostlina:28*1</t>
  </si>
  <si>
    <t xml:space="preserve">Údržba rostlin po dobu 36 měsíců </t>
  </si>
  <si>
    <t>02661927</t>
  </si>
  <si>
    <t>Parthenocissus quinquefolia"Engelemannii" /V 80 - 100 cm/-2-3 výhony výška 0,6m</t>
  </si>
  <si>
    <t>026619291</t>
  </si>
  <si>
    <t>Clematis montana"Grandiflora" /V 80 - 100 cm/ 2 - 3 výhony</t>
  </si>
  <si>
    <t>10391100</t>
  </si>
  <si>
    <t>Mulč-štěpka</t>
  </si>
  <si>
    <t>11,2*0,4</t>
  </si>
  <si>
    <t>18</t>
  </si>
  <si>
    <t>Řízky dřevin</t>
  </si>
  <si>
    <t xml:space="preserve">Výsadba dřevin s vyhloubením šterbin,řízků </t>
  </si>
  <si>
    <t>Ochranné pletivo ukotveno ke kůlu H 1m (20 cm uloženo v terenu)</t>
  </si>
  <si>
    <t>půdorys D 1m-3 ks řízků  v ploše:(2,512*66)*1,05</t>
  </si>
  <si>
    <t xml:space="preserve">Údržba rostlin po dobu 24 měsíců </t>
  </si>
  <si>
    <t>pletí sazenic v kruhu do 30 cm-3x za rok:200</t>
  </si>
  <si>
    <t>0512115011</t>
  </si>
  <si>
    <t>Salix fragilis" Bullata"/ řízky v délce cca 50 cm/</t>
  </si>
  <si>
    <t>0512115021</t>
  </si>
  <si>
    <t>Salix viminalis / řízky v délce cca 60 - 80 cm</t>
  </si>
  <si>
    <t>05217224</t>
  </si>
  <si>
    <t>Kotevní kůl  D 6 cm délka 1 m vč uložení</t>
  </si>
  <si>
    <t>1kůl/3 ks řízků:66</t>
  </si>
  <si>
    <t>19</t>
  </si>
  <si>
    <t>Keře</t>
  </si>
  <si>
    <t>Výsadba dřevin s balem D do 20 cm, v rovině se zalitím</t>
  </si>
  <si>
    <t>5l/keř:35*0,005</t>
  </si>
  <si>
    <t xml:space="preserve">Zeolit 50g/rostlina </t>
  </si>
  <si>
    <t>35*0,05</t>
  </si>
  <si>
    <t>1ks/rostlina:35</t>
  </si>
  <si>
    <t>02602K1</t>
  </si>
  <si>
    <t>Prunus padus  / V 60 - 80 cm/</t>
  </si>
  <si>
    <t>02602K2</t>
  </si>
  <si>
    <t>Corylus ovellana /V 60 - 80 cm/</t>
  </si>
  <si>
    <t>2</t>
  </si>
  <si>
    <t>Základy a zvláštní zakládání</t>
  </si>
  <si>
    <t>275311125</t>
  </si>
  <si>
    <t xml:space="preserve">Základ patka prostý beton C16/20 </t>
  </si>
  <si>
    <t>14 patek:(0,35*0,35*0,9)*14</t>
  </si>
  <si>
    <t>patky pro soupky,vzpěry a sloupky vrat:2,688*0,95</t>
  </si>
  <si>
    <t>46</t>
  </si>
  <si>
    <t>Zpevněné plochy</t>
  </si>
  <si>
    <t>451561111</t>
  </si>
  <si>
    <t>Lože dlažby z kam. drobného drceného tl. do 4 cm prosívka fr.4-8 mm tl.40 mm</t>
  </si>
  <si>
    <t>564811111</t>
  </si>
  <si>
    <t xml:space="preserve">Podklad ze štěrkodrti po zhutnění tloušťky 5 cm </t>
  </si>
  <si>
    <t>599441111</t>
  </si>
  <si>
    <t xml:space="preserve">Vyplnění spár dlažby-šířka spáry 15 mm </t>
  </si>
  <si>
    <t>917712111</t>
  </si>
  <si>
    <t>Osazení ležat. obrub. bet. bez opěr, lože z kamen. včetně obrubníku  100/10/25</t>
  </si>
  <si>
    <t>4 ks /m2 pěšina z bet.obrubníků:250*4</t>
  </si>
  <si>
    <t>5</t>
  </si>
  <si>
    <t>Komunikace,pochůzné pěšiny</t>
  </si>
  <si>
    <t>564721110</t>
  </si>
  <si>
    <t>Podklad z kameniva drceného vel. 4 - 8 mm,tl. 5 cm Podklad pěšiny z cihel reciklátu</t>
  </si>
  <si>
    <t>564911211</t>
  </si>
  <si>
    <t xml:space="preserve">Pěšina z cihel recyklát tl vrchní vrstvy 30 mm </t>
  </si>
  <si>
    <t>61</t>
  </si>
  <si>
    <t>Upravy povrchů vnitřní</t>
  </si>
  <si>
    <t>602012112</t>
  </si>
  <si>
    <t xml:space="preserve">Omítka jádrová (vybouraných otvorů ručně) </t>
  </si>
  <si>
    <t>0,9*2*2+1*0,9</t>
  </si>
  <si>
    <t>612409991</t>
  </si>
  <si>
    <t xml:space="preserve">Začištění omítek kolem rohů /vybouraný otvor/ </t>
  </si>
  <si>
    <t>2*4+1*2</t>
  </si>
  <si>
    <t>612421626</t>
  </si>
  <si>
    <t xml:space="preserve">Omítka vnitřní zdiva, MVC, hladká </t>
  </si>
  <si>
    <t>začistěnívybouraného otvoru:0,9*2*2+1*0,9</t>
  </si>
  <si>
    <t>612473186</t>
  </si>
  <si>
    <t xml:space="preserve">Příplatek za zabudované rohovníky </t>
  </si>
  <si>
    <t>91</t>
  </si>
  <si>
    <t>Doplňující práce na plochách</t>
  </si>
  <si>
    <t>915131115</t>
  </si>
  <si>
    <t>Plošný nátěr -  červená barva na asfalt.povrch Barevný nátěr na stávající (ponechaný) povrch</t>
  </si>
  <si>
    <t>lem hrací plochy z bet.obrubníků na ležato:12</t>
  </si>
  <si>
    <t>osazeno do terenu:</t>
  </si>
  <si>
    <t>95</t>
  </si>
  <si>
    <t>Dokončovací a úklidové práce</t>
  </si>
  <si>
    <t>952901411</t>
  </si>
  <si>
    <t>Vyčištění ploch po ukončení prací vč.příjezdových cest a okolí-Finální úklid</t>
  </si>
  <si>
    <t>97</t>
  </si>
  <si>
    <t>Prorážení otvorů</t>
  </si>
  <si>
    <t>971033681</t>
  </si>
  <si>
    <t>Vybourání otv. zeď cihel. pl.4 m2, tl.90 cm, MVC vstup ve stávající zdi</t>
  </si>
  <si>
    <t>šíře 100 cm ,H 200 cm:0,9*1*2</t>
  </si>
  <si>
    <t>99</t>
  </si>
  <si>
    <t>Staveništní přesun hmot</t>
  </si>
  <si>
    <t>998222012</t>
  </si>
  <si>
    <t>Přesun hmot, zpevněné plochy, kryt z kameniva ztížené prostředí</t>
  </si>
  <si>
    <t>520,195</t>
  </si>
  <si>
    <t>998231311</t>
  </si>
  <si>
    <t xml:space="preserve">Přesun hmot pro sadovnické a krajin. úpravy do 5km </t>
  </si>
  <si>
    <t>(168+0,52+60,825)</t>
  </si>
  <si>
    <t>762</t>
  </si>
  <si>
    <t>Konstrukce tesařské</t>
  </si>
  <si>
    <t>762083111</t>
  </si>
  <si>
    <t xml:space="preserve">Impregnace dřevo tř 1/2 hmyz+houba </t>
  </si>
  <si>
    <t>762085103</t>
  </si>
  <si>
    <t>D + M kotevní železo roxor D 10 mm L 300 mm kotveno z obou stran po 1500 cm</t>
  </si>
  <si>
    <t>v Pzn provedení:294*1,05</t>
  </si>
  <si>
    <t>762085111</t>
  </si>
  <si>
    <t>D+M spojovací plocháč  dl -15cm vč spoj materiálu v Pzn provedení</t>
  </si>
  <si>
    <t>plochá ocel 30/5 mm:110*1,05</t>
  </si>
  <si>
    <t>Pěšina z cihel.drti - lem:</t>
  </si>
  <si>
    <t>762112110</t>
  </si>
  <si>
    <t>Montáž lemu pěšiny z řeziva hraněn. do 120 cm2 včetně dodávky řeziva, hranoly 4 x 8 cm</t>
  </si>
  <si>
    <t>998762202</t>
  </si>
  <si>
    <t xml:space="preserve">Přesun hmot pro tesařské konstrukce, výšky do 12 m </t>
  </si>
  <si>
    <t>767</t>
  </si>
  <si>
    <t>Konstrukce zámečnické</t>
  </si>
  <si>
    <t>767911120</t>
  </si>
  <si>
    <t xml:space="preserve">Montáž oplocení strojového pletiva H do 1,8 m </t>
  </si>
  <si>
    <t>767912150</t>
  </si>
  <si>
    <t xml:space="preserve">Mtž napínací drát -15° vč materiálu </t>
  </si>
  <si>
    <t>3*150*1,1</t>
  </si>
  <si>
    <t>767912160</t>
  </si>
  <si>
    <t xml:space="preserve">přichycení pletiva k lanku </t>
  </si>
  <si>
    <t>767914111</t>
  </si>
  <si>
    <t>Branka vč.závěsů jednokřídlá Pzn,plast š.90 cm výška 180 cm vč.sloupků a kování</t>
  </si>
  <si>
    <t>767914112</t>
  </si>
  <si>
    <t>Vzpěra do oplocení H 2,2m  Pzn       tr 51/3 zelená</t>
  </si>
  <si>
    <t>767914117</t>
  </si>
  <si>
    <t xml:space="preserve">napínáky a ostatní spojovací prvky </t>
  </si>
  <si>
    <t>767914140</t>
  </si>
  <si>
    <t>D+M sloupků oplocení TR 50/3 mm dl.220 cm v Pzn provedení+ ochranný nátěr/zavíčkované/</t>
  </si>
  <si>
    <t>rozteč sloupků ca 3 m:50+2</t>
  </si>
  <si>
    <t>767999101</t>
  </si>
  <si>
    <t>Montáž atypických konstrukcí hmotnosti do 50 kg konstrukce pro popínavé rostliny</t>
  </si>
  <si>
    <t>osazeno do připravených patek:14*95</t>
  </si>
  <si>
    <t>výška prvků 4 m:</t>
  </si>
  <si>
    <t>v Pzn provedení:</t>
  </si>
  <si>
    <t>31327102</t>
  </si>
  <si>
    <t>Pletivo pozink.4-hr drátěné, výška  1800 mm oko 50/50-dodávka</t>
  </si>
  <si>
    <t>bm</t>
  </si>
  <si>
    <t>150*1,05</t>
  </si>
  <si>
    <t>998767201</t>
  </si>
  <si>
    <t xml:space="preserve">Přesun hmot pro zámečnické konstr., výšky do 6 m </t>
  </si>
  <si>
    <t>D96</t>
  </si>
  <si>
    <t>Přesuny suti a vybouraných hmot</t>
  </si>
  <si>
    <t>979081111</t>
  </si>
  <si>
    <t xml:space="preserve">Odvoz suti a vybour. hmot na skládku do 1 km </t>
  </si>
  <si>
    <t>979081121</t>
  </si>
  <si>
    <t xml:space="preserve">Příplatek k odvozu za každý další 1 km </t>
  </si>
  <si>
    <t>979082111</t>
  </si>
  <si>
    <t xml:space="preserve">Vnitrostaveništní doprava suti do 10 m </t>
  </si>
  <si>
    <t>979088212</t>
  </si>
  <si>
    <t xml:space="preserve">Nakládání suti na dopravní prostředky </t>
  </si>
  <si>
    <t>979999999</t>
  </si>
  <si>
    <t xml:space="preserve">Poplatek za skladku 10 % příměsí </t>
  </si>
  <si>
    <t>Vedlejší náklady</t>
  </si>
  <si>
    <t>Zařízení staveniště,zřízení,provoz a likvidace</t>
  </si>
  <si>
    <t>Zábory,ochrana úzamí prací,poplatky</t>
  </si>
  <si>
    <t>Inženýrská činnost a stavební dozor</t>
  </si>
  <si>
    <t>autorská činnost</t>
  </si>
  <si>
    <t>dodatečná odborná poradenská činnost</t>
  </si>
  <si>
    <t>Ostatní náklady</t>
  </si>
  <si>
    <t>dokumentace skutečného provedení</t>
  </si>
  <si>
    <t>geodet.práce</t>
  </si>
  <si>
    <t>mimostaveništní doprava</t>
  </si>
  <si>
    <t>Ing.Eva Wágnerová</t>
  </si>
  <si>
    <t>pletí sazenic v kruhu do 30 cm-3x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</si>
</sst>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09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Font="1" applyBorder="1" applyAlignment="1">
      <alignment horizontal="left"/>
    </xf>
    <xf numFmtId="0" fontId="3" fillId="0" borderId="47" xfId="0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3" fillId="0" borderId="0" xfId="1" applyFont="1"/>
    <xf numFmtId="0" fontId="10" fillId="0" borderId="0" xfId="1" applyAlignment="1">
      <alignment horizontal="right"/>
    </xf>
    <xf numFmtId="0" fontId="24" fillId="0" borderId="0" xfId="1" applyFont="1"/>
    <xf numFmtId="3" fontId="24" fillId="0" borderId="0" xfId="1" applyNumberFormat="1" applyFont="1" applyAlignment="1">
      <alignment horizontal="right"/>
    </xf>
    <xf numFmtId="4" fontId="24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19" fillId="0" borderId="0" xfId="1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>
    <pageSetUpPr fitToPage="1"/>
  </sheetPr>
  <dimension ref="A1:BE55"/>
  <sheetViews>
    <sheetView workbookViewId="0">
      <selection activeCell="C23" sqref="C23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76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S0911/07/4</v>
      </c>
      <c r="D2" s="5" t="str">
        <f>Rekapitulace!G2</f>
        <v>Úprava ploch po demoličních pracích- provizorium</v>
      </c>
      <c r="E2" s="4"/>
      <c r="F2" s="6" t="s">
        <v>1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 x14ac:dyDescent="0.2">
      <c r="A5" s="15" t="s">
        <v>80</v>
      </c>
      <c r="B5" s="16"/>
      <c r="C5" s="17" t="s">
        <v>81</v>
      </c>
      <c r="D5" s="18"/>
      <c r="E5" s="19"/>
      <c r="F5" s="11" t="s">
        <v>6</v>
      </c>
      <c r="G5" s="12"/>
    </row>
    <row r="6" spans="1:57" ht="12.95" customHeight="1" x14ac:dyDescent="0.2">
      <c r="A6" s="13" t="s">
        <v>7</v>
      </c>
      <c r="B6" s="9"/>
      <c r="C6" s="10" t="s">
        <v>8</v>
      </c>
      <c r="D6" s="10"/>
      <c r="E6" s="9"/>
      <c r="F6" s="11" t="s">
        <v>9</v>
      </c>
      <c r="G6" s="20"/>
    </row>
    <row r="7" spans="1:57" ht="12.95" customHeight="1" x14ac:dyDescent="0.2">
      <c r="A7" s="21" t="s">
        <v>78</v>
      </c>
      <c r="B7" s="22"/>
      <c r="C7" s="23" t="s">
        <v>79</v>
      </c>
      <c r="D7" s="24"/>
      <c r="E7" s="24"/>
      <c r="F7" s="25" t="s">
        <v>10</v>
      </c>
      <c r="G7" s="20">
        <f>IF(PocetMJ=0,,ROUND((F30+F32)/PocetMJ,1))</f>
        <v>0</v>
      </c>
    </row>
    <row r="8" spans="1:57" x14ac:dyDescent="0.2">
      <c r="A8" s="26" t="s">
        <v>11</v>
      </c>
      <c r="B8" s="11"/>
      <c r="C8" s="183" t="s">
        <v>399</v>
      </c>
      <c r="D8" s="183"/>
      <c r="E8" s="184"/>
      <c r="F8" s="11" t="s">
        <v>12</v>
      </c>
      <c r="G8" s="27"/>
    </row>
    <row r="9" spans="1:57" x14ac:dyDescent="0.2">
      <c r="A9" s="26" t="s">
        <v>13</v>
      </c>
      <c r="B9" s="11"/>
      <c r="C9" s="183" t="str">
        <f>Projektant</f>
        <v>Ing.Eva Wágnerová</v>
      </c>
      <c r="D9" s="183"/>
      <c r="E9" s="184"/>
      <c r="F9" s="11"/>
      <c r="G9" s="27"/>
    </row>
    <row r="10" spans="1:57" x14ac:dyDescent="0.2">
      <c r="A10" s="26" t="s">
        <v>14</v>
      </c>
      <c r="B10" s="11"/>
      <c r="C10" s="183"/>
      <c r="D10" s="183"/>
      <c r="E10" s="183"/>
      <c r="F10" s="11"/>
      <c r="G10" s="28"/>
      <c r="H10" s="29"/>
    </row>
    <row r="11" spans="1:57" ht="13.5" customHeight="1" x14ac:dyDescent="0.2">
      <c r="A11" s="26" t="s">
        <v>15</v>
      </c>
      <c r="B11" s="11"/>
      <c r="C11" s="183"/>
      <c r="D11" s="183"/>
      <c r="E11" s="183"/>
      <c r="F11" s="11" t="s">
        <v>16</v>
      </c>
      <c r="G11" s="28" t="s">
        <v>78</v>
      </c>
      <c r="BA11" s="30"/>
      <c r="BB11" s="30"/>
      <c r="BC11" s="30"/>
      <c r="BD11" s="30"/>
      <c r="BE11" s="30"/>
    </row>
    <row r="12" spans="1:57" ht="12.75" customHeight="1" x14ac:dyDescent="0.2">
      <c r="A12" s="31" t="s">
        <v>17</v>
      </c>
      <c r="B12" s="9"/>
      <c r="C12" s="185"/>
      <c r="D12" s="185"/>
      <c r="E12" s="185"/>
      <c r="F12" s="32" t="s">
        <v>18</v>
      </c>
      <c r="G12" s="33"/>
    </row>
    <row r="13" spans="1:57" ht="28.5" customHeight="1" thickBot="1" x14ac:dyDescent="0.25">
      <c r="A13" s="34" t="s">
        <v>19</v>
      </c>
      <c r="B13" s="35"/>
      <c r="C13" s="35"/>
      <c r="D13" s="35"/>
      <c r="E13" s="36"/>
      <c r="F13" s="36"/>
      <c r="G13" s="37"/>
    </row>
    <row r="14" spans="1:57" ht="17.25" customHeight="1" thickBot="1" x14ac:dyDescent="0.25">
      <c r="A14" s="38" t="s">
        <v>20</v>
      </c>
      <c r="B14" s="39"/>
      <c r="C14" s="40"/>
      <c r="D14" s="41" t="s">
        <v>21</v>
      </c>
      <c r="E14" s="42"/>
      <c r="F14" s="42"/>
      <c r="G14" s="40"/>
    </row>
    <row r="15" spans="1:57" ht="15.95" customHeight="1" x14ac:dyDescent="0.2">
      <c r="A15" s="43"/>
      <c r="B15" s="44" t="s">
        <v>22</v>
      </c>
      <c r="C15" s="45">
        <f>HSV</f>
        <v>0</v>
      </c>
      <c r="D15" s="46" t="str">
        <f>Rekapitulace!A34</f>
        <v>Vedlejší náklady</v>
      </c>
      <c r="E15" s="47"/>
      <c r="F15" s="48"/>
      <c r="G15" s="45">
        <f>Rekapitulace!I34</f>
        <v>0</v>
      </c>
    </row>
    <row r="16" spans="1:57" ht="15.95" customHeight="1" x14ac:dyDescent="0.2">
      <c r="A16" s="43" t="s">
        <v>23</v>
      </c>
      <c r="B16" s="44" t="s">
        <v>24</v>
      </c>
      <c r="C16" s="45">
        <f>PSV</f>
        <v>0</v>
      </c>
      <c r="D16" s="8" t="str">
        <f>Rekapitulace!A35</f>
        <v>Zařízení staveniště,zřízení,provoz a likvidace</v>
      </c>
      <c r="E16" s="49"/>
      <c r="F16" s="50"/>
      <c r="G16" s="45">
        <f>Rekapitulace!I35</f>
        <v>0</v>
      </c>
    </row>
    <row r="17" spans="1:7" ht="15.95" customHeight="1" x14ac:dyDescent="0.2">
      <c r="A17" s="43" t="s">
        <v>25</v>
      </c>
      <c r="B17" s="44" t="s">
        <v>26</v>
      </c>
      <c r="C17" s="45">
        <f>Mont</f>
        <v>0</v>
      </c>
      <c r="D17" s="8" t="str">
        <f>Rekapitulace!A36</f>
        <v>Zábory,ochrana úzamí prací,poplatky</v>
      </c>
      <c r="E17" s="49"/>
      <c r="F17" s="50"/>
      <c r="G17" s="45">
        <f>Rekapitulace!I36</f>
        <v>0</v>
      </c>
    </row>
    <row r="18" spans="1:7" ht="15.95" customHeight="1" x14ac:dyDescent="0.2">
      <c r="A18" s="51" t="s">
        <v>27</v>
      </c>
      <c r="B18" s="52" t="s">
        <v>28</v>
      </c>
      <c r="C18" s="45">
        <f>Dodavka</f>
        <v>0</v>
      </c>
      <c r="D18" s="8" t="str">
        <f>Rekapitulace!A37</f>
        <v>Inženýrská činnost a stavební dozor</v>
      </c>
      <c r="E18" s="49"/>
      <c r="F18" s="50"/>
      <c r="G18" s="45">
        <f>Rekapitulace!I37</f>
        <v>0</v>
      </c>
    </row>
    <row r="19" spans="1:7" ht="15.95" customHeight="1" x14ac:dyDescent="0.2">
      <c r="A19" s="53" t="s">
        <v>29</v>
      </c>
      <c r="B19" s="44"/>
      <c r="C19" s="45">
        <f>SUM(C15:C18)</f>
        <v>0</v>
      </c>
      <c r="D19" s="8" t="str">
        <f>Rekapitulace!A38</f>
        <v>autorská činnost</v>
      </c>
      <c r="E19" s="49"/>
      <c r="F19" s="50"/>
      <c r="G19" s="45">
        <f>Rekapitulace!I38</f>
        <v>0</v>
      </c>
    </row>
    <row r="20" spans="1:7" ht="15.95" customHeight="1" x14ac:dyDescent="0.2">
      <c r="A20" s="53"/>
      <c r="B20" s="44"/>
      <c r="C20" s="45"/>
      <c r="D20" s="8" t="str">
        <f>Rekapitulace!A39</f>
        <v>dodatečná odborná poradenská činnost</v>
      </c>
      <c r="E20" s="49"/>
      <c r="F20" s="50"/>
      <c r="G20" s="45">
        <f>Rekapitulace!I39</f>
        <v>0</v>
      </c>
    </row>
    <row r="21" spans="1:7" ht="15.95" customHeight="1" x14ac:dyDescent="0.2">
      <c r="A21" s="53" t="s">
        <v>30</v>
      </c>
      <c r="B21" s="44"/>
      <c r="C21" s="45">
        <f>HZS</f>
        <v>0</v>
      </c>
      <c r="D21" s="8" t="str">
        <f>Rekapitulace!A40</f>
        <v>Ostatní náklady</v>
      </c>
      <c r="E21" s="49"/>
      <c r="F21" s="50"/>
      <c r="G21" s="45">
        <f>Rekapitulace!I40</f>
        <v>0</v>
      </c>
    </row>
    <row r="22" spans="1:7" ht="15.95" customHeight="1" x14ac:dyDescent="0.2">
      <c r="A22" s="54" t="s">
        <v>31</v>
      </c>
      <c r="B22" s="55"/>
      <c r="C22" s="45">
        <f>C19+C21</f>
        <v>0</v>
      </c>
      <c r="D22" s="8" t="s">
        <v>32</v>
      </c>
      <c r="E22" s="49"/>
      <c r="F22" s="50"/>
      <c r="G22" s="45">
        <f>G23-SUM(G15:G21)</f>
        <v>0</v>
      </c>
    </row>
    <row r="23" spans="1:7" ht="15.95" customHeight="1" thickBot="1" x14ac:dyDescent="0.25">
      <c r="A23" s="186" t="s">
        <v>33</v>
      </c>
      <c r="B23" s="187"/>
      <c r="C23" s="56">
        <f>C22+G23</f>
        <v>0</v>
      </c>
      <c r="D23" s="57" t="s">
        <v>34</v>
      </c>
      <c r="E23" s="58"/>
      <c r="F23" s="59"/>
      <c r="G23" s="45">
        <f>VRN</f>
        <v>0</v>
      </c>
    </row>
    <row r="24" spans="1:7" x14ac:dyDescent="0.2">
      <c r="A24" s="60" t="s">
        <v>35</v>
      </c>
      <c r="B24" s="61"/>
      <c r="C24" s="62"/>
      <c r="D24" s="61" t="s">
        <v>36</v>
      </c>
      <c r="E24" s="61"/>
      <c r="F24" s="63" t="s">
        <v>37</v>
      </c>
      <c r="G24" s="64"/>
    </row>
    <row r="25" spans="1:7" x14ac:dyDescent="0.2">
      <c r="A25" s="54" t="s">
        <v>38</v>
      </c>
      <c r="B25" s="55"/>
      <c r="C25" s="65"/>
      <c r="D25" s="55" t="s">
        <v>38</v>
      </c>
      <c r="E25" s="55"/>
      <c r="F25" s="66" t="s">
        <v>38</v>
      </c>
      <c r="G25" s="67"/>
    </row>
    <row r="26" spans="1:7" ht="37.5" customHeight="1" x14ac:dyDescent="0.2">
      <c r="A26" s="54" t="s">
        <v>39</v>
      </c>
      <c r="B26" s="68"/>
      <c r="C26" s="65"/>
      <c r="D26" s="55" t="s">
        <v>39</v>
      </c>
      <c r="E26" s="55"/>
      <c r="F26" s="66" t="s">
        <v>39</v>
      </c>
      <c r="G26" s="67"/>
    </row>
    <row r="27" spans="1:7" x14ac:dyDescent="0.2">
      <c r="A27" s="54"/>
      <c r="B27" s="69"/>
      <c r="C27" s="65"/>
      <c r="D27" s="55"/>
      <c r="E27" s="55"/>
      <c r="F27" s="66"/>
      <c r="G27" s="67"/>
    </row>
    <row r="28" spans="1:7" x14ac:dyDescent="0.2">
      <c r="A28" s="54" t="s">
        <v>40</v>
      </c>
      <c r="B28" s="55"/>
      <c r="C28" s="65"/>
      <c r="D28" s="66" t="s">
        <v>41</v>
      </c>
      <c r="E28" s="65"/>
      <c r="F28" s="55" t="s">
        <v>41</v>
      </c>
      <c r="G28" s="67"/>
    </row>
    <row r="29" spans="1:7" ht="69" customHeight="1" x14ac:dyDescent="0.2">
      <c r="A29" s="54"/>
      <c r="B29" s="55"/>
      <c r="C29" s="70"/>
      <c r="D29" s="71"/>
      <c r="E29" s="70"/>
      <c r="F29" s="55"/>
      <c r="G29" s="67"/>
    </row>
    <row r="30" spans="1:7" x14ac:dyDescent="0.2">
      <c r="A30" s="72" t="s">
        <v>42</v>
      </c>
      <c r="B30" s="73"/>
      <c r="C30" s="74">
        <v>21</v>
      </c>
      <c r="D30" s="73" t="s">
        <v>43</v>
      </c>
      <c r="E30" s="75"/>
      <c r="F30" s="188">
        <f>C23-F32</f>
        <v>0</v>
      </c>
      <c r="G30" s="189"/>
    </row>
    <row r="31" spans="1:7" x14ac:dyDescent="0.2">
      <c r="A31" s="72" t="s">
        <v>44</v>
      </c>
      <c r="B31" s="73"/>
      <c r="C31" s="74">
        <f>SazbaDPH1</f>
        <v>21</v>
      </c>
      <c r="D31" s="73" t="s">
        <v>45</v>
      </c>
      <c r="E31" s="75"/>
      <c r="F31" s="188">
        <f>ROUND(PRODUCT(F30,C31/100),0)</f>
        <v>0</v>
      </c>
      <c r="G31" s="189"/>
    </row>
    <row r="32" spans="1:7" x14ac:dyDescent="0.2">
      <c r="A32" s="72" t="s">
        <v>42</v>
      </c>
      <c r="B32" s="73"/>
      <c r="C32" s="74">
        <v>0</v>
      </c>
      <c r="D32" s="73" t="s">
        <v>45</v>
      </c>
      <c r="E32" s="75"/>
      <c r="F32" s="188">
        <v>0</v>
      </c>
      <c r="G32" s="189"/>
    </row>
    <row r="33" spans="1:8" x14ac:dyDescent="0.2">
      <c r="A33" s="72" t="s">
        <v>44</v>
      </c>
      <c r="B33" s="76"/>
      <c r="C33" s="77">
        <f>SazbaDPH2</f>
        <v>0</v>
      </c>
      <c r="D33" s="73" t="s">
        <v>45</v>
      </c>
      <c r="E33" s="50"/>
      <c r="F33" s="188">
        <f>ROUND(PRODUCT(F32,C33/100),0)</f>
        <v>0</v>
      </c>
      <c r="G33" s="189"/>
    </row>
    <row r="34" spans="1:8" s="81" customFormat="1" ht="19.5" customHeight="1" thickBot="1" x14ac:dyDescent="0.3">
      <c r="A34" s="78" t="s">
        <v>46</v>
      </c>
      <c r="B34" s="79"/>
      <c r="C34" s="79"/>
      <c r="D34" s="79"/>
      <c r="E34" s="80"/>
      <c r="F34" s="190">
        <f>ROUND(SUM(F30:F33),0)</f>
        <v>0</v>
      </c>
      <c r="G34" s="191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2"/>
      <c r="C37" s="182"/>
      <c r="D37" s="182"/>
      <c r="E37" s="182"/>
      <c r="F37" s="182"/>
      <c r="G37" s="182"/>
      <c r="H37" t="s">
        <v>5</v>
      </c>
    </row>
    <row r="38" spans="1:8" ht="12.75" customHeight="1" x14ac:dyDescent="0.2">
      <c r="A38" s="82"/>
      <c r="B38" s="182"/>
      <c r="C38" s="182"/>
      <c r="D38" s="182"/>
      <c r="E38" s="182"/>
      <c r="F38" s="182"/>
      <c r="G38" s="182"/>
      <c r="H38" t="s">
        <v>5</v>
      </c>
    </row>
    <row r="39" spans="1:8" x14ac:dyDescent="0.2">
      <c r="A39" s="82"/>
      <c r="B39" s="182"/>
      <c r="C39" s="182"/>
      <c r="D39" s="182"/>
      <c r="E39" s="182"/>
      <c r="F39" s="182"/>
      <c r="G39" s="182"/>
      <c r="H39" t="s">
        <v>5</v>
      </c>
    </row>
    <row r="40" spans="1:8" x14ac:dyDescent="0.2">
      <c r="A40" s="82"/>
      <c r="B40" s="182"/>
      <c r="C40" s="182"/>
      <c r="D40" s="182"/>
      <c r="E40" s="182"/>
      <c r="F40" s="182"/>
      <c r="G40" s="182"/>
      <c r="H40" t="s">
        <v>5</v>
      </c>
    </row>
    <row r="41" spans="1:8" x14ac:dyDescent="0.2">
      <c r="A41" s="82"/>
      <c r="B41" s="182"/>
      <c r="C41" s="182"/>
      <c r="D41" s="182"/>
      <c r="E41" s="182"/>
      <c r="F41" s="182"/>
      <c r="G41" s="182"/>
      <c r="H41" t="s">
        <v>5</v>
      </c>
    </row>
    <row r="42" spans="1:8" x14ac:dyDescent="0.2">
      <c r="A42" s="82"/>
      <c r="B42" s="182"/>
      <c r="C42" s="182"/>
      <c r="D42" s="182"/>
      <c r="E42" s="182"/>
      <c r="F42" s="182"/>
      <c r="G42" s="182"/>
      <c r="H42" t="s">
        <v>5</v>
      </c>
    </row>
    <row r="43" spans="1:8" x14ac:dyDescent="0.2">
      <c r="A43" s="82"/>
      <c r="B43" s="182"/>
      <c r="C43" s="182"/>
      <c r="D43" s="182"/>
      <c r="E43" s="182"/>
      <c r="F43" s="182"/>
      <c r="G43" s="182"/>
      <c r="H43" t="s">
        <v>5</v>
      </c>
    </row>
    <row r="44" spans="1:8" x14ac:dyDescent="0.2">
      <c r="A44" s="82"/>
      <c r="B44" s="182"/>
      <c r="C44" s="182"/>
      <c r="D44" s="182"/>
      <c r="E44" s="182"/>
      <c r="F44" s="182"/>
      <c r="G44" s="182"/>
      <c r="H44" t="s">
        <v>5</v>
      </c>
    </row>
    <row r="45" spans="1:8" ht="0.75" customHeight="1" x14ac:dyDescent="0.2">
      <c r="A45" s="82"/>
      <c r="B45" s="182"/>
      <c r="C45" s="182"/>
      <c r="D45" s="182"/>
      <c r="E45" s="182"/>
      <c r="F45" s="182"/>
      <c r="G45" s="182"/>
      <c r="H45" t="s">
        <v>5</v>
      </c>
    </row>
    <row r="46" spans="1:8" x14ac:dyDescent="0.2">
      <c r="B46" s="192"/>
      <c r="C46" s="192"/>
      <c r="D46" s="192"/>
      <c r="E46" s="192"/>
      <c r="F46" s="192"/>
      <c r="G46" s="192"/>
    </row>
    <row r="47" spans="1:8" x14ac:dyDescent="0.2">
      <c r="B47" s="192"/>
      <c r="C47" s="192"/>
      <c r="D47" s="192"/>
      <c r="E47" s="192"/>
      <c r="F47" s="192"/>
      <c r="G47" s="192"/>
    </row>
    <row r="48" spans="1:8" x14ac:dyDescent="0.2">
      <c r="B48" s="192"/>
      <c r="C48" s="192"/>
      <c r="D48" s="192"/>
      <c r="E48" s="192"/>
      <c r="F48" s="192"/>
      <c r="G48" s="192"/>
    </row>
    <row r="49" spans="2:7" x14ac:dyDescent="0.2">
      <c r="B49" s="192"/>
      <c r="C49" s="192"/>
      <c r="D49" s="192"/>
      <c r="E49" s="192"/>
      <c r="F49" s="192"/>
      <c r="G49" s="192"/>
    </row>
    <row r="50" spans="2:7" x14ac:dyDescent="0.2">
      <c r="B50" s="192"/>
      <c r="C50" s="192"/>
      <c r="D50" s="192"/>
      <c r="E50" s="192"/>
      <c r="F50" s="192"/>
      <c r="G50" s="192"/>
    </row>
    <row r="51" spans="2:7" x14ac:dyDescent="0.2">
      <c r="B51" s="192"/>
      <c r="C51" s="192"/>
      <c r="D51" s="192"/>
      <c r="E51" s="192"/>
      <c r="F51" s="192"/>
      <c r="G51" s="192"/>
    </row>
    <row r="52" spans="2:7" x14ac:dyDescent="0.2">
      <c r="B52" s="192"/>
      <c r="C52" s="192"/>
      <c r="D52" s="192"/>
      <c r="E52" s="192"/>
      <c r="F52" s="192"/>
      <c r="G52" s="192"/>
    </row>
    <row r="53" spans="2:7" x14ac:dyDescent="0.2">
      <c r="B53" s="192"/>
      <c r="C53" s="192"/>
      <c r="D53" s="192"/>
      <c r="E53" s="192"/>
      <c r="F53" s="192"/>
      <c r="G53" s="192"/>
    </row>
    <row r="54" spans="2:7" x14ac:dyDescent="0.2">
      <c r="B54" s="192"/>
      <c r="C54" s="192"/>
      <c r="D54" s="192"/>
      <c r="E54" s="192"/>
      <c r="F54" s="192"/>
      <c r="G54" s="192"/>
    </row>
    <row r="55" spans="2:7" x14ac:dyDescent="0.2">
      <c r="B55" s="192"/>
      <c r="C55" s="192"/>
      <c r="D55" s="192"/>
      <c r="E55" s="192"/>
      <c r="F55" s="192"/>
      <c r="G55" s="192"/>
    </row>
  </sheetData>
  <sheetProtection algorithmName="SHA-512" hashValue="J4cfTWII+l5q6Tecmt+Gvb2DbHqZx8dfBFUSzhPi34yTPeXYsF2Te0u+xLo7A/+2L75QyQmsPUeY1mPhDVgO3g==" saltValue="BWt+6KpcADE0SPEhnDzoWw==" spinCount="100000" sheet="1" objects="1" scenarios="1"/>
  <protectedRanges>
    <protectedRange sqref="A25:G33 C10:E12 C15:C23 G15:G23 G2:G12" name="Oblast1"/>
  </protectedRanges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fitToHeight="0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95"/>
  <sheetViews>
    <sheetView workbookViewId="0">
      <selection activeCell="BA34" sqref="BA34 E29:H2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3" t="s">
        <v>48</v>
      </c>
      <c r="B1" s="194"/>
      <c r="C1" s="83" t="str">
        <f>CONCATENATE(cislostavby," ",nazevstavby)</f>
        <v>S0911/07/4 Vnitroblok Rumiště-Mlýnská</v>
      </c>
      <c r="D1" s="84"/>
      <c r="E1" s="85"/>
      <c r="F1" s="84"/>
      <c r="G1" s="86" t="s">
        <v>49</v>
      </c>
      <c r="H1" s="87" t="s">
        <v>78</v>
      </c>
      <c r="I1" s="88"/>
    </row>
    <row r="2" spans="1:9" ht="13.5" thickBot="1" x14ac:dyDescent="0.25">
      <c r="A2" s="195" t="s">
        <v>50</v>
      </c>
      <c r="B2" s="196"/>
      <c r="C2" s="89" t="str">
        <f>CONCATENATE(cisloobjektu," ",nazevobjektu)</f>
        <v>SO 800 Úprava ploch Rumiště k.ú.Trnitá</v>
      </c>
      <c r="D2" s="90"/>
      <c r="E2" s="91"/>
      <c r="F2" s="90"/>
      <c r="G2" s="197" t="s">
        <v>82</v>
      </c>
      <c r="H2" s="198"/>
      <c r="I2" s="199"/>
    </row>
    <row r="3" spans="1:9" ht="13.5" thickTop="1" x14ac:dyDescent="0.2">
      <c r="A3" s="55"/>
      <c r="B3" s="55"/>
      <c r="C3" s="55"/>
      <c r="D3" s="55"/>
      <c r="E3" s="55"/>
      <c r="F3" s="55"/>
      <c r="G3" s="55"/>
      <c r="H3" s="55"/>
      <c r="I3" s="55"/>
    </row>
    <row r="4" spans="1:9" ht="19.5" customHeight="1" x14ac:dyDescent="0.25">
      <c r="A4" s="92" t="s">
        <v>51</v>
      </c>
      <c r="B4" s="93"/>
      <c r="C4" s="93"/>
      <c r="D4" s="93"/>
      <c r="E4" s="93"/>
      <c r="F4" s="93"/>
      <c r="G4" s="93"/>
      <c r="H4" s="93"/>
      <c r="I4" s="93"/>
    </row>
    <row r="5" spans="1:9" ht="13.5" thickBo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ht="13.5" thickBot="1" x14ac:dyDescent="0.25">
      <c r="A6" s="94"/>
      <c r="B6" s="95" t="s">
        <v>52</v>
      </c>
      <c r="C6" s="95"/>
      <c r="D6" s="96"/>
      <c r="E6" s="97" t="s">
        <v>53</v>
      </c>
      <c r="F6" s="98" t="s">
        <v>54</v>
      </c>
      <c r="G6" s="98" t="s">
        <v>55</v>
      </c>
      <c r="H6" s="98" t="s">
        <v>56</v>
      </c>
      <c r="I6" s="99" t="s">
        <v>30</v>
      </c>
    </row>
    <row r="7" spans="1:9" x14ac:dyDescent="0.2">
      <c r="A7" s="177" t="str">
        <f>Položky!B7</f>
        <v>0</v>
      </c>
      <c r="B7" s="100" t="str">
        <f>Položky!C7</f>
        <v>Přípravné práce</v>
      </c>
      <c r="C7" s="55"/>
      <c r="D7" s="101"/>
      <c r="E7" s="178">
        <f>Položky!BA19</f>
        <v>0</v>
      </c>
      <c r="F7" s="179">
        <f>Položky!BB19</f>
        <v>0</v>
      </c>
      <c r="G7" s="179">
        <f>Položky!BC19</f>
        <v>0</v>
      </c>
      <c r="H7" s="179">
        <f>Položky!BD19</f>
        <v>0</v>
      </c>
      <c r="I7" s="180">
        <f>Položky!BE19</f>
        <v>0</v>
      </c>
    </row>
    <row r="8" spans="1:9" x14ac:dyDescent="0.2">
      <c r="A8" s="177" t="str">
        <f>Položky!B20</f>
        <v>1</v>
      </c>
      <c r="B8" s="100" t="str">
        <f>Položky!C20</f>
        <v>Zemní práce</v>
      </c>
      <c r="C8" s="55"/>
      <c r="D8" s="101"/>
      <c r="E8" s="178">
        <f>Položky!BA56</f>
        <v>0</v>
      </c>
      <c r="F8" s="179">
        <f>Položky!BB56</f>
        <v>0</v>
      </c>
      <c r="G8" s="179">
        <f>Položky!BC56</f>
        <v>0</v>
      </c>
      <c r="H8" s="179">
        <f>Položky!BD56</f>
        <v>0</v>
      </c>
      <c r="I8" s="180">
        <f>Položky!BE56</f>
        <v>0</v>
      </c>
    </row>
    <row r="9" spans="1:9" x14ac:dyDescent="0.2">
      <c r="A9" s="177" t="str">
        <f>Položky!B57</f>
        <v>11</v>
      </c>
      <c r="B9" s="100" t="str">
        <f>Položky!C57</f>
        <v>Trávník</v>
      </c>
      <c r="C9" s="55"/>
      <c r="D9" s="101"/>
      <c r="E9" s="178">
        <f>Položky!BA68</f>
        <v>0</v>
      </c>
      <c r="F9" s="179">
        <f>Položky!BB68</f>
        <v>0</v>
      </c>
      <c r="G9" s="179">
        <f>Položky!BC68</f>
        <v>0</v>
      </c>
      <c r="H9" s="179">
        <f>Položky!BD68</f>
        <v>0</v>
      </c>
      <c r="I9" s="180">
        <f>Položky!BE68</f>
        <v>0</v>
      </c>
    </row>
    <row r="10" spans="1:9" x14ac:dyDescent="0.2">
      <c r="A10" s="177" t="str">
        <f>Položky!B69</f>
        <v>12</v>
      </c>
      <c r="B10" s="100" t="str">
        <f>Položky!C69</f>
        <v>Štěrkový trávník</v>
      </c>
      <c r="C10" s="55"/>
      <c r="D10" s="101"/>
      <c r="E10" s="178">
        <f>Položky!BA82</f>
        <v>0</v>
      </c>
      <c r="F10" s="179">
        <f>Položky!BB82</f>
        <v>0</v>
      </c>
      <c r="G10" s="179">
        <f>Položky!BC82</f>
        <v>0</v>
      </c>
      <c r="H10" s="179">
        <f>Položky!BD82</f>
        <v>0</v>
      </c>
      <c r="I10" s="180">
        <f>Položky!BE82</f>
        <v>0</v>
      </c>
    </row>
    <row r="11" spans="1:9" x14ac:dyDescent="0.2">
      <c r="A11" s="177" t="str">
        <f>Položky!B83</f>
        <v>13</v>
      </c>
      <c r="B11" s="100" t="str">
        <f>Položky!C83</f>
        <v>Výsev bylin - modrý lem</v>
      </c>
      <c r="C11" s="55"/>
      <c r="D11" s="101"/>
      <c r="E11" s="178">
        <f>Položky!BA88</f>
        <v>0</v>
      </c>
      <c r="F11" s="179">
        <f>Položky!BB88</f>
        <v>0</v>
      </c>
      <c r="G11" s="179">
        <f>Položky!BC88</f>
        <v>0</v>
      </c>
      <c r="H11" s="179">
        <f>Položky!BD88</f>
        <v>0</v>
      </c>
      <c r="I11" s="180">
        <f>Položky!BE88</f>
        <v>0</v>
      </c>
    </row>
    <row r="12" spans="1:9" x14ac:dyDescent="0.2">
      <c r="A12" s="177" t="str">
        <f>Položky!B89</f>
        <v>14</v>
      </c>
      <c r="B12" s="100" t="str">
        <f>Položky!C89</f>
        <v>Výsev bylin do plochy štěrku</v>
      </c>
      <c r="C12" s="55"/>
      <c r="D12" s="101"/>
      <c r="E12" s="178">
        <f>Položky!BA94</f>
        <v>0</v>
      </c>
      <c r="F12" s="179">
        <f>Položky!BB94</f>
        <v>0</v>
      </c>
      <c r="G12" s="179">
        <f>Položky!BC94</f>
        <v>0</v>
      </c>
      <c r="H12" s="179">
        <f>Položky!BD94</f>
        <v>0</v>
      </c>
      <c r="I12" s="180">
        <f>Položky!BE94</f>
        <v>0</v>
      </c>
    </row>
    <row r="13" spans="1:9" x14ac:dyDescent="0.2">
      <c r="A13" s="177" t="str">
        <f>Položky!B95</f>
        <v>15</v>
      </c>
      <c r="B13" s="100" t="str">
        <f>Položky!C95</f>
        <v>Výsadba trvalek</v>
      </c>
      <c r="C13" s="55"/>
      <c r="D13" s="101"/>
      <c r="E13" s="178">
        <f>Položky!BA101</f>
        <v>0</v>
      </c>
      <c r="F13" s="179">
        <f>Položky!BB101</f>
        <v>0</v>
      </c>
      <c r="G13" s="179">
        <f>Položky!BC101</f>
        <v>0</v>
      </c>
      <c r="H13" s="179">
        <f>Položky!BD101</f>
        <v>0</v>
      </c>
      <c r="I13" s="180">
        <f>Položky!BE101</f>
        <v>0</v>
      </c>
    </row>
    <row r="14" spans="1:9" x14ac:dyDescent="0.2">
      <c r="A14" s="177" t="str">
        <f>Položky!B102</f>
        <v>16</v>
      </c>
      <c r="B14" s="100" t="str">
        <f>Položky!C102</f>
        <v>Cibuloviny</v>
      </c>
      <c r="C14" s="55"/>
      <c r="D14" s="101"/>
      <c r="E14" s="178">
        <f>Položky!BA106</f>
        <v>0</v>
      </c>
      <c r="F14" s="179">
        <f>Položky!BB106</f>
        <v>0</v>
      </c>
      <c r="G14" s="179">
        <f>Položky!BC106</f>
        <v>0</v>
      </c>
      <c r="H14" s="179">
        <f>Položky!BD106</f>
        <v>0</v>
      </c>
      <c r="I14" s="180">
        <f>Položky!BE106</f>
        <v>0</v>
      </c>
    </row>
    <row r="15" spans="1:9" x14ac:dyDescent="0.2">
      <c r="A15" s="177" t="str">
        <f>Položky!B107</f>
        <v>17</v>
      </c>
      <c r="B15" s="100" t="str">
        <f>Položky!C107</f>
        <v>Popínavé rostliny</v>
      </c>
      <c r="C15" s="55"/>
      <c r="D15" s="101"/>
      <c r="E15" s="178">
        <f>Položky!BA124</f>
        <v>0</v>
      </c>
      <c r="F15" s="179">
        <f>Položky!BB124</f>
        <v>0</v>
      </c>
      <c r="G15" s="179">
        <f>Položky!BC124</f>
        <v>0</v>
      </c>
      <c r="H15" s="179">
        <f>Položky!BD124</f>
        <v>0</v>
      </c>
      <c r="I15" s="180">
        <f>Položky!BE124</f>
        <v>0</v>
      </c>
    </row>
    <row r="16" spans="1:9" x14ac:dyDescent="0.2">
      <c r="A16" s="177" t="str">
        <f>Položky!B125</f>
        <v>18</v>
      </c>
      <c r="B16" s="100" t="str">
        <f>Položky!C125</f>
        <v>Řízky dřevin</v>
      </c>
      <c r="C16" s="55"/>
      <c r="D16" s="101"/>
      <c r="E16" s="178">
        <f>Položky!BA135</f>
        <v>0</v>
      </c>
      <c r="F16" s="179">
        <f>Položky!BB135</f>
        <v>0</v>
      </c>
      <c r="G16" s="179">
        <f>Položky!BC135</f>
        <v>0</v>
      </c>
      <c r="H16" s="179">
        <f>Položky!BD135</f>
        <v>0</v>
      </c>
      <c r="I16" s="180">
        <f>Položky!BE135</f>
        <v>0</v>
      </c>
    </row>
    <row r="17" spans="1:256" x14ac:dyDescent="0.2">
      <c r="A17" s="177" t="str">
        <f>Položky!B136</f>
        <v>19</v>
      </c>
      <c r="B17" s="100" t="str">
        <f>Položky!C136</f>
        <v>Keře</v>
      </c>
      <c r="C17" s="55"/>
      <c r="D17" s="101"/>
      <c r="E17" s="178">
        <f>Položky!BA149</f>
        <v>0</v>
      </c>
      <c r="F17" s="179">
        <f>Položky!BB149</f>
        <v>0</v>
      </c>
      <c r="G17" s="179">
        <f>Položky!BC149</f>
        <v>0</v>
      </c>
      <c r="H17" s="179">
        <f>Položky!BD149</f>
        <v>0</v>
      </c>
      <c r="I17" s="180">
        <f>Položky!BE149</f>
        <v>0</v>
      </c>
    </row>
    <row r="18" spans="1:256" x14ac:dyDescent="0.2">
      <c r="A18" s="177" t="str">
        <f>Položky!B150</f>
        <v>2</v>
      </c>
      <c r="B18" s="100" t="str">
        <f>Položky!C150</f>
        <v>Základy a zvláštní zakládání</v>
      </c>
      <c r="C18" s="55"/>
      <c r="D18" s="101"/>
      <c r="E18" s="178">
        <f>Položky!BA154</f>
        <v>0</v>
      </c>
      <c r="F18" s="179">
        <f>Položky!BB154</f>
        <v>0</v>
      </c>
      <c r="G18" s="179">
        <f>Položky!BC154</f>
        <v>0</v>
      </c>
      <c r="H18" s="179">
        <f>Položky!BD154</f>
        <v>0</v>
      </c>
      <c r="I18" s="180">
        <f>Položky!BE154</f>
        <v>0</v>
      </c>
    </row>
    <row r="19" spans="1:256" x14ac:dyDescent="0.2">
      <c r="A19" s="177" t="str">
        <f>Položky!B155</f>
        <v>46</v>
      </c>
      <c r="B19" s="100" t="str">
        <f>Položky!C155</f>
        <v>Zpevněné plochy</v>
      </c>
      <c r="C19" s="55"/>
      <c r="D19" s="101"/>
      <c r="E19" s="178">
        <f>Položky!BA162</f>
        <v>0</v>
      </c>
      <c r="F19" s="179">
        <f>Položky!BB162</f>
        <v>0</v>
      </c>
      <c r="G19" s="179">
        <f>Položky!BC162</f>
        <v>0</v>
      </c>
      <c r="H19" s="179">
        <f>Položky!BD162</f>
        <v>0</v>
      </c>
      <c r="I19" s="180">
        <f>Položky!BE162</f>
        <v>0</v>
      </c>
    </row>
    <row r="20" spans="1:256" x14ac:dyDescent="0.2">
      <c r="A20" s="177" t="str">
        <f>Položky!B163</f>
        <v>5</v>
      </c>
      <c r="B20" s="100" t="str">
        <f>Položky!C163</f>
        <v>Komunikace,pochůzné pěšiny</v>
      </c>
      <c r="C20" s="55"/>
      <c r="D20" s="101"/>
      <c r="E20" s="178">
        <f>Položky!BA166</f>
        <v>0</v>
      </c>
      <c r="F20" s="179">
        <f>Položky!BB166</f>
        <v>0</v>
      </c>
      <c r="G20" s="179">
        <f>Položky!BC166</f>
        <v>0</v>
      </c>
      <c r="H20" s="179">
        <f>Položky!BD166</f>
        <v>0</v>
      </c>
      <c r="I20" s="180">
        <f>Položky!BE166</f>
        <v>0</v>
      </c>
    </row>
    <row r="21" spans="1:256" x14ac:dyDescent="0.2">
      <c r="A21" s="177" t="str">
        <f>Položky!B167</f>
        <v>61</v>
      </c>
      <c r="B21" s="100" t="str">
        <f>Položky!C167</f>
        <v>Upravy povrchů vnitřní</v>
      </c>
      <c r="C21" s="55"/>
      <c r="D21" s="101"/>
      <c r="E21" s="178">
        <f>Položky!BA175</f>
        <v>0</v>
      </c>
      <c r="F21" s="179">
        <f>Položky!BB175</f>
        <v>0</v>
      </c>
      <c r="G21" s="179">
        <f>Položky!BC175</f>
        <v>0</v>
      </c>
      <c r="H21" s="179">
        <f>Položky!BD175</f>
        <v>0</v>
      </c>
      <c r="I21" s="180">
        <f>Položky!BE175</f>
        <v>0</v>
      </c>
    </row>
    <row r="22" spans="1:256" x14ac:dyDescent="0.2">
      <c r="A22" s="177" t="str">
        <f>Položky!B176</f>
        <v>91</v>
      </c>
      <c r="B22" s="100" t="str">
        <f>Položky!C176</f>
        <v>Doplňující práce na plochách</v>
      </c>
      <c r="C22" s="55"/>
      <c r="D22" s="101"/>
      <c r="E22" s="178">
        <f>Položky!BA182</f>
        <v>0</v>
      </c>
      <c r="F22" s="179">
        <f>Položky!BB182</f>
        <v>0</v>
      </c>
      <c r="G22" s="179">
        <f>Položky!BC182</f>
        <v>0</v>
      </c>
      <c r="H22" s="179">
        <f>Položky!BD182</f>
        <v>0</v>
      </c>
      <c r="I22" s="180">
        <f>Položky!BE182</f>
        <v>0</v>
      </c>
    </row>
    <row r="23" spans="1:256" x14ac:dyDescent="0.2">
      <c r="A23" s="177" t="str">
        <f>Položky!B183</f>
        <v>95</v>
      </c>
      <c r="B23" s="100" t="str">
        <f>Položky!C183</f>
        <v>Dokončovací a úklidové práce</v>
      </c>
      <c r="C23" s="55"/>
      <c r="D23" s="101"/>
      <c r="E23" s="178">
        <f>Položky!BA185</f>
        <v>0</v>
      </c>
      <c r="F23" s="179">
        <f>Položky!BB185</f>
        <v>0</v>
      </c>
      <c r="G23" s="179">
        <f>Položky!BC185</f>
        <v>0</v>
      </c>
      <c r="H23" s="179">
        <f>Položky!BD185</f>
        <v>0</v>
      </c>
      <c r="I23" s="180">
        <f>Položky!BE185</f>
        <v>0</v>
      </c>
    </row>
    <row r="24" spans="1:256" x14ac:dyDescent="0.2">
      <c r="A24" s="177" t="str">
        <f>Položky!B186</f>
        <v>97</v>
      </c>
      <c r="B24" s="100" t="str">
        <f>Položky!C186</f>
        <v>Prorážení otvorů</v>
      </c>
      <c r="C24" s="55"/>
      <c r="D24" s="101"/>
      <c r="E24" s="178">
        <f>Položky!BA189</f>
        <v>0</v>
      </c>
      <c r="F24" s="179">
        <f>Položky!BB189</f>
        <v>0</v>
      </c>
      <c r="G24" s="179">
        <f>Položky!BC189</f>
        <v>0</v>
      </c>
      <c r="H24" s="179">
        <f>Položky!BD189</f>
        <v>0</v>
      </c>
      <c r="I24" s="180">
        <f>Položky!BE189</f>
        <v>0</v>
      </c>
    </row>
    <row r="25" spans="1:256" x14ac:dyDescent="0.2">
      <c r="A25" s="177" t="str">
        <f>Položky!B190</f>
        <v>99</v>
      </c>
      <c r="B25" s="100" t="str">
        <f>Položky!C190</f>
        <v>Staveništní přesun hmot</v>
      </c>
      <c r="C25" s="55"/>
      <c r="D25" s="101"/>
      <c r="E25" s="178">
        <f>Položky!BA195</f>
        <v>0</v>
      </c>
      <c r="F25" s="179">
        <f>Položky!BB195</f>
        <v>0</v>
      </c>
      <c r="G25" s="179">
        <f>Položky!BC195</f>
        <v>0</v>
      </c>
      <c r="H25" s="179">
        <f>Položky!BD195</f>
        <v>0</v>
      </c>
      <c r="I25" s="180">
        <f>Položky!BE195</f>
        <v>0</v>
      </c>
    </row>
    <row r="26" spans="1:256" x14ac:dyDescent="0.2">
      <c r="A26" s="177" t="str">
        <f>Položky!B196</f>
        <v>762</v>
      </c>
      <c r="B26" s="100" t="str">
        <f>Položky!C196</f>
        <v>Konstrukce tesařské</v>
      </c>
      <c r="C26" s="55"/>
      <c r="D26" s="101"/>
      <c r="E26" s="178">
        <f>Položky!BA205</f>
        <v>0</v>
      </c>
      <c r="F26" s="179">
        <f>Položky!BB205</f>
        <v>0</v>
      </c>
      <c r="G26" s="179">
        <f>Položky!BC205</f>
        <v>0</v>
      </c>
      <c r="H26" s="179">
        <f>Položky!BD205</f>
        <v>0</v>
      </c>
      <c r="I26" s="180">
        <f>Položky!BE205</f>
        <v>0</v>
      </c>
    </row>
    <row r="27" spans="1:256" x14ac:dyDescent="0.2">
      <c r="A27" s="177" t="str">
        <f>Položky!B206</f>
        <v>767</v>
      </c>
      <c r="B27" s="100" t="str">
        <f>Položky!C206</f>
        <v>Konstrukce zámečnické</v>
      </c>
      <c r="C27" s="55"/>
      <c r="D27" s="101"/>
      <c r="E27" s="178">
        <f>Položky!BA223</f>
        <v>0</v>
      </c>
      <c r="F27" s="179">
        <f>Položky!BB223</f>
        <v>0</v>
      </c>
      <c r="G27" s="179">
        <f>Položky!BC223</f>
        <v>0</v>
      </c>
      <c r="H27" s="179">
        <f>Položky!BD223</f>
        <v>0</v>
      </c>
      <c r="I27" s="180">
        <f>Položky!BE223</f>
        <v>0</v>
      </c>
    </row>
    <row r="28" spans="1:256" ht="13.5" thickBot="1" x14ac:dyDescent="0.25">
      <c r="A28" s="177" t="str">
        <f>Položky!B224</f>
        <v>D96</v>
      </c>
      <c r="B28" s="100" t="str">
        <f>Položky!C224</f>
        <v>Přesuny suti a vybouraných hmot</v>
      </c>
      <c r="C28" s="55"/>
      <c r="D28" s="101"/>
      <c r="E28" s="178">
        <f>Položky!BA230</f>
        <v>0</v>
      </c>
      <c r="F28" s="179">
        <f>Položky!BB230</f>
        <v>0</v>
      </c>
      <c r="G28" s="179">
        <f>Položky!BC230</f>
        <v>0</v>
      </c>
      <c r="H28" s="179">
        <f>Položky!BD230</f>
        <v>0</v>
      </c>
      <c r="I28" s="180">
        <f>Položky!BE230</f>
        <v>0</v>
      </c>
    </row>
    <row r="29" spans="1:256" ht="13.5" thickBot="1" x14ac:dyDescent="0.25">
      <c r="A29" s="102"/>
      <c r="B29" s="103" t="s">
        <v>57</v>
      </c>
      <c r="C29" s="103"/>
      <c r="D29" s="104"/>
      <c r="E29" s="105">
        <f>SUM(E7:E28)</f>
        <v>0</v>
      </c>
      <c r="F29" s="106">
        <f>SUM(F7:F28)</f>
        <v>0</v>
      </c>
      <c r="G29" s="106">
        <f>SUM(G7:G28)</f>
        <v>0</v>
      </c>
      <c r="H29" s="106">
        <f>SUM(H7:H28)</f>
        <v>0</v>
      </c>
      <c r="I29" s="107">
        <f>SUM(I7:I28)</f>
        <v>0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pans="1:256" x14ac:dyDescent="0.2">
      <c r="A30" s="55"/>
      <c r="B30" s="55"/>
      <c r="C30" s="55"/>
      <c r="D30" s="55"/>
      <c r="E30" s="55"/>
      <c r="F30" s="55"/>
      <c r="G30" s="55"/>
      <c r="H30" s="55"/>
      <c r="I30" s="55"/>
    </row>
    <row r="31" spans="1:256" ht="18" x14ac:dyDescent="0.25">
      <c r="A31" s="93" t="s">
        <v>58</v>
      </c>
      <c r="B31" s="93"/>
      <c r="C31" s="93"/>
      <c r="D31" s="93"/>
      <c r="E31" s="93"/>
      <c r="F31" s="93"/>
      <c r="G31" s="109"/>
      <c r="H31" s="93"/>
      <c r="I31" s="93"/>
      <c r="BA31" s="30"/>
      <c r="BB31" s="30"/>
      <c r="BC31" s="30"/>
      <c r="BD31" s="30"/>
      <c r="BE31" s="30"/>
    </row>
    <row r="32" spans="1:256" ht="13.5" thickBo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53" x14ac:dyDescent="0.2">
      <c r="A33" s="60" t="s">
        <v>59</v>
      </c>
      <c r="B33" s="61"/>
      <c r="C33" s="61"/>
      <c r="D33" s="110"/>
      <c r="E33" s="111" t="s">
        <v>60</v>
      </c>
      <c r="F33" s="112" t="s">
        <v>61</v>
      </c>
      <c r="G33" s="113" t="s">
        <v>62</v>
      </c>
      <c r="H33" s="114"/>
      <c r="I33" s="115" t="s">
        <v>60</v>
      </c>
    </row>
    <row r="34" spans="1:53" x14ac:dyDescent="0.2">
      <c r="A34" s="53" t="s">
        <v>389</v>
      </c>
      <c r="B34" s="44"/>
      <c r="C34" s="44"/>
      <c r="D34" s="116"/>
      <c r="E34" s="117"/>
      <c r="F34" s="118"/>
      <c r="G34" s="119">
        <f t="shared" ref="G34:G43" si="0">CHOOSE(BA34+1,HSV+PSV,HSV+PSV+Mont,HSV+PSV+Dodavka+Mont,HSV,PSV,Mont,Dodavka,Mont+Dodavka,0)</f>
        <v>0</v>
      </c>
      <c r="H34" s="120"/>
      <c r="I34" s="121">
        <f t="shared" ref="I34:I43" si="1">E34+F34*G34/100</f>
        <v>0</v>
      </c>
      <c r="BA34">
        <v>0</v>
      </c>
    </row>
    <row r="35" spans="1:53" x14ac:dyDescent="0.2">
      <c r="A35" s="53" t="s">
        <v>390</v>
      </c>
      <c r="B35" s="44"/>
      <c r="C35" s="44"/>
      <c r="D35" s="116"/>
      <c r="E35" s="117"/>
      <c r="F35" s="118"/>
      <c r="G35" s="119">
        <f t="shared" si="0"/>
        <v>0</v>
      </c>
      <c r="H35" s="120"/>
      <c r="I35" s="121">
        <f t="shared" si="1"/>
        <v>0</v>
      </c>
      <c r="BA35">
        <v>0</v>
      </c>
    </row>
    <row r="36" spans="1:53" x14ac:dyDescent="0.2">
      <c r="A36" s="53" t="s">
        <v>391</v>
      </c>
      <c r="B36" s="44"/>
      <c r="C36" s="44"/>
      <c r="D36" s="116"/>
      <c r="E36" s="117"/>
      <c r="F36" s="118"/>
      <c r="G36" s="119">
        <f t="shared" si="0"/>
        <v>0</v>
      </c>
      <c r="H36" s="120"/>
      <c r="I36" s="121">
        <f t="shared" si="1"/>
        <v>0</v>
      </c>
      <c r="BA36">
        <v>0</v>
      </c>
    </row>
    <row r="37" spans="1:53" x14ac:dyDescent="0.2">
      <c r="A37" s="53" t="s">
        <v>392</v>
      </c>
      <c r="B37" s="44"/>
      <c r="C37" s="44"/>
      <c r="D37" s="116"/>
      <c r="E37" s="117"/>
      <c r="F37" s="118"/>
      <c r="G37" s="119">
        <f t="shared" si="0"/>
        <v>0</v>
      </c>
      <c r="H37" s="120"/>
      <c r="I37" s="121">
        <f t="shared" si="1"/>
        <v>0</v>
      </c>
      <c r="BA37">
        <v>0</v>
      </c>
    </row>
    <row r="38" spans="1:53" x14ac:dyDescent="0.2">
      <c r="A38" s="53" t="s">
        <v>393</v>
      </c>
      <c r="B38" s="44"/>
      <c r="C38" s="44"/>
      <c r="D38" s="116"/>
      <c r="E38" s="117"/>
      <c r="F38" s="118"/>
      <c r="G38" s="119">
        <f t="shared" si="0"/>
        <v>0</v>
      </c>
      <c r="H38" s="120"/>
      <c r="I38" s="121">
        <f t="shared" si="1"/>
        <v>0</v>
      </c>
      <c r="BA38">
        <v>0</v>
      </c>
    </row>
    <row r="39" spans="1:53" x14ac:dyDescent="0.2">
      <c r="A39" s="53" t="s">
        <v>394</v>
      </c>
      <c r="B39" s="44"/>
      <c r="C39" s="44"/>
      <c r="D39" s="116"/>
      <c r="E39" s="117"/>
      <c r="F39" s="118"/>
      <c r="G39" s="119">
        <f t="shared" si="0"/>
        <v>0</v>
      </c>
      <c r="H39" s="120"/>
      <c r="I39" s="121">
        <f t="shared" si="1"/>
        <v>0</v>
      </c>
      <c r="BA39">
        <v>0</v>
      </c>
    </row>
    <row r="40" spans="1:53" x14ac:dyDescent="0.2">
      <c r="A40" s="53" t="s">
        <v>395</v>
      </c>
      <c r="B40" s="44"/>
      <c r="C40" s="44"/>
      <c r="D40" s="116"/>
      <c r="E40" s="117"/>
      <c r="F40" s="118"/>
      <c r="G40" s="119">
        <f t="shared" si="0"/>
        <v>0</v>
      </c>
      <c r="H40" s="120"/>
      <c r="I40" s="121">
        <f t="shared" si="1"/>
        <v>0</v>
      </c>
      <c r="BA40">
        <v>0</v>
      </c>
    </row>
    <row r="41" spans="1:53" x14ac:dyDescent="0.2">
      <c r="A41" s="53" t="s">
        <v>396</v>
      </c>
      <c r="B41" s="44"/>
      <c r="C41" s="44"/>
      <c r="D41" s="116"/>
      <c r="E41" s="117"/>
      <c r="F41" s="118"/>
      <c r="G41" s="119">
        <f t="shared" si="0"/>
        <v>0</v>
      </c>
      <c r="H41" s="120"/>
      <c r="I41" s="121">
        <f t="shared" si="1"/>
        <v>0</v>
      </c>
      <c r="BA41">
        <v>0</v>
      </c>
    </row>
    <row r="42" spans="1:53" x14ac:dyDescent="0.2">
      <c r="A42" s="53" t="s">
        <v>397</v>
      </c>
      <c r="B42" s="44"/>
      <c r="C42" s="44"/>
      <c r="D42" s="116"/>
      <c r="E42" s="117"/>
      <c r="F42" s="118"/>
      <c r="G42" s="119">
        <f t="shared" si="0"/>
        <v>0</v>
      </c>
      <c r="H42" s="120"/>
      <c r="I42" s="121">
        <f t="shared" si="1"/>
        <v>0</v>
      </c>
      <c r="BA42">
        <v>0</v>
      </c>
    </row>
    <row r="43" spans="1:53" x14ac:dyDescent="0.2">
      <c r="A43" s="53" t="s">
        <v>398</v>
      </c>
      <c r="B43" s="44"/>
      <c r="C43" s="44"/>
      <c r="D43" s="116"/>
      <c r="E43" s="117"/>
      <c r="F43" s="118"/>
      <c r="G43" s="119">
        <f t="shared" si="0"/>
        <v>0</v>
      </c>
      <c r="H43" s="120"/>
      <c r="I43" s="121">
        <f t="shared" si="1"/>
        <v>0</v>
      </c>
      <c r="BA43">
        <v>0</v>
      </c>
    </row>
    <row r="44" spans="1:53" ht="13.5" thickBot="1" x14ac:dyDescent="0.25">
      <c r="A44" s="122"/>
      <c r="B44" s="123" t="s">
        <v>63</v>
      </c>
      <c r="C44" s="124"/>
      <c r="D44" s="125"/>
      <c r="E44" s="126"/>
      <c r="F44" s="127"/>
      <c r="G44" s="127"/>
      <c r="H44" s="200">
        <f>SUM(I34:I43)</f>
        <v>0</v>
      </c>
      <c r="I44" s="201"/>
    </row>
    <row r="46" spans="1:53" x14ac:dyDescent="0.2">
      <c r="B46" s="108"/>
      <c r="F46" s="128"/>
      <c r="G46" s="129"/>
      <c r="H46" s="129"/>
      <c r="I46" s="130"/>
    </row>
    <row r="47" spans="1:53" x14ac:dyDescent="0.2">
      <c r="F47" s="128"/>
      <c r="G47" s="129"/>
      <c r="H47" s="129"/>
      <c r="I47" s="130"/>
    </row>
    <row r="48" spans="1:53" x14ac:dyDescent="0.2">
      <c r="F48" s="128"/>
      <c r="G48" s="129"/>
      <c r="H48" s="129"/>
      <c r="I48" s="130"/>
    </row>
    <row r="49" spans="6:9" x14ac:dyDescent="0.2">
      <c r="F49" s="128"/>
      <c r="G49" s="129"/>
      <c r="H49" s="129"/>
      <c r="I49" s="130"/>
    </row>
    <row r="50" spans="6:9" x14ac:dyDescent="0.2">
      <c r="F50" s="128"/>
      <c r="G50" s="129"/>
      <c r="H50" s="129"/>
      <c r="I50" s="130"/>
    </row>
    <row r="51" spans="6:9" x14ac:dyDescent="0.2">
      <c r="F51" s="128"/>
      <c r="G51" s="129"/>
      <c r="H51" s="129"/>
      <c r="I51" s="130"/>
    </row>
    <row r="52" spans="6:9" x14ac:dyDescent="0.2">
      <c r="F52" s="128"/>
      <c r="G52" s="129"/>
      <c r="H52" s="129"/>
      <c r="I52" s="130"/>
    </row>
    <row r="53" spans="6:9" x14ac:dyDescent="0.2">
      <c r="F53" s="128"/>
      <c r="G53" s="129"/>
      <c r="H53" s="129"/>
      <c r="I53" s="130"/>
    </row>
    <row r="54" spans="6:9" x14ac:dyDescent="0.2">
      <c r="F54" s="128"/>
      <c r="G54" s="129"/>
      <c r="H54" s="129"/>
      <c r="I54" s="130"/>
    </row>
    <row r="55" spans="6:9" x14ac:dyDescent="0.2">
      <c r="F55" s="128"/>
      <c r="G55" s="129"/>
      <c r="H55" s="129"/>
      <c r="I55" s="130"/>
    </row>
    <row r="56" spans="6:9" x14ac:dyDescent="0.2">
      <c r="F56" s="128"/>
      <c r="G56" s="129"/>
      <c r="H56" s="129"/>
      <c r="I56" s="130"/>
    </row>
    <row r="57" spans="6:9" x14ac:dyDescent="0.2">
      <c r="F57" s="128"/>
      <c r="G57" s="129"/>
      <c r="H57" s="129"/>
      <c r="I57" s="130"/>
    </row>
    <row r="58" spans="6:9" x14ac:dyDescent="0.2">
      <c r="F58" s="128"/>
      <c r="G58" s="129"/>
      <c r="H58" s="129"/>
      <c r="I58" s="130"/>
    </row>
    <row r="59" spans="6:9" x14ac:dyDescent="0.2">
      <c r="F59" s="128"/>
      <c r="G59" s="129"/>
      <c r="H59" s="129"/>
      <c r="I59" s="130"/>
    </row>
    <row r="60" spans="6:9" x14ac:dyDescent="0.2">
      <c r="F60" s="128"/>
      <c r="G60" s="129"/>
      <c r="H60" s="129"/>
      <c r="I60" s="130"/>
    </row>
    <row r="61" spans="6:9" x14ac:dyDescent="0.2">
      <c r="F61" s="128"/>
      <c r="G61" s="129"/>
      <c r="H61" s="129"/>
      <c r="I61" s="130"/>
    </row>
    <row r="62" spans="6:9" x14ac:dyDescent="0.2">
      <c r="F62" s="128"/>
      <c r="G62" s="129"/>
      <c r="H62" s="129"/>
      <c r="I62" s="130"/>
    </row>
    <row r="63" spans="6:9" x14ac:dyDescent="0.2">
      <c r="F63" s="128"/>
      <c r="G63" s="129"/>
      <c r="H63" s="129"/>
      <c r="I63" s="130"/>
    </row>
    <row r="64" spans="6:9" x14ac:dyDescent="0.2">
      <c r="F64" s="128"/>
      <c r="G64" s="129"/>
      <c r="H64" s="129"/>
      <c r="I64" s="130"/>
    </row>
    <row r="65" spans="6:9" x14ac:dyDescent="0.2">
      <c r="F65" s="128"/>
      <c r="G65" s="129"/>
      <c r="H65" s="129"/>
      <c r="I65" s="130"/>
    </row>
    <row r="66" spans="6:9" x14ac:dyDescent="0.2">
      <c r="F66" s="128"/>
      <c r="G66" s="129"/>
      <c r="H66" s="129"/>
      <c r="I66" s="130"/>
    </row>
    <row r="67" spans="6:9" x14ac:dyDescent="0.2">
      <c r="F67" s="128"/>
      <c r="G67" s="129"/>
      <c r="H67" s="129"/>
      <c r="I67" s="130"/>
    </row>
    <row r="68" spans="6:9" x14ac:dyDescent="0.2">
      <c r="F68" s="128"/>
      <c r="G68" s="129"/>
      <c r="H68" s="129"/>
      <c r="I68" s="130"/>
    </row>
    <row r="69" spans="6:9" x14ac:dyDescent="0.2">
      <c r="F69" s="128"/>
      <c r="G69" s="129"/>
      <c r="H69" s="129"/>
      <c r="I69" s="130"/>
    </row>
    <row r="70" spans="6:9" x14ac:dyDescent="0.2">
      <c r="F70" s="128"/>
      <c r="G70" s="129"/>
      <c r="H70" s="129"/>
      <c r="I70" s="130"/>
    </row>
    <row r="71" spans="6:9" x14ac:dyDescent="0.2">
      <c r="F71" s="128"/>
      <c r="G71" s="129"/>
      <c r="H71" s="129"/>
      <c r="I71" s="130"/>
    </row>
    <row r="72" spans="6:9" x14ac:dyDescent="0.2">
      <c r="F72" s="128"/>
      <c r="G72" s="129"/>
      <c r="H72" s="129"/>
      <c r="I72" s="130"/>
    </row>
    <row r="73" spans="6:9" x14ac:dyDescent="0.2">
      <c r="F73" s="128"/>
      <c r="G73" s="129"/>
      <c r="H73" s="129"/>
      <c r="I73" s="130"/>
    </row>
    <row r="74" spans="6:9" x14ac:dyDescent="0.2">
      <c r="F74" s="128"/>
      <c r="G74" s="129"/>
      <c r="H74" s="129"/>
      <c r="I74" s="130"/>
    </row>
    <row r="75" spans="6:9" x14ac:dyDescent="0.2">
      <c r="F75" s="128"/>
      <c r="G75" s="129"/>
      <c r="H75" s="129"/>
      <c r="I75" s="130"/>
    </row>
    <row r="76" spans="6:9" x14ac:dyDescent="0.2">
      <c r="F76" s="128"/>
      <c r="G76" s="129"/>
      <c r="H76" s="129"/>
      <c r="I76" s="130"/>
    </row>
    <row r="77" spans="6:9" x14ac:dyDescent="0.2">
      <c r="F77" s="128"/>
      <c r="G77" s="129"/>
      <c r="H77" s="129"/>
      <c r="I77" s="130"/>
    </row>
    <row r="78" spans="6:9" x14ac:dyDescent="0.2">
      <c r="F78" s="128"/>
      <c r="G78" s="129"/>
      <c r="H78" s="129"/>
      <c r="I78" s="130"/>
    </row>
    <row r="79" spans="6:9" x14ac:dyDescent="0.2">
      <c r="F79" s="128"/>
      <c r="G79" s="129"/>
      <c r="H79" s="129"/>
      <c r="I79" s="130"/>
    </row>
    <row r="80" spans="6:9" x14ac:dyDescent="0.2">
      <c r="F80" s="128"/>
      <c r="G80" s="129"/>
      <c r="H80" s="129"/>
      <c r="I80" s="130"/>
    </row>
    <row r="81" spans="6:9" x14ac:dyDescent="0.2">
      <c r="F81" s="128"/>
      <c r="G81" s="129"/>
      <c r="H81" s="129"/>
      <c r="I81" s="130"/>
    </row>
    <row r="82" spans="6:9" x14ac:dyDescent="0.2">
      <c r="F82" s="128"/>
      <c r="G82" s="129"/>
      <c r="H82" s="129"/>
      <c r="I82" s="130"/>
    </row>
    <row r="83" spans="6:9" x14ac:dyDescent="0.2">
      <c r="F83" s="128"/>
      <c r="G83" s="129"/>
      <c r="H83" s="129"/>
      <c r="I83" s="130"/>
    </row>
    <row r="84" spans="6:9" x14ac:dyDescent="0.2">
      <c r="F84" s="128"/>
      <c r="G84" s="129"/>
      <c r="H84" s="129"/>
      <c r="I84" s="130"/>
    </row>
    <row r="85" spans="6:9" x14ac:dyDescent="0.2">
      <c r="F85" s="128"/>
      <c r="G85" s="129"/>
      <c r="H85" s="129"/>
      <c r="I85" s="130"/>
    </row>
    <row r="86" spans="6:9" x14ac:dyDescent="0.2">
      <c r="F86" s="128"/>
      <c r="G86" s="129"/>
      <c r="H86" s="129"/>
      <c r="I86" s="130"/>
    </row>
    <row r="87" spans="6:9" x14ac:dyDescent="0.2">
      <c r="F87" s="128"/>
      <c r="G87" s="129"/>
      <c r="H87" s="129"/>
      <c r="I87" s="130"/>
    </row>
    <row r="88" spans="6:9" x14ac:dyDescent="0.2">
      <c r="F88" s="128"/>
      <c r="G88" s="129"/>
      <c r="H88" s="129"/>
      <c r="I88" s="130"/>
    </row>
    <row r="89" spans="6:9" x14ac:dyDescent="0.2">
      <c r="F89" s="128"/>
      <c r="G89" s="129"/>
      <c r="H89" s="129"/>
      <c r="I89" s="130"/>
    </row>
    <row r="90" spans="6:9" x14ac:dyDescent="0.2">
      <c r="F90" s="128"/>
      <c r="G90" s="129"/>
      <c r="H90" s="129"/>
      <c r="I90" s="130"/>
    </row>
    <row r="91" spans="6:9" x14ac:dyDescent="0.2">
      <c r="F91" s="128"/>
      <c r="G91" s="129"/>
      <c r="H91" s="129"/>
      <c r="I91" s="130"/>
    </row>
    <row r="92" spans="6:9" x14ac:dyDescent="0.2">
      <c r="F92" s="128"/>
      <c r="G92" s="129"/>
      <c r="H92" s="129"/>
      <c r="I92" s="130"/>
    </row>
    <row r="93" spans="6:9" x14ac:dyDescent="0.2">
      <c r="F93" s="128"/>
      <c r="G93" s="129"/>
      <c r="H93" s="129"/>
      <c r="I93" s="130"/>
    </row>
    <row r="94" spans="6:9" x14ac:dyDescent="0.2">
      <c r="F94" s="128"/>
      <c r="G94" s="129"/>
      <c r="H94" s="129"/>
      <c r="I94" s="130"/>
    </row>
    <row r="95" spans="6:9" x14ac:dyDescent="0.2">
      <c r="F95" s="128"/>
      <c r="G95" s="129"/>
      <c r="H95" s="129"/>
      <c r="I95" s="130"/>
    </row>
  </sheetData>
  <sheetProtection algorithmName="SHA-512" hashValue="vsXTjjLM9m5a20qEUEHsrC+TjuIerNfgUr+h4ijC64ieu7yzv+fe8XmW21mWmBZ+sePvMMlE1B9CrJtHQs7clg==" saltValue="LLAoskhkALhUaKqglF2aqg==" spinCount="100000" sheet="1" objects="1" scenarios="1"/>
  <protectedRanges>
    <protectedRange sqref="E34:E43" name="Oblast1"/>
  </protectedRanges>
  <mergeCells count="4">
    <mergeCell ref="A1:B1"/>
    <mergeCell ref="A2:B2"/>
    <mergeCell ref="G2:I2"/>
    <mergeCell ref="H44:I4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CZ291"/>
  <sheetViews>
    <sheetView showGridLines="0" showZeros="0" tabSelected="1" topLeftCell="A170" zoomScaleNormal="100" zoomScaleSheetLayoutView="100" workbookViewId="0">
      <selection activeCell="E193" sqref="E193"/>
    </sheetView>
  </sheetViews>
  <sheetFormatPr defaultRowHeight="12.75" x14ac:dyDescent="0.2"/>
  <cols>
    <col min="1" max="1" width="4.42578125" style="131" customWidth="1"/>
    <col min="2" max="2" width="11.5703125" style="131" customWidth="1"/>
    <col min="3" max="3" width="40.42578125" style="131" customWidth="1"/>
    <col min="4" max="4" width="5.5703125" style="131" customWidth="1"/>
    <col min="5" max="5" width="8.5703125" style="173" customWidth="1"/>
    <col min="6" max="6" width="9.85546875" style="131" customWidth="1"/>
    <col min="7" max="7" width="10.5703125" style="131" customWidth="1"/>
    <col min="8" max="11" width="9.140625" style="131"/>
    <col min="12" max="12" width="75.42578125" style="131" customWidth="1"/>
    <col min="13" max="13" width="45.28515625" style="131" customWidth="1"/>
    <col min="14" max="256" width="9.140625" style="131"/>
    <col min="257" max="257" width="4.42578125" style="131" customWidth="1"/>
    <col min="258" max="258" width="11.5703125" style="131" customWidth="1"/>
    <col min="259" max="259" width="40.42578125" style="131" customWidth="1"/>
    <col min="260" max="260" width="5.5703125" style="131" customWidth="1"/>
    <col min="261" max="261" width="8.5703125" style="131" customWidth="1"/>
    <col min="262" max="262" width="9.85546875" style="131" customWidth="1"/>
    <col min="263" max="263" width="13.85546875" style="131" customWidth="1"/>
    <col min="264" max="267" width="9.140625" style="131"/>
    <col min="268" max="268" width="75.42578125" style="131" customWidth="1"/>
    <col min="269" max="269" width="45.28515625" style="131" customWidth="1"/>
    <col min="270" max="512" width="9.140625" style="131"/>
    <col min="513" max="513" width="4.42578125" style="131" customWidth="1"/>
    <col min="514" max="514" width="11.5703125" style="131" customWidth="1"/>
    <col min="515" max="515" width="40.42578125" style="131" customWidth="1"/>
    <col min="516" max="516" width="5.5703125" style="131" customWidth="1"/>
    <col min="517" max="517" width="8.5703125" style="131" customWidth="1"/>
    <col min="518" max="518" width="9.85546875" style="131" customWidth="1"/>
    <col min="519" max="519" width="13.85546875" style="131" customWidth="1"/>
    <col min="520" max="523" width="9.140625" style="131"/>
    <col min="524" max="524" width="75.42578125" style="131" customWidth="1"/>
    <col min="525" max="525" width="45.28515625" style="131" customWidth="1"/>
    <col min="526" max="768" width="9.140625" style="131"/>
    <col min="769" max="769" width="4.42578125" style="131" customWidth="1"/>
    <col min="770" max="770" width="11.5703125" style="131" customWidth="1"/>
    <col min="771" max="771" width="40.42578125" style="131" customWidth="1"/>
    <col min="772" max="772" width="5.5703125" style="131" customWidth="1"/>
    <col min="773" max="773" width="8.5703125" style="131" customWidth="1"/>
    <col min="774" max="774" width="9.85546875" style="131" customWidth="1"/>
    <col min="775" max="775" width="13.85546875" style="131" customWidth="1"/>
    <col min="776" max="779" width="9.140625" style="131"/>
    <col min="780" max="780" width="75.42578125" style="131" customWidth="1"/>
    <col min="781" max="781" width="45.28515625" style="131" customWidth="1"/>
    <col min="782" max="1024" width="9.140625" style="131"/>
    <col min="1025" max="1025" width="4.42578125" style="131" customWidth="1"/>
    <col min="1026" max="1026" width="11.5703125" style="131" customWidth="1"/>
    <col min="1027" max="1027" width="40.42578125" style="131" customWidth="1"/>
    <col min="1028" max="1028" width="5.5703125" style="131" customWidth="1"/>
    <col min="1029" max="1029" width="8.5703125" style="131" customWidth="1"/>
    <col min="1030" max="1030" width="9.85546875" style="131" customWidth="1"/>
    <col min="1031" max="1031" width="13.85546875" style="131" customWidth="1"/>
    <col min="1032" max="1035" width="9.140625" style="131"/>
    <col min="1036" max="1036" width="75.42578125" style="131" customWidth="1"/>
    <col min="1037" max="1037" width="45.28515625" style="131" customWidth="1"/>
    <col min="1038" max="1280" width="9.140625" style="131"/>
    <col min="1281" max="1281" width="4.42578125" style="131" customWidth="1"/>
    <col min="1282" max="1282" width="11.5703125" style="131" customWidth="1"/>
    <col min="1283" max="1283" width="40.42578125" style="131" customWidth="1"/>
    <col min="1284" max="1284" width="5.5703125" style="131" customWidth="1"/>
    <col min="1285" max="1285" width="8.5703125" style="131" customWidth="1"/>
    <col min="1286" max="1286" width="9.85546875" style="131" customWidth="1"/>
    <col min="1287" max="1287" width="13.85546875" style="131" customWidth="1"/>
    <col min="1288" max="1291" width="9.140625" style="131"/>
    <col min="1292" max="1292" width="75.42578125" style="131" customWidth="1"/>
    <col min="1293" max="1293" width="45.28515625" style="131" customWidth="1"/>
    <col min="1294" max="1536" width="9.140625" style="131"/>
    <col min="1537" max="1537" width="4.42578125" style="131" customWidth="1"/>
    <col min="1538" max="1538" width="11.5703125" style="131" customWidth="1"/>
    <col min="1539" max="1539" width="40.42578125" style="131" customWidth="1"/>
    <col min="1540" max="1540" width="5.5703125" style="131" customWidth="1"/>
    <col min="1541" max="1541" width="8.5703125" style="131" customWidth="1"/>
    <col min="1542" max="1542" width="9.85546875" style="131" customWidth="1"/>
    <col min="1543" max="1543" width="13.85546875" style="131" customWidth="1"/>
    <col min="1544" max="1547" width="9.140625" style="131"/>
    <col min="1548" max="1548" width="75.42578125" style="131" customWidth="1"/>
    <col min="1549" max="1549" width="45.28515625" style="131" customWidth="1"/>
    <col min="1550" max="1792" width="9.140625" style="131"/>
    <col min="1793" max="1793" width="4.42578125" style="131" customWidth="1"/>
    <col min="1794" max="1794" width="11.5703125" style="131" customWidth="1"/>
    <col min="1795" max="1795" width="40.42578125" style="131" customWidth="1"/>
    <col min="1796" max="1796" width="5.5703125" style="131" customWidth="1"/>
    <col min="1797" max="1797" width="8.5703125" style="131" customWidth="1"/>
    <col min="1798" max="1798" width="9.85546875" style="131" customWidth="1"/>
    <col min="1799" max="1799" width="13.85546875" style="131" customWidth="1"/>
    <col min="1800" max="1803" width="9.140625" style="131"/>
    <col min="1804" max="1804" width="75.42578125" style="131" customWidth="1"/>
    <col min="1805" max="1805" width="45.28515625" style="131" customWidth="1"/>
    <col min="1806" max="2048" width="9.140625" style="131"/>
    <col min="2049" max="2049" width="4.42578125" style="131" customWidth="1"/>
    <col min="2050" max="2050" width="11.5703125" style="131" customWidth="1"/>
    <col min="2051" max="2051" width="40.42578125" style="131" customWidth="1"/>
    <col min="2052" max="2052" width="5.5703125" style="131" customWidth="1"/>
    <col min="2053" max="2053" width="8.5703125" style="131" customWidth="1"/>
    <col min="2054" max="2054" width="9.85546875" style="131" customWidth="1"/>
    <col min="2055" max="2055" width="13.85546875" style="131" customWidth="1"/>
    <col min="2056" max="2059" width="9.140625" style="131"/>
    <col min="2060" max="2060" width="75.42578125" style="131" customWidth="1"/>
    <col min="2061" max="2061" width="45.28515625" style="131" customWidth="1"/>
    <col min="2062" max="2304" width="9.140625" style="131"/>
    <col min="2305" max="2305" width="4.42578125" style="131" customWidth="1"/>
    <col min="2306" max="2306" width="11.5703125" style="131" customWidth="1"/>
    <col min="2307" max="2307" width="40.42578125" style="131" customWidth="1"/>
    <col min="2308" max="2308" width="5.5703125" style="131" customWidth="1"/>
    <col min="2309" max="2309" width="8.5703125" style="131" customWidth="1"/>
    <col min="2310" max="2310" width="9.85546875" style="131" customWidth="1"/>
    <col min="2311" max="2311" width="13.85546875" style="131" customWidth="1"/>
    <col min="2312" max="2315" width="9.140625" style="131"/>
    <col min="2316" max="2316" width="75.42578125" style="131" customWidth="1"/>
    <col min="2317" max="2317" width="45.28515625" style="131" customWidth="1"/>
    <col min="2318" max="2560" width="9.140625" style="131"/>
    <col min="2561" max="2561" width="4.42578125" style="131" customWidth="1"/>
    <col min="2562" max="2562" width="11.5703125" style="131" customWidth="1"/>
    <col min="2563" max="2563" width="40.42578125" style="131" customWidth="1"/>
    <col min="2564" max="2564" width="5.5703125" style="131" customWidth="1"/>
    <col min="2565" max="2565" width="8.5703125" style="131" customWidth="1"/>
    <col min="2566" max="2566" width="9.85546875" style="131" customWidth="1"/>
    <col min="2567" max="2567" width="13.85546875" style="131" customWidth="1"/>
    <col min="2568" max="2571" width="9.140625" style="131"/>
    <col min="2572" max="2572" width="75.42578125" style="131" customWidth="1"/>
    <col min="2573" max="2573" width="45.28515625" style="131" customWidth="1"/>
    <col min="2574" max="2816" width="9.140625" style="131"/>
    <col min="2817" max="2817" width="4.42578125" style="131" customWidth="1"/>
    <col min="2818" max="2818" width="11.5703125" style="131" customWidth="1"/>
    <col min="2819" max="2819" width="40.42578125" style="131" customWidth="1"/>
    <col min="2820" max="2820" width="5.5703125" style="131" customWidth="1"/>
    <col min="2821" max="2821" width="8.5703125" style="131" customWidth="1"/>
    <col min="2822" max="2822" width="9.85546875" style="131" customWidth="1"/>
    <col min="2823" max="2823" width="13.85546875" style="131" customWidth="1"/>
    <col min="2824" max="2827" width="9.140625" style="131"/>
    <col min="2828" max="2828" width="75.42578125" style="131" customWidth="1"/>
    <col min="2829" max="2829" width="45.28515625" style="131" customWidth="1"/>
    <col min="2830" max="3072" width="9.140625" style="131"/>
    <col min="3073" max="3073" width="4.42578125" style="131" customWidth="1"/>
    <col min="3074" max="3074" width="11.5703125" style="131" customWidth="1"/>
    <col min="3075" max="3075" width="40.42578125" style="131" customWidth="1"/>
    <col min="3076" max="3076" width="5.5703125" style="131" customWidth="1"/>
    <col min="3077" max="3077" width="8.5703125" style="131" customWidth="1"/>
    <col min="3078" max="3078" width="9.85546875" style="131" customWidth="1"/>
    <col min="3079" max="3079" width="13.85546875" style="131" customWidth="1"/>
    <col min="3080" max="3083" width="9.140625" style="131"/>
    <col min="3084" max="3084" width="75.42578125" style="131" customWidth="1"/>
    <col min="3085" max="3085" width="45.28515625" style="131" customWidth="1"/>
    <col min="3086" max="3328" width="9.140625" style="131"/>
    <col min="3329" max="3329" width="4.42578125" style="131" customWidth="1"/>
    <col min="3330" max="3330" width="11.5703125" style="131" customWidth="1"/>
    <col min="3331" max="3331" width="40.42578125" style="131" customWidth="1"/>
    <col min="3332" max="3332" width="5.5703125" style="131" customWidth="1"/>
    <col min="3333" max="3333" width="8.5703125" style="131" customWidth="1"/>
    <col min="3334" max="3334" width="9.85546875" style="131" customWidth="1"/>
    <col min="3335" max="3335" width="13.85546875" style="131" customWidth="1"/>
    <col min="3336" max="3339" width="9.140625" style="131"/>
    <col min="3340" max="3340" width="75.42578125" style="131" customWidth="1"/>
    <col min="3341" max="3341" width="45.28515625" style="131" customWidth="1"/>
    <col min="3342" max="3584" width="9.140625" style="131"/>
    <col min="3585" max="3585" width="4.42578125" style="131" customWidth="1"/>
    <col min="3586" max="3586" width="11.5703125" style="131" customWidth="1"/>
    <col min="3587" max="3587" width="40.42578125" style="131" customWidth="1"/>
    <col min="3588" max="3588" width="5.5703125" style="131" customWidth="1"/>
    <col min="3589" max="3589" width="8.5703125" style="131" customWidth="1"/>
    <col min="3590" max="3590" width="9.85546875" style="131" customWidth="1"/>
    <col min="3591" max="3591" width="13.85546875" style="131" customWidth="1"/>
    <col min="3592" max="3595" width="9.140625" style="131"/>
    <col min="3596" max="3596" width="75.42578125" style="131" customWidth="1"/>
    <col min="3597" max="3597" width="45.28515625" style="131" customWidth="1"/>
    <col min="3598" max="3840" width="9.140625" style="131"/>
    <col min="3841" max="3841" width="4.42578125" style="131" customWidth="1"/>
    <col min="3842" max="3842" width="11.5703125" style="131" customWidth="1"/>
    <col min="3843" max="3843" width="40.42578125" style="131" customWidth="1"/>
    <col min="3844" max="3844" width="5.5703125" style="131" customWidth="1"/>
    <col min="3845" max="3845" width="8.5703125" style="131" customWidth="1"/>
    <col min="3846" max="3846" width="9.85546875" style="131" customWidth="1"/>
    <col min="3847" max="3847" width="13.85546875" style="131" customWidth="1"/>
    <col min="3848" max="3851" width="9.140625" style="131"/>
    <col min="3852" max="3852" width="75.42578125" style="131" customWidth="1"/>
    <col min="3853" max="3853" width="45.28515625" style="131" customWidth="1"/>
    <col min="3854" max="4096" width="9.140625" style="131"/>
    <col min="4097" max="4097" width="4.42578125" style="131" customWidth="1"/>
    <col min="4098" max="4098" width="11.5703125" style="131" customWidth="1"/>
    <col min="4099" max="4099" width="40.42578125" style="131" customWidth="1"/>
    <col min="4100" max="4100" width="5.5703125" style="131" customWidth="1"/>
    <col min="4101" max="4101" width="8.5703125" style="131" customWidth="1"/>
    <col min="4102" max="4102" width="9.85546875" style="131" customWidth="1"/>
    <col min="4103" max="4103" width="13.85546875" style="131" customWidth="1"/>
    <col min="4104" max="4107" width="9.140625" style="131"/>
    <col min="4108" max="4108" width="75.42578125" style="131" customWidth="1"/>
    <col min="4109" max="4109" width="45.28515625" style="131" customWidth="1"/>
    <col min="4110" max="4352" width="9.140625" style="131"/>
    <col min="4353" max="4353" width="4.42578125" style="131" customWidth="1"/>
    <col min="4354" max="4354" width="11.5703125" style="131" customWidth="1"/>
    <col min="4355" max="4355" width="40.42578125" style="131" customWidth="1"/>
    <col min="4356" max="4356" width="5.5703125" style="131" customWidth="1"/>
    <col min="4357" max="4357" width="8.5703125" style="131" customWidth="1"/>
    <col min="4358" max="4358" width="9.85546875" style="131" customWidth="1"/>
    <col min="4359" max="4359" width="13.85546875" style="131" customWidth="1"/>
    <col min="4360" max="4363" width="9.140625" style="131"/>
    <col min="4364" max="4364" width="75.42578125" style="131" customWidth="1"/>
    <col min="4365" max="4365" width="45.28515625" style="131" customWidth="1"/>
    <col min="4366" max="4608" width="9.140625" style="131"/>
    <col min="4609" max="4609" width="4.42578125" style="131" customWidth="1"/>
    <col min="4610" max="4610" width="11.5703125" style="131" customWidth="1"/>
    <col min="4611" max="4611" width="40.42578125" style="131" customWidth="1"/>
    <col min="4612" max="4612" width="5.5703125" style="131" customWidth="1"/>
    <col min="4613" max="4613" width="8.5703125" style="131" customWidth="1"/>
    <col min="4614" max="4614" width="9.85546875" style="131" customWidth="1"/>
    <col min="4615" max="4615" width="13.85546875" style="131" customWidth="1"/>
    <col min="4616" max="4619" width="9.140625" style="131"/>
    <col min="4620" max="4620" width="75.42578125" style="131" customWidth="1"/>
    <col min="4621" max="4621" width="45.28515625" style="131" customWidth="1"/>
    <col min="4622" max="4864" width="9.140625" style="131"/>
    <col min="4865" max="4865" width="4.42578125" style="131" customWidth="1"/>
    <col min="4866" max="4866" width="11.5703125" style="131" customWidth="1"/>
    <col min="4867" max="4867" width="40.42578125" style="131" customWidth="1"/>
    <col min="4868" max="4868" width="5.5703125" style="131" customWidth="1"/>
    <col min="4869" max="4869" width="8.5703125" style="131" customWidth="1"/>
    <col min="4870" max="4870" width="9.85546875" style="131" customWidth="1"/>
    <col min="4871" max="4871" width="13.85546875" style="131" customWidth="1"/>
    <col min="4872" max="4875" width="9.140625" style="131"/>
    <col min="4876" max="4876" width="75.42578125" style="131" customWidth="1"/>
    <col min="4877" max="4877" width="45.28515625" style="131" customWidth="1"/>
    <col min="4878" max="5120" width="9.140625" style="131"/>
    <col min="5121" max="5121" width="4.42578125" style="131" customWidth="1"/>
    <col min="5122" max="5122" width="11.5703125" style="131" customWidth="1"/>
    <col min="5123" max="5123" width="40.42578125" style="131" customWidth="1"/>
    <col min="5124" max="5124" width="5.5703125" style="131" customWidth="1"/>
    <col min="5125" max="5125" width="8.5703125" style="131" customWidth="1"/>
    <col min="5126" max="5126" width="9.85546875" style="131" customWidth="1"/>
    <col min="5127" max="5127" width="13.85546875" style="131" customWidth="1"/>
    <col min="5128" max="5131" width="9.140625" style="131"/>
    <col min="5132" max="5132" width="75.42578125" style="131" customWidth="1"/>
    <col min="5133" max="5133" width="45.28515625" style="131" customWidth="1"/>
    <col min="5134" max="5376" width="9.140625" style="131"/>
    <col min="5377" max="5377" width="4.42578125" style="131" customWidth="1"/>
    <col min="5378" max="5378" width="11.5703125" style="131" customWidth="1"/>
    <col min="5379" max="5379" width="40.42578125" style="131" customWidth="1"/>
    <col min="5380" max="5380" width="5.5703125" style="131" customWidth="1"/>
    <col min="5381" max="5381" width="8.5703125" style="131" customWidth="1"/>
    <col min="5382" max="5382" width="9.85546875" style="131" customWidth="1"/>
    <col min="5383" max="5383" width="13.85546875" style="131" customWidth="1"/>
    <col min="5384" max="5387" width="9.140625" style="131"/>
    <col min="5388" max="5388" width="75.42578125" style="131" customWidth="1"/>
    <col min="5389" max="5389" width="45.28515625" style="131" customWidth="1"/>
    <col min="5390" max="5632" width="9.140625" style="131"/>
    <col min="5633" max="5633" width="4.42578125" style="131" customWidth="1"/>
    <col min="5634" max="5634" width="11.5703125" style="131" customWidth="1"/>
    <col min="5635" max="5635" width="40.42578125" style="131" customWidth="1"/>
    <col min="5636" max="5636" width="5.5703125" style="131" customWidth="1"/>
    <col min="5637" max="5637" width="8.5703125" style="131" customWidth="1"/>
    <col min="5638" max="5638" width="9.85546875" style="131" customWidth="1"/>
    <col min="5639" max="5639" width="13.85546875" style="131" customWidth="1"/>
    <col min="5640" max="5643" width="9.140625" style="131"/>
    <col min="5644" max="5644" width="75.42578125" style="131" customWidth="1"/>
    <col min="5645" max="5645" width="45.28515625" style="131" customWidth="1"/>
    <col min="5646" max="5888" width="9.140625" style="131"/>
    <col min="5889" max="5889" width="4.42578125" style="131" customWidth="1"/>
    <col min="5890" max="5890" width="11.5703125" style="131" customWidth="1"/>
    <col min="5891" max="5891" width="40.42578125" style="131" customWidth="1"/>
    <col min="5892" max="5892" width="5.5703125" style="131" customWidth="1"/>
    <col min="5893" max="5893" width="8.5703125" style="131" customWidth="1"/>
    <col min="5894" max="5894" width="9.85546875" style="131" customWidth="1"/>
    <col min="5895" max="5895" width="13.85546875" style="131" customWidth="1"/>
    <col min="5896" max="5899" width="9.140625" style="131"/>
    <col min="5900" max="5900" width="75.42578125" style="131" customWidth="1"/>
    <col min="5901" max="5901" width="45.28515625" style="131" customWidth="1"/>
    <col min="5902" max="6144" width="9.140625" style="131"/>
    <col min="6145" max="6145" width="4.42578125" style="131" customWidth="1"/>
    <col min="6146" max="6146" width="11.5703125" style="131" customWidth="1"/>
    <col min="6147" max="6147" width="40.42578125" style="131" customWidth="1"/>
    <col min="6148" max="6148" width="5.5703125" style="131" customWidth="1"/>
    <col min="6149" max="6149" width="8.5703125" style="131" customWidth="1"/>
    <col min="6150" max="6150" width="9.85546875" style="131" customWidth="1"/>
    <col min="6151" max="6151" width="13.85546875" style="131" customWidth="1"/>
    <col min="6152" max="6155" width="9.140625" style="131"/>
    <col min="6156" max="6156" width="75.42578125" style="131" customWidth="1"/>
    <col min="6157" max="6157" width="45.28515625" style="131" customWidth="1"/>
    <col min="6158" max="6400" width="9.140625" style="131"/>
    <col min="6401" max="6401" width="4.42578125" style="131" customWidth="1"/>
    <col min="6402" max="6402" width="11.5703125" style="131" customWidth="1"/>
    <col min="6403" max="6403" width="40.42578125" style="131" customWidth="1"/>
    <col min="6404" max="6404" width="5.5703125" style="131" customWidth="1"/>
    <col min="6405" max="6405" width="8.5703125" style="131" customWidth="1"/>
    <col min="6406" max="6406" width="9.85546875" style="131" customWidth="1"/>
    <col min="6407" max="6407" width="13.85546875" style="131" customWidth="1"/>
    <col min="6408" max="6411" width="9.140625" style="131"/>
    <col min="6412" max="6412" width="75.42578125" style="131" customWidth="1"/>
    <col min="6413" max="6413" width="45.28515625" style="131" customWidth="1"/>
    <col min="6414" max="6656" width="9.140625" style="131"/>
    <col min="6657" max="6657" width="4.42578125" style="131" customWidth="1"/>
    <col min="6658" max="6658" width="11.5703125" style="131" customWidth="1"/>
    <col min="6659" max="6659" width="40.42578125" style="131" customWidth="1"/>
    <col min="6660" max="6660" width="5.5703125" style="131" customWidth="1"/>
    <col min="6661" max="6661" width="8.5703125" style="131" customWidth="1"/>
    <col min="6662" max="6662" width="9.85546875" style="131" customWidth="1"/>
    <col min="6663" max="6663" width="13.85546875" style="131" customWidth="1"/>
    <col min="6664" max="6667" width="9.140625" style="131"/>
    <col min="6668" max="6668" width="75.42578125" style="131" customWidth="1"/>
    <col min="6669" max="6669" width="45.28515625" style="131" customWidth="1"/>
    <col min="6670" max="6912" width="9.140625" style="131"/>
    <col min="6913" max="6913" width="4.42578125" style="131" customWidth="1"/>
    <col min="6914" max="6914" width="11.5703125" style="131" customWidth="1"/>
    <col min="6915" max="6915" width="40.42578125" style="131" customWidth="1"/>
    <col min="6916" max="6916" width="5.5703125" style="131" customWidth="1"/>
    <col min="6917" max="6917" width="8.5703125" style="131" customWidth="1"/>
    <col min="6918" max="6918" width="9.85546875" style="131" customWidth="1"/>
    <col min="6919" max="6919" width="13.85546875" style="131" customWidth="1"/>
    <col min="6920" max="6923" width="9.140625" style="131"/>
    <col min="6924" max="6924" width="75.42578125" style="131" customWidth="1"/>
    <col min="6925" max="6925" width="45.28515625" style="131" customWidth="1"/>
    <col min="6926" max="7168" width="9.140625" style="131"/>
    <col min="7169" max="7169" width="4.42578125" style="131" customWidth="1"/>
    <col min="7170" max="7170" width="11.5703125" style="131" customWidth="1"/>
    <col min="7171" max="7171" width="40.42578125" style="131" customWidth="1"/>
    <col min="7172" max="7172" width="5.5703125" style="131" customWidth="1"/>
    <col min="7173" max="7173" width="8.5703125" style="131" customWidth="1"/>
    <col min="7174" max="7174" width="9.85546875" style="131" customWidth="1"/>
    <col min="7175" max="7175" width="13.85546875" style="131" customWidth="1"/>
    <col min="7176" max="7179" width="9.140625" style="131"/>
    <col min="7180" max="7180" width="75.42578125" style="131" customWidth="1"/>
    <col min="7181" max="7181" width="45.28515625" style="131" customWidth="1"/>
    <col min="7182" max="7424" width="9.140625" style="131"/>
    <col min="7425" max="7425" width="4.42578125" style="131" customWidth="1"/>
    <col min="7426" max="7426" width="11.5703125" style="131" customWidth="1"/>
    <col min="7427" max="7427" width="40.42578125" style="131" customWidth="1"/>
    <col min="7428" max="7428" width="5.5703125" style="131" customWidth="1"/>
    <col min="7429" max="7429" width="8.5703125" style="131" customWidth="1"/>
    <col min="7430" max="7430" width="9.85546875" style="131" customWidth="1"/>
    <col min="7431" max="7431" width="13.85546875" style="131" customWidth="1"/>
    <col min="7432" max="7435" width="9.140625" style="131"/>
    <col min="7436" max="7436" width="75.42578125" style="131" customWidth="1"/>
    <col min="7437" max="7437" width="45.28515625" style="131" customWidth="1"/>
    <col min="7438" max="7680" width="9.140625" style="131"/>
    <col min="7681" max="7681" width="4.42578125" style="131" customWidth="1"/>
    <col min="7682" max="7682" width="11.5703125" style="131" customWidth="1"/>
    <col min="7683" max="7683" width="40.42578125" style="131" customWidth="1"/>
    <col min="7684" max="7684" width="5.5703125" style="131" customWidth="1"/>
    <col min="7685" max="7685" width="8.5703125" style="131" customWidth="1"/>
    <col min="7686" max="7686" width="9.85546875" style="131" customWidth="1"/>
    <col min="7687" max="7687" width="13.85546875" style="131" customWidth="1"/>
    <col min="7688" max="7691" width="9.140625" style="131"/>
    <col min="7692" max="7692" width="75.42578125" style="131" customWidth="1"/>
    <col min="7693" max="7693" width="45.28515625" style="131" customWidth="1"/>
    <col min="7694" max="7936" width="9.140625" style="131"/>
    <col min="7937" max="7937" width="4.42578125" style="131" customWidth="1"/>
    <col min="7938" max="7938" width="11.5703125" style="131" customWidth="1"/>
    <col min="7939" max="7939" width="40.42578125" style="131" customWidth="1"/>
    <col min="7940" max="7940" width="5.5703125" style="131" customWidth="1"/>
    <col min="7941" max="7941" width="8.5703125" style="131" customWidth="1"/>
    <col min="7942" max="7942" width="9.85546875" style="131" customWidth="1"/>
    <col min="7943" max="7943" width="13.85546875" style="131" customWidth="1"/>
    <col min="7944" max="7947" width="9.140625" style="131"/>
    <col min="7948" max="7948" width="75.42578125" style="131" customWidth="1"/>
    <col min="7949" max="7949" width="45.28515625" style="131" customWidth="1"/>
    <col min="7950" max="8192" width="9.140625" style="131"/>
    <col min="8193" max="8193" width="4.42578125" style="131" customWidth="1"/>
    <col min="8194" max="8194" width="11.5703125" style="131" customWidth="1"/>
    <col min="8195" max="8195" width="40.42578125" style="131" customWidth="1"/>
    <col min="8196" max="8196" width="5.5703125" style="131" customWidth="1"/>
    <col min="8197" max="8197" width="8.5703125" style="131" customWidth="1"/>
    <col min="8198" max="8198" width="9.85546875" style="131" customWidth="1"/>
    <col min="8199" max="8199" width="13.85546875" style="131" customWidth="1"/>
    <col min="8200" max="8203" width="9.140625" style="131"/>
    <col min="8204" max="8204" width="75.42578125" style="131" customWidth="1"/>
    <col min="8205" max="8205" width="45.28515625" style="131" customWidth="1"/>
    <col min="8206" max="8448" width="9.140625" style="131"/>
    <col min="8449" max="8449" width="4.42578125" style="131" customWidth="1"/>
    <col min="8450" max="8450" width="11.5703125" style="131" customWidth="1"/>
    <col min="8451" max="8451" width="40.42578125" style="131" customWidth="1"/>
    <col min="8452" max="8452" width="5.5703125" style="131" customWidth="1"/>
    <col min="8453" max="8453" width="8.5703125" style="131" customWidth="1"/>
    <col min="8454" max="8454" width="9.85546875" style="131" customWidth="1"/>
    <col min="8455" max="8455" width="13.85546875" style="131" customWidth="1"/>
    <col min="8456" max="8459" width="9.140625" style="131"/>
    <col min="8460" max="8460" width="75.42578125" style="131" customWidth="1"/>
    <col min="8461" max="8461" width="45.28515625" style="131" customWidth="1"/>
    <col min="8462" max="8704" width="9.140625" style="131"/>
    <col min="8705" max="8705" width="4.42578125" style="131" customWidth="1"/>
    <col min="8706" max="8706" width="11.5703125" style="131" customWidth="1"/>
    <col min="8707" max="8707" width="40.42578125" style="131" customWidth="1"/>
    <col min="8708" max="8708" width="5.5703125" style="131" customWidth="1"/>
    <col min="8709" max="8709" width="8.5703125" style="131" customWidth="1"/>
    <col min="8710" max="8710" width="9.85546875" style="131" customWidth="1"/>
    <col min="8711" max="8711" width="13.85546875" style="131" customWidth="1"/>
    <col min="8712" max="8715" width="9.140625" style="131"/>
    <col min="8716" max="8716" width="75.42578125" style="131" customWidth="1"/>
    <col min="8717" max="8717" width="45.28515625" style="131" customWidth="1"/>
    <col min="8718" max="8960" width="9.140625" style="131"/>
    <col min="8961" max="8961" width="4.42578125" style="131" customWidth="1"/>
    <col min="8962" max="8962" width="11.5703125" style="131" customWidth="1"/>
    <col min="8963" max="8963" width="40.42578125" style="131" customWidth="1"/>
    <col min="8964" max="8964" width="5.5703125" style="131" customWidth="1"/>
    <col min="8965" max="8965" width="8.5703125" style="131" customWidth="1"/>
    <col min="8966" max="8966" width="9.85546875" style="131" customWidth="1"/>
    <col min="8967" max="8967" width="13.85546875" style="131" customWidth="1"/>
    <col min="8968" max="8971" width="9.140625" style="131"/>
    <col min="8972" max="8972" width="75.42578125" style="131" customWidth="1"/>
    <col min="8973" max="8973" width="45.28515625" style="131" customWidth="1"/>
    <col min="8974" max="9216" width="9.140625" style="131"/>
    <col min="9217" max="9217" width="4.42578125" style="131" customWidth="1"/>
    <col min="9218" max="9218" width="11.5703125" style="131" customWidth="1"/>
    <col min="9219" max="9219" width="40.42578125" style="131" customWidth="1"/>
    <col min="9220" max="9220" width="5.5703125" style="131" customWidth="1"/>
    <col min="9221" max="9221" width="8.5703125" style="131" customWidth="1"/>
    <col min="9222" max="9222" width="9.85546875" style="131" customWidth="1"/>
    <col min="9223" max="9223" width="13.85546875" style="131" customWidth="1"/>
    <col min="9224" max="9227" width="9.140625" style="131"/>
    <col min="9228" max="9228" width="75.42578125" style="131" customWidth="1"/>
    <col min="9229" max="9229" width="45.28515625" style="131" customWidth="1"/>
    <col min="9230" max="9472" width="9.140625" style="131"/>
    <col min="9473" max="9473" width="4.42578125" style="131" customWidth="1"/>
    <col min="9474" max="9474" width="11.5703125" style="131" customWidth="1"/>
    <col min="9475" max="9475" width="40.42578125" style="131" customWidth="1"/>
    <col min="9476" max="9476" width="5.5703125" style="131" customWidth="1"/>
    <col min="9477" max="9477" width="8.5703125" style="131" customWidth="1"/>
    <col min="9478" max="9478" width="9.85546875" style="131" customWidth="1"/>
    <col min="9479" max="9479" width="13.85546875" style="131" customWidth="1"/>
    <col min="9480" max="9483" width="9.140625" style="131"/>
    <col min="9484" max="9484" width="75.42578125" style="131" customWidth="1"/>
    <col min="9485" max="9485" width="45.28515625" style="131" customWidth="1"/>
    <col min="9486" max="9728" width="9.140625" style="131"/>
    <col min="9729" max="9729" width="4.42578125" style="131" customWidth="1"/>
    <col min="9730" max="9730" width="11.5703125" style="131" customWidth="1"/>
    <col min="9731" max="9731" width="40.42578125" style="131" customWidth="1"/>
    <col min="9732" max="9732" width="5.5703125" style="131" customWidth="1"/>
    <col min="9733" max="9733" width="8.5703125" style="131" customWidth="1"/>
    <col min="9734" max="9734" width="9.85546875" style="131" customWidth="1"/>
    <col min="9735" max="9735" width="13.85546875" style="131" customWidth="1"/>
    <col min="9736" max="9739" width="9.140625" style="131"/>
    <col min="9740" max="9740" width="75.42578125" style="131" customWidth="1"/>
    <col min="9741" max="9741" width="45.28515625" style="131" customWidth="1"/>
    <col min="9742" max="9984" width="9.140625" style="131"/>
    <col min="9985" max="9985" width="4.42578125" style="131" customWidth="1"/>
    <col min="9986" max="9986" width="11.5703125" style="131" customWidth="1"/>
    <col min="9987" max="9987" width="40.42578125" style="131" customWidth="1"/>
    <col min="9988" max="9988" width="5.5703125" style="131" customWidth="1"/>
    <col min="9989" max="9989" width="8.5703125" style="131" customWidth="1"/>
    <col min="9990" max="9990" width="9.85546875" style="131" customWidth="1"/>
    <col min="9991" max="9991" width="13.85546875" style="131" customWidth="1"/>
    <col min="9992" max="9995" width="9.140625" style="131"/>
    <col min="9996" max="9996" width="75.42578125" style="131" customWidth="1"/>
    <col min="9997" max="9997" width="45.28515625" style="131" customWidth="1"/>
    <col min="9998" max="10240" width="9.140625" style="131"/>
    <col min="10241" max="10241" width="4.42578125" style="131" customWidth="1"/>
    <col min="10242" max="10242" width="11.5703125" style="131" customWidth="1"/>
    <col min="10243" max="10243" width="40.42578125" style="131" customWidth="1"/>
    <col min="10244" max="10244" width="5.5703125" style="131" customWidth="1"/>
    <col min="10245" max="10245" width="8.5703125" style="131" customWidth="1"/>
    <col min="10246" max="10246" width="9.85546875" style="131" customWidth="1"/>
    <col min="10247" max="10247" width="13.85546875" style="131" customWidth="1"/>
    <col min="10248" max="10251" width="9.140625" style="131"/>
    <col min="10252" max="10252" width="75.42578125" style="131" customWidth="1"/>
    <col min="10253" max="10253" width="45.28515625" style="131" customWidth="1"/>
    <col min="10254" max="10496" width="9.140625" style="131"/>
    <col min="10497" max="10497" width="4.42578125" style="131" customWidth="1"/>
    <col min="10498" max="10498" width="11.5703125" style="131" customWidth="1"/>
    <col min="10499" max="10499" width="40.42578125" style="131" customWidth="1"/>
    <col min="10500" max="10500" width="5.5703125" style="131" customWidth="1"/>
    <col min="10501" max="10501" width="8.5703125" style="131" customWidth="1"/>
    <col min="10502" max="10502" width="9.85546875" style="131" customWidth="1"/>
    <col min="10503" max="10503" width="13.85546875" style="131" customWidth="1"/>
    <col min="10504" max="10507" width="9.140625" style="131"/>
    <col min="10508" max="10508" width="75.42578125" style="131" customWidth="1"/>
    <col min="10509" max="10509" width="45.28515625" style="131" customWidth="1"/>
    <col min="10510" max="10752" width="9.140625" style="131"/>
    <col min="10753" max="10753" width="4.42578125" style="131" customWidth="1"/>
    <col min="10754" max="10754" width="11.5703125" style="131" customWidth="1"/>
    <col min="10755" max="10755" width="40.42578125" style="131" customWidth="1"/>
    <col min="10756" max="10756" width="5.5703125" style="131" customWidth="1"/>
    <col min="10757" max="10757" width="8.5703125" style="131" customWidth="1"/>
    <col min="10758" max="10758" width="9.85546875" style="131" customWidth="1"/>
    <col min="10759" max="10759" width="13.85546875" style="131" customWidth="1"/>
    <col min="10760" max="10763" width="9.140625" style="131"/>
    <col min="10764" max="10764" width="75.42578125" style="131" customWidth="1"/>
    <col min="10765" max="10765" width="45.28515625" style="131" customWidth="1"/>
    <col min="10766" max="11008" width="9.140625" style="131"/>
    <col min="11009" max="11009" width="4.42578125" style="131" customWidth="1"/>
    <col min="11010" max="11010" width="11.5703125" style="131" customWidth="1"/>
    <col min="11011" max="11011" width="40.42578125" style="131" customWidth="1"/>
    <col min="11012" max="11012" width="5.5703125" style="131" customWidth="1"/>
    <col min="11013" max="11013" width="8.5703125" style="131" customWidth="1"/>
    <col min="11014" max="11014" width="9.85546875" style="131" customWidth="1"/>
    <col min="11015" max="11015" width="13.85546875" style="131" customWidth="1"/>
    <col min="11016" max="11019" width="9.140625" style="131"/>
    <col min="11020" max="11020" width="75.42578125" style="131" customWidth="1"/>
    <col min="11021" max="11021" width="45.28515625" style="131" customWidth="1"/>
    <col min="11022" max="11264" width="9.140625" style="131"/>
    <col min="11265" max="11265" width="4.42578125" style="131" customWidth="1"/>
    <col min="11266" max="11266" width="11.5703125" style="131" customWidth="1"/>
    <col min="11267" max="11267" width="40.42578125" style="131" customWidth="1"/>
    <col min="11268" max="11268" width="5.5703125" style="131" customWidth="1"/>
    <col min="11269" max="11269" width="8.5703125" style="131" customWidth="1"/>
    <col min="11270" max="11270" width="9.85546875" style="131" customWidth="1"/>
    <col min="11271" max="11271" width="13.85546875" style="131" customWidth="1"/>
    <col min="11272" max="11275" width="9.140625" style="131"/>
    <col min="11276" max="11276" width="75.42578125" style="131" customWidth="1"/>
    <col min="11277" max="11277" width="45.28515625" style="131" customWidth="1"/>
    <col min="11278" max="11520" width="9.140625" style="131"/>
    <col min="11521" max="11521" width="4.42578125" style="131" customWidth="1"/>
    <col min="11522" max="11522" width="11.5703125" style="131" customWidth="1"/>
    <col min="11523" max="11523" width="40.42578125" style="131" customWidth="1"/>
    <col min="11524" max="11524" width="5.5703125" style="131" customWidth="1"/>
    <col min="11525" max="11525" width="8.5703125" style="131" customWidth="1"/>
    <col min="11526" max="11526" width="9.85546875" style="131" customWidth="1"/>
    <col min="11527" max="11527" width="13.85546875" style="131" customWidth="1"/>
    <col min="11528" max="11531" width="9.140625" style="131"/>
    <col min="11532" max="11532" width="75.42578125" style="131" customWidth="1"/>
    <col min="11533" max="11533" width="45.28515625" style="131" customWidth="1"/>
    <col min="11534" max="11776" width="9.140625" style="131"/>
    <col min="11777" max="11777" width="4.42578125" style="131" customWidth="1"/>
    <col min="11778" max="11778" width="11.5703125" style="131" customWidth="1"/>
    <col min="11779" max="11779" width="40.42578125" style="131" customWidth="1"/>
    <col min="11780" max="11780" width="5.5703125" style="131" customWidth="1"/>
    <col min="11781" max="11781" width="8.5703125" style="131" customWidth="1"/>
    <col min="11782" max="11782" width="9.85546875" style="131" customWidth="1"/>
    <col min="11783" max="11783" width="13.85546875" style="131" customWidth="1"/>
    <col min="11784" max="11787" width="9.140625" style="131"/>
    <col min="11788" max="11788" width="75.42578125" style="131" customWidth="1"/>
    <col min="11789" max="11789" width="45.28515625" style="131" customWidth="1"/>
    <col min="11790" max="12032" width="9.140625" style="131"/>
    <col min="12033" max="12033" width="4.42578125" style="131" customWidth="1"/>
    <col min="12034" max="12034" width="11.5703125" style="131" customWidth="1"/>
    <col min="12035" max="12035" width="40.42578125" style="131" customWidth="1"/>
    <col min="12036" max="12036" width="5.5703125" style="131" customWidth="1"/>
    <col min="12037" max="12037" width="8.5703125" style="131" customWidth="1"/>
    <col min="12038" max="12038" width="9.85546875" style="131" customWidth="1"/>
    <col min="12039" max="12039" width="13.85546875" style="131" customWidth="1"/>
    <col min="12040" max="12043" width="9.140625" style="131"/>
    <col min="12044" max="12044" width="75.42578125" style="131" customWidth="1"/>
    <col min="12045" max="12045" width="45.28515625" style="131" customWidth="1"/>
    <col min="12046" max="12288" width="9.140625" style="131"/>
    <col min="12289" max="12289" width="4.42578125" style="131" customWidth="1"/>
    <col min="12290" max="12290" width="11.5703125" style="131" customWidth="1"/>
    <col min="12291" max="12291" width="40.42578125" style="131" customWidth="1"/>
    <col min="12292" max="12292" width="5.5703125" style="131" customWidth="1"/>
    <col min="12293" max="12293" width="8.5703125" style="131" customWidth="1"/>
    <col min="12294" max="12294" width="9.85546875" style="131" customWidth="1"/>
    <col min="12295" max="12295" width="13.85546875" style="131" customWidth="1"/>
    <col min="12296" max="12299" width="9.140625" style="131"/>
    <col min="12300" max="12300" width="75.42578125" style="131" customWidth="1"/>
    <col min="12301" max="12301" width="45.28515625" style="131" customWidth="1"/>
    <col min="12302" max="12544" width="9.140625" style="131"/>
    <col min="12545" max="12545" width="4.42578125" style="131" customWidth="1"/>
    <col min="12546" max="12546" width="11.5703125" style="131" customWidth="1"/>
    <col min="12547" max="12547" width="40.42578125" style="131" customWidth="1"/>
    <col min="12548" max="12548" width="5.5703125" style="131" customWidth="1"/>
    <col min="12549" max="12549" width="8.5703125" style="131" customWidth="1"/>
    <col min="12550" max="12550" width="9.85546875" style="131" customWidth="1"/>
    <col min="12551" max="12551" width="13.85546875" style="131" customWidth="1"/>
    <col min="12552" max="12555" width="9.140625" style="131"/>
    <col min="12556" max="12556" width="75.42578125" style="131" customWidth="1"/>
    <col min="12557" max="12557" width="45.28515625" style="131" customWidth="1"/>
    <col min="12558" max="12800" width="9.140625" style="131"/>
    <col min="12801" max="12801" width="4.42578125" style="131" customWidth="1"/>
    <col min="12802" max="12802" width="11.5703125" style="131" customWidth="1"/>
    <col min="12803" max="12803" width="40.42578125" style="131" customWidth="1"/>
    <col min="12804" max="12804" width="5.5703125" style="131" customWidth="1"/>
    <col min="12805" max="12805" width="8.5703125" style="131" customWidth="1"/>
    <col min="12806" max="12806" width="9.85546875" style="131" customWidth="1"/>
    <col min="12807" max="12807" width="13.85546875" style="131" customWidth="1"/>
    <col min="12808" max="12811" width="9.140625" style="131"/>
    <col min="12812" max="12812" width="75.42578125" style="131" customWidth="1"/>
    <col min="12813" max="12813" width="45.28515625" style="131" customWidth="1"/>
    <col min="12814" max="13056" width="9.140625" style="131"/>
    <col min="13057" max="13057" width="4.42578125" style="131" customWidth="1"/>
    <col min="13058" max="13058" width="11.5703125" style="131" customWidth="1"/>
    <col min="13059" max="13059" width="40.42578125" style="131" customWidth="1"/>
    <col min="13060" max="13060" width="5.5703125" style="131" customWidth="1"/>
    <col min="13061" max="13061" width="8.5703125" style="131" customWidth="1"/>
    <col min="13062" max="13062" width="9.85546875" style="131" customWidth="1"/>
    <col min="13063" max="13063" width="13.85546875" style="131" customWidth="1"/>
    <col min="13064" max="13067" width="9.140625" style="131"/>
    <col min="13068" max="13068" width="75.42578125" style="131" customWidth="1"/>
    <col min="13069" max="13069" width="45.28515625" style="131" customWidth="1"/>
    <col min="13070" max="13312" width="9.140625" style="131"/>
    <col min="13313" max="13313" width="4.42578125" style="131" customWidth="1"/>
    <col min="13314" max="13314" width="11.5703125" style="131" customWidth="1"/>
    <col min="13315" max="13315" width="40.42578125" style="131" customWidth="1"/>
    <col min="13316" max="13316" width="5.5703125" style="131" customWidth="1"/>
    <col min="13317" max="13317" width="8.5703125" style="131" customWidth="1"/>
    <col min="13318" max="13318" width="9.85546875" style="131" customWidth="1"/>
    <col min="13319" max="13319" width="13.85546875" style="131" customWidth="1"/>
    <col min="13320" max="13323" width="9.140625" style="131"/>
    <col min="13324" max="13324" width="75.42578125" style="131" customWidth="1"/>
    <col min="13325" max="13325" width="45.28515625" style="131" customWidth="1"/>
    <col min="13326" max="13568" width="9.140625" style="131"/>
    <col min="13569" max="13569" width="4.42578125" style="131" customWidth="1"/>
    <col min="13570" max="13570" width="11.5703125" style="131" customWidth="1"/>
    <col min="13571" max="13571" width="40.42578125" style="131" customWidth="1"/>
    <col min="13572" max="13572" width="5.5703125" style="131" customWidth="1"/>
    <col min="13573" max="13573" width="8.5703125" style="131" customWidth="1"/>
    <col min="13574" max="13574" width="9.85546875" style="131" customWidth="1"/>
    <col min="13575" max="13575" width="13.85546875" style="131" customWidth="1"/>
    <col min="13576" max="13579" width="9.140625" style="131"/>
    <col min="13580" max="13580" width="75.42578125" style="131" customWidth="1"/>
    <col min="13581" max="13581" width="45.28515625" style="131" customWidth="1"/>
    <col min="13582" max="13824" width="9.140625" style="131"/>
    <col min="13825" max="13825" width="4.42578125" style="131" customWidth="1"/>
    <col min="13826" max="13826" width="11.5703125" style="131" customWidth="1"/>
    <col min="13827" max="13827" width="40.42578125" style="131" customWidth="1"/>
    <col min="13828" max="13828" width="5.5703125" style="131" customWidth="1"/>
    <col min="13829" max="13829" width="8.5703125" style="131" customWidth="1"/>
    <col min="13830" max="13830" width="9.85546875" style="131" customWidth="1"/>
    <col min="13831" max="13831" width="13.85546875" style="131" customWidth="1"/>
    <col min="13832" max="13835" width="9.140625" style="131"/>
    <col min="13836" max="13836" width="75.42578125" style="131" customWidth="1"/>
    <col min="13837" max="13837" width="45.28515625" style="131" customWidth="1"/>
    <col min="13838" max="14080" width="9.140625" style="131"/>
    <col min="14081" max="14081" width="4.42578125" style="131" customWidth="1"/>
    <col min="14082" max="14082" width="11.5703125" style="131" customWidth="1"/>
    <col min="14083" max="14083" width="40.42578125" style="131" customWidth="1"/>
    <col min="14084" max="14084" width="5.5703125" style="131" customWidth="1"/>
    <col min="14085" max="14085" width="8.5703125" style="131" customWidth="1"/>
    <col min="14086" max="14086" width="9.85546875" style="131" customWidth="1"/>
    <col min="14087" max="14087" width="13.85546875" style="131" customWidth="1"/>
    <col min="14088" max="14091" width="9.140625" style="131"/>
    <col min="14092" max="14092" width="75.42578125" style="131" customWidth="1"/>
    <col min="14093" max="14093" width="45.28515625" style="131" customWidth="1"/>
    <col min="14094" max="14336" width="9.140625" style="131"/>
    <col min="14337" max="14337" width="4.42578125" style="131" customWidth="1"/>
    <col min="14338" max="14338" width="11.5703125" style="131" customWidth="1"/>
    <col min="14339" max="14339" width="40.42578125" style="131" customWidth="1"/>
    <col min="14340" max="14340" width="5.5703125" style="131" customWidth="1"/>
    <col min="14341" max="14341" width="8.5703125" style="131" customWidth="1"/>
    <col min="14342" max="14342" width="9.85546875" style="131" customWidth="1"/>
    <col min="14343" max="14343" width="13.85546875" style="131" customWidth="1"/>
    <col min="14344" max="14347" width="9.140625" style="131"/>
    <col min="14348" max="14348" width="75.42578125" style="131" customWidth="1"/>
    <col min="14349" max="14349" width="45.28515625" style="131" customWidth="1"/>
    <col min="14350" max="14592" width="9.140625" style="131"/>
    <col min="14593" max="14593" width="4.42578125" style="131" customWidth="1"/>
    <col min="14594" max="14594" width="11.5703125" style="131" customWidth="1"/>
    <col min="14595" max="14595" width="40.42578125" style="131" customWidth="1"/>
    <col min="14596" max="14596" width="5.5703125" style="131" customWidth="1"/>
    <col min="14597" max="14597" width="8.5703125" style="131" customWidth="1"/>
    <col min="14598" max="14598" width="9.85546875" style="131" customWidth="1"/>
    <col min="14599" max="14599" width="13.85546875" style="131" customWidth="1"/>
    <col min="14600" max="14603" width="9.140625" style="131"/>
    <col min="14604" max="14604" width="75.42578125" style="131" customWidth="1"/>
    <col min="14605" max="14605" width="45.28515625" style="131" customWidth="1"/>
    <col min="14606" max="14848" width="9.140625" style="131"/>
    <col min="14849" max="14849" width="4.42578125" style="131" customWidth="1"/>
    <col min="14850" max="14850" width="11.5703125" style="131" customWidth="1"/>
    <col min="14851" max="14851" width="40.42578125" style="131" customWidth="1"/>
    <col min="14852" max="14852" width="5.5703125" style="131" customWidth="1"/>
    <col min="14853" max="14853" width="8.5703125" style="131" customWidth="1"/>
    <col min="14854" max="14854" width="9.85546875" style="131" customWidth="1"/>
    <col min="14855" max="14855" width="13.85546875" style="131" customWidth="1"/>
    <col min="14856" max="14859" width="9.140625" style="131"/>
    <col min="14860" max="14860" width="75.42578125" style="131" customWidth="1"/>
    <col min="14861" max="14861" width="45.28515625" style="131" customWidth="1"/>
    <col min="14862" max="15104" width="9.140625" style="131"/>
    <col min="15105" max="15105" width="4.42578125" style="131" customWidth="1"/>
    <col min="15106" max="15106" width="11.5703125" style="131" customWidth="1"/>
    <col min="15107" max="15107" width="40.42578125" style="131" customWidth="1"/>
    <col min="15108" max="15108" width="5.5703125" style="131" customWidth="1"/>
    <col min="15109" max="15109" width="8.5703125" style="131" customWidth="1"/>
    <col min="15110" max="15110" width="9.85546875" style="131" customWidth="1"/>
    <col min="15111" max="15111" width="13.85546875" style="131" customWidth="1"/>
    <col min="15112" max="15115" width="9.140625" style="131"/>
    <col min="15116" max="15116" width="75.42578125" style="131" customWidth="1"/>
    <col min="15117" max="15117" width="45.28515625" style="131" customWidth="1"/>
    <col min="15118" max="15360" width="9.140625" style="131"/>
    <col min="15361" max="15361" width="4.42578125" style="131" customWidth="1"/>
    <col min="15362" max="15362" width="11.5703125" style="131" customWidth="1"/>
    <col min="15363" max="15363" width="40.42578125" style="131" customWidth="1"/>
    <col min="15364" max="15364" width="5.5703125" style="131" customWidth="1"/>
    <col min="15365" max="15365" width="8.5703125" style="131" customWidth="1"/>
    <col min="15366" max="15366" width="9.85546875" style="131" customWidth="1"/>
    <col min="15367" max="15367" width="13.85546875" style="131" customWidth="1"/>
    <col min="15368" max="15371" width="9.140625" style="131"/>
    <col min="15372" max="15372" width="75.42578125" style="131" customWidth="1"/>
    <col min="15373" max="15373" width="45.28515625" style="131" customWidth="1"/>
    <col min="15374" max="15616" width="9.140625" style="131"/>
    <col min="15617" max="15617" width="4.42578125" style="131" customWidth="1"/>
    <col min="15618" max="15618" width="11.5703125" style="131" customWidth="1"/>
    <col min="15619" max="15619" width="40.42578125" style="131" customWidth="1"/>
    <col min="15620" max="15620" width="5.5703125" style="131" customWidth="1"/>
    <col min="15621" max="15621" width="8.5703125" style="131" customWidth="1"/>
    <col min="15622" max="15622" width="9.85546875" style="131" customWidth="1"/>
    <col min="15623" max="15623" width="13.85546875" style="131" customWidth="1"/>
    <col min="15624" max="15627" width="9.140625" style="131"/>
    <col min="15628" max="15628" width="75.42578125" style="131" customWidth="1"/>
    <col min="15629" max="15629" width="45.28515625" style="131" customWidth="1"/>
    <col min="15630" max="15872" width="9.140625" style="131"/>
    <col min="15873" max="15873" width="4.42578125" style="131" customWidth="1"/>
    <col min="15874" max="15874" width="11.5703125" style="131" customWidth="1"/>
    <col min="15875" max="15875" width="40.42578125" style="131" customWidth="1"/>
    <col min="15876" max="15876" width="5.5703125" style="131" customWidth="1"/>
    <col min="15877" max="15877" width="8.5703125" style="131" customWidth="1"/>
    <col min="15878" max="15878" width="9.85546875" style="131" customWidth="1"/>
    <col min="15879" max="15879" width="13.85546875" style="131" customWidth="1"/>
    <col min="15880" max="15883" width="9.140625" style="131"/>
    <col min="15884" max="15884" width="75.42578125" style="131" customWidth="1"/>
    <col min="15885" max="15885" width="45.28515625" style="131" customWidth="1"/>
    <col min="15886" max="16128" width="9.140625" style="131"/>
    <col min="16129" max="16129" width="4.42578125" style="131" customWidth="1"/>
    <col min="16130" max="16130" width="11.5703125" style="131" customWidth="1"/>
    <col min="16131" max="16131" width="40.42578125" style="131" customWidth="1"/>
    <col min="16132" max="16132" width="5.5703125" style="131" customWidth="1"/>
    <col min="16133" max="16133" width="8.5703125" style="131" customWidth="1"/>
    <col min="16134" max="16134" width="9.85546875" style="131" customWidth="1"/>
    <col min="16135" max="16135" width="13.85546875" style="131" customWidth="1"/>
    <col min="16136" max="16139" width="9.140625" style="131"/>
    <col min="16140" max="16140" width="75.42578125" style="131" customWidth="1"/>
    <col min="16141" max="16141" width="45.28515625" style="131" customWidth="1"/>
    <col min="16142" max="16384" width="9.140625" style="131"/>
  </cols>
  <sheetData>
    <row r="1" spans="1:104" ht="15.75" x14ac:dyDescent="0.25">
      <c r="A1" s="204" t="s">
        <v>77</v>
      </c>
      <c r="B1" s="204"/>
      <c r="C1" s="204"/>
      <c r="D1" s="204"/>
      <c r="E1" s="204"/>
      <c r="F1" s="204"/>
      <c r="G1" s="204"/>
    </row>
    <row r="2" spans="1:104" ht="14.25" customHeight="1" thickBot="1" x14ac:dyDescent="0.25">
      <c r="A2" s="132"/>
      <c r="B2" s="133"/>
      <c r="C2" s="134"/>
      <c r="D2" s="134"/>
      <c r="E2" s="135"/>
      <c r="F2" s="134"/>
      <c r="G2" s="134"/>
    </row>
    <row r="3" spans="1:104" ht="13.5" thickTop="1" x14ac:dyDescent="0.2">
      <c r="A3" s="193" t="s">
        <v>48</v>
      </c>
      <c r="B3" s="194"/>
      <c r="C3" s="83" t="str">
        <f>CONCATENATE(cislostavby," ",nazevstavby)</f>
        <v>S0911/07/4 Vnitroblok Rumiště-Mlýnská</v>
      </c>
      <c r="D3" s="84"/>
      <c r="E3" s="136" t="s">
        <v>64</v>
      </c>
      <c r="F3" s="137" t="str">
        <f>Rekapitulace!H1</f>
        <v>S0911/07/4</v>
      </c>
      <c r="G3" s="138"/>
    </row>
    <row r="4" spans="1:104" ht="13.5" thickBot="1" x14ac:dyDescent="0.25">
      <c r="A4" s="205" t="s">
        <v>50</v>
      </c>
      <c r="B4" s="196"/>
      <c r="C4" s="89" t="str">
        <f>CONCATENATE(cisloobjektu," ",nazevobjektu)</f>
        <v>SO 800 Úprava ploch Rumiště k.ú.Trnitá</v>
      </c>
      <c r="D4" s="90"/>
      <c r="E4" s="206" t="str">
        <f>Rekapitulace!G2</f>
        <v>Úprava ploch po demoličních pracích- provizorium</v>
      </c>
      <c r="F4" s="207"/>
      <c r="G4" s="208"/>
    </row>
    <row r="5" spans="1:104" ht="6" customHeight="1" thickTop="1" x14ac:dyDescent="0.2">
      <c r="A5" s="139"/>
      <c r="B5" s="132"/>
      <c r="C5" s="132"/>
      <c r="D5" s="132"/>
      <c r="E5" s="140"/>
      <c r="F5" s="132"/>
      <c r="G5" s="132"/>
    </row>
    <row r="6" spans="1:104" x14ac:dyDescent="0.2">
      <c r="A6" s="141" t="s">
        <v>65</v>
      </c>
      <c r="B6" s="142" t="s">
        <v>66</v>
      </c>
      <c r="C6" s="142" t="s">
        <v>67</v>
      </c>
      <c r="D6" s="142" t="s">
        <v>68</v>
      </c>
      <c r="E6" s="142" t="s">
        <v>69</v>
      </c>
      <c r="F6" s="142" t="s">
        <v>70</v>
      </c>
      <c r="G6" s="143" t="s">
        <v>71</v>
      </c>
    </row>
    <row r="7" spans="1:104" x14ac:dyDescent="0.2">
      <c r="A7" s="144" t="s">
        <v>72</v>
      </c>
      <c r="B7" s="145" t="s">
        <v>83</v>
      </c>
      <c r="C7" s="146" t="s">
        <v>84</v>
      </c>
      <c r="D7" s="147"/>
      <c r="E7" s="148"/>
      <c r="F7" s="148"/>
      <c r="G7" s="149"/>
      <c r="O7" s="150">
        <v>1</v>
      </c>
    </row>
    <row r="8" spans="1:104" ht="22.5" x14ac:dyDescent="0.2">
      <c r="A8" s="151">
        <v>1</v>
      </c>
      <c r="B8" s="152" t="s">
        <v>85</v>
      </c>
      <c r="C8" s="153" t="s">
        <v>86</v>
      </c>
      <c r="D8" s="154" t="s">
        <v>87</v>
      </c>
      <c r="E8" s="155">
        <v>1</v>
      </c>
      <c r="F8" s="155">
        <v>0</v>
      </c>
      <c r="G8" s="156">
        <f>E8*F8</f>
        <v>0</v>
      </c>
      <c r="O8" s="150">
        <v>2</v>
      </c>
      <c r="AA8" s="131">
        <v>1</v>
      </c>
      <c r="AB8" s="131">
        <v>1</v>
      </c>
      <c r="AC8" s="131">
        <v>1</v>
      </c>
      <c r="AZ8" s="131">
        <v>1</v>
      </c>
      <c r="BA8" s="131">
        <f>IF(AZ8=1,G8,0)</f>
        <v>0</v>
      </c>
      <c r="BB8" s="131">
        <f>IF(AZ8=2,G8,0)</f>
        <v>0</v>
      </c>
      <c r="BC8" s="131">
        <f>IF(AZ8=3,G8,0)</f>
        <v>0</v>
      </c>
      <c r="BD8" s="131">
        <f>IF(AZ8=4,G8,0)</f>
        <v>0</v>
      </c>
      <c r="BE8" s="131">
        <f>IF(AZ8=5,G8,0)</f>
        <v>0</v>
      </c>
      <c r="CA8" s="157">
        <v>1</v>
      </c>
      <c r="CB8" s="157">
        <v>1</v>
      </c>
      <c r="CZ8" s="131">
        <v>0</v>
      </c>
    </row>
    <row r="9" spans="1:104" ht="22.5" x14ac:dyDescent="0.2">
      <c r="A9" s="151">
        <v>2</v>
      </c>
      <c r="B9" s="152" t="s">
        <v>85</v>
      </c>
      <c r="C9" s="153" t="s">
        <v>88</v>
      </c>
      <c r="D9" s="154" t="s">
        <v>87</v>
      </c>
      <c r="E9" s="155">
        <v>1</v>
      </c>
      <c r="F9" s="155">
        <v>0</v>
      </c>
      <c r="G9" s="156">
        <f>E9*F9</f>
        <v>0</v>
      </c>
      <c r="O9" s="150">
        <v>2</v>
      </c>
      <c r="AA9" s="131">
        <v>1</v>
      </c>
      <c r="AB9" s="131">
        <v>1</v>
      </c>
      <c r="AC9" s="131">
        <v>1</v>
      </c>
      <c r="AZ9" s="131">
        <v>1</v>
      </c>
      <c r="BA9" s="131">
        <f>IF(AZ9=1,G9,0)</f>
        <v>0</v>
      </c>
      <c r="BB9" s="131">
        <f>IF(AZ9=2,G9,0)</f>
        <v>0</v>
      </c>
      <c r="BC9" s="131">
        <f>IF(AZ9=3,G9,0)</f>
        <v>0</v>
      </c>
      <c r="BD9" s="131">
        <f>IF(AZ9=4,G9,0)</f>
        <v>0</v>
      </c>
      <c r="BE9" s="131">
        <f>IF(AZ9=5,G9,0)</f>
        <v>0</v>
      </c>
      <c r="CA9" s="157">
        <v>1</v>
      </c>
      <c r="CB9" s="157">
        <v>1</v>
      </c>
      <c r="CZ9" s="131">
        <v>0</v>
      </c>
    </row>
    <row r="10" spans="1:104" ht="22.5" x14ac:dyDescent="0.2">
      <c r="A10" s="151">
        <v>3</v>
      </c>
      <c r="B10" s="152" t="s">
        <v>89</v>
      </c>
      <c r="C10" s="153" t="s">
        <v>90</v>
      </c>
      <c r="D10" s="154" t="s">
        <v>91</v>
      </c>
      <c r="E10" s="155">
        <v>80</v>
      </c>
      <c r="F10" s="155">
        <v>0</v>
      </c>
      <c r="G10" s="156">
        <f>E10*F10</f>
        <v>0</v>
      </c>
      <c r="O10" s="150">
        <v>2</v>
      </c>
      <c r="AA10" s="131">
        <v>1</v>
      </c>
      <c r="AB10" s="131">
        <v>1</v>
      </c>
      <c r="AC10" s="131">
        <v>1</v>
      </c>
      <c r="AZ10" s="131">
        <v>1</v>
      </c>
      <c r="BA10" s="131">
        <f>IF(AZ10=1,G10,0)</f>
        <v>0</v>
      </c>
      <c r="BB10" s="131">
        <f>IF(AZ10=2,G10,0)</f>
        <v>0</v>
      </c>
      <c r="BC10" s="131">
        <f>IF(AZ10=3,G10,0)</f>
        <v>0</v>
      </c>
      <c r="BD10" s="131">
        <f>IF(AZ10=4,G10,0)</f>
        <v>0</v>
      </c>
      <c r="BE10" s="131">
        <f>IF(AZ10=5,G10,0)</f>
        <v>0</v>
      </c>
      <c r="CA10" s="157">
        <v>1</v>
      </c>
      <c r="CB10" s="157">
        <v>1</v>
      </c>
      <c r="CZ10" s="131">
        <v>0</v>
      </c>
    </row>
    <row r="11" spans="1:104" ht="22.5" x14ac:dyDescent="0.2">
      <c r="A11" s="151">
        <v>4</v>
      </c>
      <c r="B11" s="152" t="s">
        <v>92</v>
      </c>
      <c r="C11" s="153" t="s">
        <v>93</v>
      </c>
      <c r="D11" s="154" t="s">
        <v>87</v>
      </c>
      <c r="E11" s="155">
        <v>1</v>
      </c>
      <c r="F11" s="155">
        <v>0</v>
      </c>
      <c r="G11" s="156">
        <f>E11*F11</f>
        <v>0</v>
      </c>
      <c r="O11" s="150">
        <v>2</v>
      </c>
      <c r="AA11" s="131">
        <v>12</v>
      </c>
      <c r="AB11" s="131">
        <v>0</v>
      </c>
      <c r="AC11" s="131">
        <v>145</v>
      </c>
      <c r="AZ11" s="131">
        <v>1</v>
      </c>
      <c r="BA11" s="131">
        <f>IF(AZ11=1,G11,0)</f>
        <v>0</v>
      </c>
      <c r="BB11" s="131">
        <f>IF(AZ11=2,G11,0)</f>
        <v>0</v>
      </c>
      <c r="BC11" s="131">
        <f>IF(AZ11=3,G11,0)</f>
        <v>0</v>
      </c>
      <c r="BD11" s="131">
        <f>IF(AZ11=4,G11,0)</f>
        <v>0</v>
      </c>
      <c r="BE11" s="131">
        <f>IF(AZ11=5,G11,0)</f>
        <v>0</v>
      </c>
      <c r="CA11" s="157">
        <v>12</v>
      </c>
      <c r="CB11" s="157">
        <v>0</v>
      </c>
      <c r="CZ11" s="131">
        <v>0</v>
      </c>
    </row>
    <row r="12" spans="1:104" x14ac:dyDescent="0.2">
      <c r="A12" s="158"/>
      <c r="B12" s="160"/>
      <c r="C12" s="202" t="s">
        <v>94</v>
      </c>
      <c r="D12" s="203"/>
      <c r="E12" s="161">
        <v>1</v>
      </c>
      <c r="F12" s="162"/>
      <c r="G12" s="163"/>
      <c r="M12" s="159" t="s">
        <v>94</v>
      </c>
      <c r="O12" s="150"/>
    </row>
    <row r="13" spans="1:104" x14ac:dyDescent="0.2">
      <c r="A13" s="158"/>
      <c r="B13" s="160"/>
      <c r="C13" s="202" t="s">
        <v>95</v>
      </c>
      <c r="D13" s="203"/>
      <c r="E13" s="161">
        <v>0</v>
      </c>
      <c r="F13" s="162"/>
      <c r="G13" s="163"/>
      <c r="M13" s="159" t="s">
        <v>95</v>
      </c>
      <c r="O13" s="150"/>
    </row>
    <row r="14" spans="1:104" ht="22.5" x14ac:dyDescent="0.2">
      <c r="A14" s="151">
        <v>5</v>
      </c>
      <c r="B14" s="152" t="s">
        <v>85</v>
      </c>
      <c r="C14" s="153" t="s">
        <v>96</v>
      </c>
      <c r="D14" s="154" t="s">
        <v>87</v>
      </c>
      <c r="E14" s="155">
        <v>1</v>
      </c>
      <c r="F14" s="155">
        <v>0</v>
      </c>
      <c r="G14" s="156">
        <f>E14*F14</f>
        <v>0</v>
      </c>
      <c r="O14" s="150">
        <v>2</v>
      </c>
      <c r="AA14" s="131">
        <v>12</v>
      </c>
      <c r="AB14" s="131">
        <v>0</v>
      </c>
      <c r="AC14" s="131">
        <v>144</v>
      </c>
      <c r="AZ14" s="131">
        <v>1</v>
      </c>
      <c r="BA14" s="131">
        <f>IF(AZ14=1,G14,0)</f>
        <v>0</v>
      </c>
      <c r="BB14" s="131">
        <f>IF(AZ14=2,G14,0)</f>
        <v>0</v>
      </c>
      <c r="BC14" s="131">
        <f>IF(AZ14=3,G14,0)</f>
        <v>0</v>
      </c>
      <c r="BD14" s="131">
        <f>IF(AZ14=4,G14,0)</f>
        <v>0</v>
      </c>
      <c r="BE14" s="131">
        <f>IF(AZ14=5,G14,0)</f>
        <v>0</v>
      </c>
      <c r="CA14" s="157">
        <v>12</v>
      </c>
      <c r="CB14" s="157">
        <v>0</v>
      </c>
      <c r="CZ14" s="131">
        <v>0</v>
      </c>
    </row>
    <row r="15" spans="1:104" x14ac:dyDescent="0.2">
      <c r="A15" s="158"/>
      <c r="B15" s="160"/>
      <c r="C15" s="202" t="s">
        <v>97</v>
      </c>
      <c r="D15" s="203"/>
      <c r="E15" s="161">
        <v>1</v>
      </c>
      <c r="F15" s="162"/>
      <c r="G15" s="163"/>
      <c r="M15" s="159" t="s">
        <v>97</v>
      </c>
      <c r="O15" s="150"/>
    </row>
    <row r="16" spans="1:104" ht="22.5" x14ac:dyDescent="0.2">
      <c r="A16" s="151">
        <v>6</v>
      </c>
      <c r="B16" s="152" t="s">
        <v>98</v>
      </c>
      <c r="C16" s="153" t="s">
        <v>99</v>
      </c>
      <c r="D16" s="154" t="s">
        <v>91</v>
      </c>
      <c r="E16" s="155">
        <v>175</v>
      </c>
      <c r="F16" s="155"/>
      <c r="G16" s="156">
        <f>E16*F16</f>
        <v>0</v>
      </c>
      <c r="O16" s="150">
        <v>2</v>
      </c>
      <c r="AA16" s="131">
        <v>12</v>
      </c>
      <c r="AB16" s="131">
        <v>0</v>
      </c>
      <c r="AC16" s="131">
        <v>143</v>
      </c>
      <c r="AZ16" s="131">
        <v>1</v>
      </c>
      <c r="BA16" s="131">
        <f>IF(AZ16=1,G16,0)</f>
        <v>0</v>
      </c>
      <c r="BB16" s="131">
        <f>IF(AZ16=2,G16,0)</f>
        <v>0</v>
      </c>
      <c r="BC16" s="131">
        <f>IF(AZ16=3,G16,0)</f>
        <v>0</v>
      </c>
      <c r="BD16" s="131">
        <f>IF(AZ16=4,G16,0)</f>
        <v>0</v>
      </c>
      <c r="BE16" s="131">
        <f>IF(AZ16=5,G16,0)</f>
        <v>0</v>
      </c>
      <c r="CA16" s="157">
        <v>12</v>
      </c>
      <c r="CB16" s="157">
        <v>0</v>
      </c>
      <c r="CZ16" s="131">
        <v>0</v>
      </c>
    </row>
    <row r="17" spans="1:104" ht="22.5" x14ac:dyDescent="0.2">
      <c r="A17" s="158"/>
      <c r="B17" s="160"/>
      <c r="C17" s="202" t="s">
        <v>100</v>
      </c>
      <c r="D17" s="203"/>
      <c r="E17" s="161">
        <v>175</v>
      </c>
      <c r="F17" s="162"/>
      <c r="G17" s="163"/>
      <c r="M17" s="159" t="s">
        <v>100</v>
      </c>
      <c r="O17" s="150"/>
    </row>
    <row r="18" spans="1:104" x14ac:dyDescent="0.2">
      <c r="A18" s="158"/>
      <c r="B18" s="160"/>
      <c r="C18" s="202" t="s">
        <v>101</v>
      </c>
      <c r="D18" s="203"/>
      <c r="E18" s="161">
        <v>0</v>
      </c>
      <c r="F18" s="162"/>
      <c r="G18" s="163"/>
      <c r="M18" s="159" t="s">
        <v>101</v>
      </c>
      <c r="O18" s="150"/>
    </row>
    <row r="19" spans="1:104" x14ac:dyDescent="0.2">
      <c r="A19" s="164"/>
      <c r="B19" s="165" t="s">
        <v>75</v>
      </c>
      <c r="C19" s="166" t="str">
        <f>CONCATENATE(B7," ",C7)</f>
        <v>0 Přípravné práce</v>
      </c>
      <c r="D19" s="167"/>
      <c r="E19" s="168"/>
      <c r="F19" s="169"/>
      <c r="G19" s="170">
        <f>SUM(G7:G18)</f>
        <v>0</v>
      </c>
      <c r="O19" s="150">
        <v>4</v>
      </c>
      <c r="BA19" s="171">
        <f>SUM(BA7:BA18)</f>
        <v>0</v>
      </c>
      <c r="BB19" s="171">
        <f>SUM(BB7:BB18)</f>
        <v>0</v>
      </c>
      <c r="BC19" s="171">
        <f>SUM(BC7:BC18)</f>
        <v>0</v>
      </c>
      <c r="BD19" s="171">
        <f>SUM(BD7:BD18)</f>
        <v>0</v>
      </c>
      <c r="BE19" s="171">
        <f>SUM(BE7:BE18)</f>
        <v>0</v>
      </c>
    </row>
    <row r="20" spans="1:104" x14ac:dyDescent="0.2">
      <c r="A20" s="144" t="s">
        <v>72</v>
      </c>
      <c r="B20" s="145" t="s">
        <v>73</v>
      </c>
      <c r="C20" s="146" t="s">
        <v>74</v>
      </c>
      <c r="D20" s="147"/>
      <c r="E20" s="148"/>
      <c r="F20" s="148"/>
      <c r="G20" s="149"/>
      <c r="O20" s="150">
        <v>1</v>
      </c>
    </row>
    <row r="21" spans="1:104" ht="22.5" x14ac:dyDescent="0.2">
      <c r="A21" s="151">
        <v>7</v>
      </c>
      <c r="B21" s="152" t="s">
        <v>102</v>
      </c>
      <c r="C21" s="153" t="s">
        <v>103</v>
      </c>
      <c r="D21" s="154" t="s">
        <v>104</v>
      </c>
      <c r="E21" s="155">
        <v>2000</v>
      </c>
      <c r="F21" s="155">
        <v>0</v>
      </c>
      <c r="G21" s="156">
        <f>E21*F21</f>
        <v>0</v>
      </c>
      <c r="O21" s="150">
        <v>2</v>
      </c>
      <c r="AA21" s="131">
        <v>1</v>
      </c>
      <c r="AB21" s="131">
        <v>0</v>
      </c>
      <c r="AC21" s="131">
        <v>0</v>
      </c>
      <c r="AZ21" s="131">
        <v>1</v>
      </c>
      <c r="BA21" s="131">
        <f>IF(AZ21=1,G21,0)</f>
        <v>0</v>
      </c>
      <c r="BB21" s="131">
        <f>IF(AZ21=2,G21,0)</f>
        <v>0</v>
      </c>
      <c r="BC21" s="131">
        <f>IF(AZ21=3,G21,0)</f>
        <v>0</v>
      </c>
      <c r="BD21" s="131">
        <f>IF(AZ21=4,G21,0)</f>
        <v>0</v>
      </c>
      <c r="BE21" s="131">
        <f>IF(AZ21=5,G21,0)</f>
        <v>0</v>
      </c>
      <c r="CA21" s="157">
        <v>1</v>
      </c>
      <c r="CB21" s="157">
        <v>0</v>
      </c>
      <c r="CZ21" s="131">
        <v>0</v>
      </c>
    </row>
    <row r="22" spans="1:104" ht="22.5" x14ac:dyDescent="0.2">
      <c r="A22" s="151">
        <v>8</v>
      </c>
      <c r="B22" s="152" t="s">
        <v>105</v>
      </c>
      <c r="C22" s="153" t="s">
        <v>106</v>
      </c>
      <c r="D22" s="154" t="s">
        <v>104</v>
      </c>
      <c r="E22" s="155">
        <v>250</v>
      </c>
      <c r="F22" s="155">
        <v>0</v>
      </c>
      <c r="G22" s="156">
        <f>E22*F22</f>
        <v>0</v>
      </c>
      <c r="O22" s="150">
        <v>2</v>
      </c>
      <c r="AA22" s="131">
        <v>1</v>
      </c>
      <c r="AB22" s="131">
        <v>0</v>
      </c>
      <c r="AC22" s="131">
        <v>0</v>
      </c>
      <c r="AZ22" s="131">
        <v>1</v>
      </c>
      <c r="BA22" s="131">
        <f>IF(AZ22=1,G22,0)</f>
        <v>0</v>
      </c>
      <c r="BB22" s="131">
        <f>IF(AZ22=2,G22,0)</f>
        <v>0</v>
      </c>
      <c r="BC22" s="131">
        <f>IF(AZ22=3,G22,0)</f>
        <v>0</v>
      </c>
      <c r="BD22" s="131">
        <f>IF(AZ22=4,G22,0)</f>
        <v>0</v>
      </c>
      <c r="BE22" s="131">
        <f>IF(AZ22=5,G22,0)</f>
        <v>0</v>
      </c>
      <c r="CA22" s="157">
        <v>1</v>
      </c>
      <c r="CB22" s="157">
        <v>0</v>
      </c>
      <c r="CZ22" s="131">
        <v>0</v>
      </c>
    </row>
    <row r="23" spans="1:104" x14ac:dyDescent="0.2">
      <c r="A23" s="158"/>
      <c r="B23" s="160"/>
      <c r="C23" s="202" t="s">
        <v>107</v>
      </c>
      <c r="D23" s="203"/>
      <c r="E23" s="161">
        <v>250</v>
      </c>
      <c r="F23" s="162"/>
      <c r="G23" s="163"/>
      <c r="M23" s="159" t="s">
        <v>107</v>
      </c>
      <c r="O23" s="150"/>
    </row>
    <row r="24" spans="1:104" x14ac:dyDescent="0.2">
      <c r="A24" s="158"/>
      <c r="B24" s="160"/>
      <c r="C24" s="202" t="s">
        <v>108</v>
      </c>
      <c r="D24" s="203"/>
      <c r="E24" s="161">
        <v>0</v>
      </c>
      <c r="F24" s="162"/>
      <c r="G24" s="163"/>
      <c r="M24" s="159" t="s">
        <v>108</v>
      </c>
      <c r="O24" s="150"/>
    </row>
    <row r="25" spans="1:104" x14ac:dyDescent="0.2">
      <c r="A25" s="158"/>
      <c r="B25" s="160"/>
      <c r="C25" s="202" t="s">
        <v>109</v>
      </c>
      <c r="D25" s="203"/>
      <c r="E25" s="161">
        <v>0</v>
      </c>
      <c r="F25" s="162"/>
      <c r="G25" s="163"/>
      <c r="M25" s="159" t="s">
        <v>109</v>
      </c>
      <c r="O25" s="150"/>
    </row>
    <row r="26" spans="1:104" x14ac:dyDescent="0.2">
      <c r="A26" s="151">
        <v>9</v>
      </c>
      <c r="B26" s="152" t="s">
        <v>110</v>
      </c>
      <c r="C26" s="153" t="s">
        <v>111</v>
      </c>
      <c r="D26" s="154" t="s">
        <v>104</v>
      </c>
      <c r="E26" s="155">
        <v>115</v>
      </c>
      <c r="F26" s="155">
        <v>0</v>
      </c>
      <c r="G26" s="156">
        <f>E26*F26</f>
        <v>0</v>
      </c>
      <c r="O26" s="150">
        <v>2</v>
      </c>
      <c r="AA26" s="131">
        <v>1</v>
      </c>
      <c r="AB26" s="131">
        <v>1</v>
      </c>
      <c r="AC26" s="131">
        <v>1</v>
      </c>
      <c r="AZ26" s="131">
        <v>1</v>
      </c>
      <c r="BA26" s="131">
        <f>IF(AZ26=1,G26,0)</f>
        <v>0</v>
      </c>
      <c r="BB26" s="131">
        <f>IF(AZ26=2,G26,0)</f>
        <v>0</v>
      </c>
      <c r="BC26" s="131">
        <f>IF(AZ26=3,G26,0)</f>
        <v>0</v>
      </c>
      <c r="BD26" s="131">
        <f>IF(AZ26=4,G26,0)</f>
        <v>0</v>
      </c>
      <c r="BE26" s="131">
        <f>IF(AZ26=5,G26,0)</f>
        <v>0</v>
      </c>
      <c r="CA26" s="157">
        <v>1</v>
      </c>
      <c r="CB26" s="157">
        <v>1</v>
      </c>
      <c r="CZ26" s="131">
        <v>0</v>
      </c>
    </row>
    <row r="27" spans="1:104" x14ac:dyDescent="0.2">
      <c r="A27" s="158"/>
      <c r="B27" s="160"/>
      <c r="C27" s="202" t="s">
        <v>112</v>
      </c>
      <c r="D27" s="203"/>
      <c r="E27" s="161">
        <v>115</v>
      </c>
      <c r="F27" s="162"/>
      <c r="G27" s="163"/>
      <c r="M27" s="159" t="s">
        <v>112</v>
      </c>
      <c r="O27" s="150"/>
    </row>
    <row r="28" spans="1:104" x14ac:dyDescent="0.2">
      <c r="A28" s="151">
        <v>10</v>
      </c>
      <c r="B28" s="152" t="s">
        <v>113</v>
      </c>
      <c r="C28" s="153" t="s">
        <v>114</v>
      </c>
      <c r="D28" s="154" t="s">
        <v>115</v>
      </c>
      <c r="E28" s="155">
        <v>4.7039999999999997</v>
      </c>
      <c r="F28" s="155">
        <v>0</v>
      </c>
      <c r="G28" s="156">
        <f>E28*F28</f>
        <v>0</v>
      </c>
      <c r="O28" s="150">
        <v>2</v>
      </c>
      <c r="AA28" s="131">
        <v>1</v>
      </c>
      <c r="AB28" s="131">
        <v>1</v>
      </c>
      <c r="AC28" s="131">
        <v>1</v>
      </c>
      <c r="AZ28" s="131">
        <v>1</v>
      </c>
      <c r="BA28" s="131">
        <f>IF(AZ28=1,G28,0)</f>
        <v>0</v>
      </c>
      <c r="BB28" s="131">
        <f>IF(AZ28=2,G28,0)</f>
        <v>0</v>
      </c>
      <c r="BC28" s="131">
        <f>IF(AZ28=3,G28,0)</f>
        <v>0</v>
      </c>
      <c r="BD28" s="131">
        <f>IF(AZ28=4,G28,0)</f>
        <v>0</v>
      </c>
      <c r="BE28" s="131">
        <f>IF(AZ28=5,G28,0)</f>
        <v>0</v>
      </c>
      <c r="CA28" s="157">
        <v>1</v>
      </c>
      <c r="CB28" s="157">
        <v>1</v>
      </c>
      <c r="CZ28" s="131">
        <v>0</v>
      </c>
    </row>
    <row r="29" spans="1:104" x14ac:dyDescent="0.2">
      <c r="A29" s="158"/>
      <c r="B29" s="160"/>
      <c r="C29" s="202" t="s">
        <v>116</v>
      </c>
      <c r="D29" s="203"/>
      <c r="E29" s="161">
        <v>2.016</v>
      </c>
      <c r="F29" s="162"/>
      <c r="G29" s="163"/>
      <c r="M29" s="159" t="s">
        <v>116</v>
      </c>
      <c r="O29" s="150"/>
    </row>
    <row r="30" spans="1:104" ht="22.5" x14ac:dyDescent="0.2">
      <c r="A30" s="158"/>
      <c r="B30" s="160"/>
      <c r="C30" s="202" t="s">
        <v>117</v>
      </c>
      <c r="D30" s="203"/>
      <c r="E30" s="161">
        <v>2.6880000000000002</v>
      </c>
      <c r="F30" s="162"/>
      <c r="G30" s="163"/>
      <c r="M30" s="159" t="s">
        <v>117</v>
      </c>
      <c r="O30" s="150"/>
    </row>
    <row r="31" spans="1:104" x14ac:dyDescent="0.2">
      <c r="A31" s="158"/>
      <c r="B31" s="160"/>
      <c r="C31" s="202" t="s">
        <v>83</v>
      </c>
      <c r="D31" s="203"/>
      <c r="E31" s="161">
        <v>0</v>
      </c>
      <c r="F31" s="162"/>
      <c r="G31" s="163"/>
      <c r="M31" s="159">
        <v>0</v>
      </c>
      <c r="O31" s="150"/>
    </row>
    <row r="32" spans="1:104" x14ac:dyDescent="0.2">
      <c r="A32" s="151">
        <v>11</v>
      </c>
      <c r="B32" s="152" t="s">
        <v>118</v>
      </c>
      <c r="C32" s="153" t="s">
        <v>119</v>
      </c>
      <c r="D32" s="154" t="s">
        <v>115</v>
      </c>
      <c r="E32" s="155">
        <v>52.204000000000001</v>
      </c>
      <c r="F32" s="155">
        <v>0</v>
      </c>
      <c r="G32" s="156">
        <f>E32*F32</f>
        <v>0</v>
      </c>
      <c r="O32" s="150">
        <v>2</v>
      </c>
      <c r="AA32" s="131">
        <v>1</v>
      </c>
      <c r="AB32" s="131">
        <v>1</v>
      </c>
      <c r="AC32" s="131">
        <v>1</v>
      </c>
      <c r="AZ32" s="131">
        <v>1</v>
      </c>
      <c r="BA32" s="131">
        <f>IF(AZ32=1,G32,0)</f>
        <v>0</v>
      </c>
      <c r="BB32" s="131">
        <f>IF(AZ32=2,G32,0)</f>
        <v>0</v>
      </c>
      <c r="BC32" s="131">
        <f>IF(AZ32=3,G32,0)</f>
        <v>0</v>
      </c>
      <c r="BD32" s="131">
        <f>IF(AZ32=4,G32,0)</f>
        <v>0</v>
      </c>
      <c r="BE32" s="131">
        <f>IF(AZ32=5,G32,0)</f>
        <v>0</v>
      </c>
      <c r="CA32" s="157">
        <v>1</v>
      </c>
      <c r="CB32" s="157">
        <v>1</v>
      </c>
      <c r="CZ32" s="131">
        <v>0</v>
      </c>
    </row>
    <row r="33" spans="1:104" x14ac:dyDescent="0.2">
      <c r="A33" s="158"/>
      <c r="B33" s="160"/>
      <c r="C33" s="202" t="s">
        <v>120</v>
      </c>
      <c r="D33" s="203"/>
      <c r="E33" s="161">
        <v>52.204000000000001</v>
      </c>
      <c r="F33" s="162"/>
      <c r="G33" s="163"/>
      <c r="M33" s="159" t="s">
        <v>120</v>
      </c>
      <c r="O33" s="150"/>
    </row>
    <row r="34" spans="1:104" x14ac:dyDescent="0.2">
      <c r="A34" s="151">
        <v>12</v>
      </c>
      <c r="B34" s="152" t="s">
        <v>121</v>
      </c>
      <c r="C34" s="153" t="s">
        <v>122</v>
      </c>
      <c r="D34" s="154" t="s">
        <v>115</v>
      </c>
      <c r="E34" s="155">
        <v>47.204000000000001</v>
      </c>
      <c r="F34" s="155">
        <v>0</v>
      </c>
      <c r="G34" s="156">
        <f>E34*F34</f>
        <v>0</v>
      </c>
      <c r="O34" s="150">
        <v>2</v>
      </c>
      <c r="AA34" s="131">
        <v>1</v>
      </c>
      <c r="AB34" s="131">
        <v>1</v>
      </c>
      <c r="AC34" s="131">
        <v>1</v>
      </c>
      <c r="AZ34" s="131">
        <v>1</v>
      </c>
      <c r="BA34" s="131">
        <f>IF(AZ34=1,G34,0)</f>
        <v>0</v>
      </c>
      <c r="BB34" s="131">
        <f>IF(AZ34=2,G34,0)</f>
        <v>0</v>
      </c>
      <c r="BC34" s="131">
        <f>IF(AZ34=3,G34,0)</f>
        <v>0</v>
      </c>
      <c r="BD34" s="131">
        <f>IF(AZ34=4,G34,0)</f>
        <v>0</v>
      </c>
      <c r="BE34" s="131">
        <f>IF(AZ34=5,G34,0)</f>
        <v>0</v>
      </c>
      <c r="CA34" s="157">
        <v>1</v>
      </c>
      <c r="CB34" s="157">
        <v>1</v>
      </c>
      <c r="CZ34" s="131">
        <v>0</v>
      </c>
    </row>
    <row r="35" spans="1:104" x14ac:dyDescent="0.2">
      <c r="A35" s="158"/>
      <c r="B35" s="160"/>
      <c r="C35" s="202" t="s">
        <v>123</v>
      </c>
      <c r="D35" s="203"/>
      <c r="E35" s="161">
        <v>47.204000000000001</v>
      </c>
      <c r="F35" s="162"/>
      <c r="G35" s="163"/>
      <c r="M35" s="159" t="s">
        <v>123</v>
      </c>
      <c r="O35" s="150"/>
    </row>
    <row r="36" spans="1:104" ht="22.5" x14ac:dyDescent="0.2">
      <c r="A36" s="151">
        <v>13</v>
      </c>
      <c r="B36" s="152" t="s">
        <v>124</v>
      </c>
      <c r="C36" s="153" t="s">
        <v>125</v>
      </c>
      <c r="D36" s="154" t="s">
        <v>115</v>
      </c>
      <c r="E36" s="155">
        <v>47.204000000000001</v>
      </c>
      <c r="F36" s="155">
        <v>0</v>
      </c>
      <c r="G36" s="156">
        <f>E36*F36</f>
        <v>0</v>
      </c>
      <c r="O36" s="150">
        <v>2</v>
      </c>
      <c r="AA36" s="131">
        <v>1</v>
      </c>
      <c r="AB36" s="131">
        <v>0</v>
      </c>
      <c r="AC36" s="131">
        <v>0</v>
      </c>
      <c r="AZ36" s="131">
        <v>1</v>
      </c>
      <c r="BA36" s="131">
        <f>IF(AZ36=1,G36,0)</f>
        <v>0</v>
      </c>
      <c r="BB36" s="131">
        <f>IF(AZ36=2,G36,0)</f>
        <v>0</v>
      </c>
      <c r="BC36" s="131">
        <f>IF(AZ36=3,G36,0)</f>
        <v>0</v>
      </c>
      <c r="BD36" s="131">
        <f>IF(AZ36=4,G36,0)</f>
        <v>0</v>
      </c>
      <c r="BE36" s="131">
        <f>IF(AZ36=5,G36,0)</f>
        <v>0</v>
      </c>
      <c r="CA36" s="157">
        <v>1</v>
      </c>
      <c r="CB36" s="157">
        <v>0</v>
      </c>
      <c r="CZ36" s="131">
        <v>0</v>
      </c>
    </row>
    <row r="37" spans="1:104" ht="22.5" x14ac:dyDescent="0.2">
      <c r="A37" s="151">
        <v>14</v>
      </c>
      <c r="B37" s="152" t="s">
        <v>126</v>
      </c>
      <c r="C37" s="153" t="s">
        <v>127</v>
      </c>
      <c r="D37" s="154" t="s">
        <v>115</v>
      </c>
      <c r="E37" s="155">
        <v>42.5</v>
      </c>
      <c r="F37" s="155">
        <v>0</v>
      </c>
      <c r="G37" s="156">
        <f>E37*F37</f>
        <v>0</v>
      </c>
      <c r="O37" s="150">
        <v>2</v>
      </c>
      <c r="AA37" s="131">
        <v>1</v>
      </c>
      <c r="AB37" s="131">
        <v>1</v>
      </c>
      <c r="AC37" s="131">
        <v>1</v>
      </c>
      <c r="AZ37" s="131">
        <v>1</v>
      </c>
      <c r="BA37" s="131">
        <f>IF(AZ37=1,G37,0)</f>
        <v>0</v>
      </c>
      <c r="BB37" s="131">
        <f>IF(AZ37=2,G37,0)</f>
        <v>0</v>
      </c>
      <c r="BC37" s="131">
        <f>IF(AZ37=3,G37,0)</f>
        <v>0</v>
      </c>
      <c r="BD37" s="131">
        <f>IF(AZ37=4,G37,0)</f>
        <v>0</v>
      </c>
      <c r="BE37" s="131">
        <f>IF(AZ37=5,G37,0)</f>
        <v>0</v>
      </c>
      <c r="CA37" s="157">
        <v>1</v>
      </c>
      <c r="CB37" s="157">
        <v>1</v>
      </c>
      <c r="CZ37" s="131">
        <v>0</v>
      </c>
    </row>
    <row r="38" spans="1:104" x14ac:dyDescent="0.2">
      <c r="A38" s="158"/>
      <c r="B38" s="160"/>
      <c r="C38" s="202" t="s">
        <v>128</v>
      </c>
      <c r="D38" s="203"/>
      <c r="E38" s="161">
        <v>42.5</v>
      </c>
      <c r="F38" s="162"/>
      <c r="G38" s="163"/>
      <c r="M38" s="159" t="s">
        <v>128</v>
      </c>
      <c r="O38" s="150"/>
    </row>
    <row r="39" spans="1:104" ht="22.5" x14ac:dyDescent="0.2">
      <c r="A39" s="151">
        <v>15</v>
      </c>
      <c r="B39" s="152" t="s">
        <v>129</v>
      </c>
      <c r="C39" s="153" t="s">
        <v>130</v>
      </c>
      <c r="D39" s="154" t="s">
        <v>104</v>
      </c>
      <c r="E39" s="155">
        <v>3500</v>
      </c>
      <c r="F39" s="155">
        <v>0</v>
      </c>
      <c r="G39" s="156">
        <f>E39*F39</f>
        <v>0</v>
      </c>
      <c r="O39" s="150">
        <v>2</v>
      </c>
      <c r="AA39" s="131">
        <v>1</v>
      </c>
      <c r="AB39" s="131">
        <v>1</v>
      </c>
      <c r="AC39" s="131">
        <v>1</v>
      </c>
      <c r="AZ39" s="131">
        <v>1</v>
      </c>
      <c r="BA39" s="131">
        <f>IF(AZ39=1,G39,0)</f>
        <v>0</v>
      </c>
      <c r="BB39" s="131">
        <f>IF(AZ39=2,G39,0)</f>
        <v>0</v>
      </c>
      <c r="BC39" s="131">
        <f>IF(AZ39=3,G39,0)</f>
        <v>0</v>
      </c>
      <c r="BD39" s="131">
        <f>IF(AZ39=4,G39,0)</f>
        <v>0</v>
      </c>
      <c r="BE39" s="131">
        <f>IF(AZ39=5,G39,0)</f>
        <v>0</v>
      </c>
      <c r="CA39" s="157">
        <v>1</v>
      </c>
      <c r="CB39" s="157">
        <v>1</v>
      </c>
      <c r="CZ39" s="131">
        <v>0</v>
      </c>
    </row>
    <row r="40" spans="1:104" x14ac:dyDescent="0.2">
      <c r="A40" s="151">
        <v>16</v>
      </c>
      <c r="B40" s="152" t="s">
        <v>131</v>
      </c>
      <c r="C40" s="153" t="s">
        <v>132</v>
      </c>
      <c r="D40" s="154" t="s">
        <v>104</v>
      </c>
      <c r="E40" s="155">
        <v>3500</v>
      </c>
      <c r="F40" s="155">
        <v>0</v>
      </c>
      <c r="G40" s="156">
        <f>E40*F40</f>
        <v>0</v>
      </c>
      <c r="O40" s="150">
        <v>2</v>
      </c>
      <c r="AA40" s="131">
        <v>1</v>
      </c>
      <c r="AB40" s="131">
        <v>1</v>
      </c>
      <c r="AC40" s="131">
        <v>1</v>
      </c>
      <c r="AZ40" s="131">
        <v>1</v>
      </c>
      <c r="BA40" s="131">
        <f>IF(AZ40=1,G40,0)</f>
        <v>0</v>
      </c>
      <c r="BB40" s="131">
        <f>IF(AZ40=2,G40,0)</f>
        <v>0</v>
      </c>
      <c r="BC40" s="131">
        <f>IF(AZ40=3,G40,0)</f>
        <v>0</v>
      </c>
      <c r="BD40" s="131">
        <f>IF(AZ40=4,G40,0)</f>
        <v>0</v>
      </c>
      <c r="BE40" s="131">
        <f>IF(AZ40=5,G40,0)</f>
        <v>0</v>
      </c>
      <c r="CA40" s="157">
        <v>1</v>
      </c>
      <c r="CB40" s="157">
        <v>1</v>
      </c>
      <c r="CZ40" s="131">
        <v>0</v>
      </c>
    </row>
    <row r="41" spans="1:104" x14ac:dyDescent="0.2">
      <c r="A41" s="158"/>
      <c r="B41" s="160"/>
      <c r="C41" s="202" t="s">
        <v>133</v>
      </c>
      <c r="D41" s="203"/>
      <c r="E41" s="161">
        <v>3500</v>
      </c>
      <c r="F41" s="162"/>
      <c r="G41" s="163"/>
      <c r="M41" s="159" t="s">
        <v>133</v>
      </c>
      <c r="O41" s="150"/>
    </row>
    <row r="42" spans="1:104" x14ac:dyDescent="0.2">
      <c r="A42" s="158"/>
      <c r="B42" s="160"/>
      <c r="C42" s="202" t="s">
        <v>134</v>
      </c>
      <c r="D42" s="203"/>
      <c r="E42" s="161">
        <v>0</v>
      </c>
      <c r="F42" s="162"/>
      <c r="G42" s="163"/>
      <c r="M42" s="159" t="s">
        <v>134</v>
      </c>
      <c r="O42" s="150"/>
    </row>
    <row r="43" spans="1:104" ht="22.5" x14ac:dyDescent="0.2">
      <c r="A43" s="151">
        <v>17</v>
      </c>
      <c r="B43" s="152" t="s">
        <v>135</v>
      </c>
      <c r="C43" s="153" t="s">
        <v>136</v>
      </c>
      <c r="D43" s="154" t="s">
        <v>137</v>
      </c>
      <c r="E43" s="155">
        <v>1</v>
      </c>
      <c r="F43" s="155">
        <v>0</v>
      </c>
      <c r="G43" s="156">
        <f>E43*F43</f>
        <v>0</v>
      </c>
      <c r="O43" s="150">
        <v>2</v>
      </c>
      <c r="AA43" s="131">
        <v>1</v>
      </c>
      <c r="AB43" s="131">
        <v>1</v>
      </c>
      <c r="AC43" s="131">
        <v>1</v>
      </c>
      <c r="AZ43" s="131">
        <v>1</v>
      </c>
      <c r="BA43" s="131">
        <f>IF(AZ43=1,G43,0)</f>
        <v>0</v>
      </c>
      <c r="BB43" s="131">
        <f>IF(AZ43=2,G43,0)</f>
        <v>0</v>
      </c>
      <c r="BC43" s="131">
        <f>IF(AZ43=3,G43,0)</f>
        <v>0</v>
      </c>
      <c r="BD43" s="131">
        <f>IF(AZ43=4,G43,0)</f>
        <v>0</v>
      </c>
      <c r="BE43" s="131">
        <f>IF(AZ43=5,G43,0)</f>
        <v>0</v>
      </c>
      <c r="CA43" s="157">
        <v>1</v>
      </c>
      <c r="CB43" s="157">
        <v>1</v>
      </c>
      <c r="CZ43" s="131">
        <v>0</v>
      </c>
    </row>
    <row r="44" spans="1:104" ht="22.5" x14ac:dyDescent="0.2">
      <c r="A44" s="151">
        <v>18</v>
      </c>
      <c r="B44" s="152" t="s">
        <v>138</v>
      </c>
      <c r="C44" s="153" t="s">
        <v>139</v>
      </c>
      <c r="D44" s="154" t="s">
        <v>87</v>
      </c>
      <c r="E44" s="155">
        <v>1</v>
      </c>
      <c r="F44" s="155">
        <v>0</v>
      </c>
      <c r="G44" s="156">
        <f>E44*F44</f>
        <v>0</v>
      </c>
      <c r="O44" s="150">
        <v>2</v>
      </c>
      <c r="AA44" s="131">
        <v>1</v>
      </c>
      <c r="AB44" s="131">
        <v>1</v>
      </c>
      <c r="AC44" s="131">
        <v>1</v>
      </c>
      <c r="AZ44" s="131">
        <v>1</v>
      </c>
      <c r="BA44" s="131">
        <f>IF(AZ44=1,G44,0)</f>
        <v>0</v>
      </c>
      <c r="BB44" s="131">
        <f>IF(AZ44=2,G44,0)</f>
        <v>0</v>
      </c>
      <c r="BC44" s="131">
        <f>IF(AZ44=3,G44,0)</f>
        <v>0</v>
      </c>
      <c r="BD44" s="131">
        <f>IF(AZ44=4,G44,0)</f>
        <v>0</v>
      </c>
      <c r="BE44" s="131">
        <f>IF(AZ44=5,G44,0)</f>
        <v>0</v>
      </c>
      <c r="CA44" s="157">
        <v>1</v>
      </c>
      <c r="CB44" s="157">
        <v>1</v>
      </c>
      <c r="CZ44" s="131">
        <v>0.32</v>
      </c>
    </row>
    <row r="45" spans="1:104" x14ac:dyDescent="0.2">
      <c r="A45" s="158"/>
      <c r="B45" s="160"/>
      <c r="C45" s="202" t="s">
        <v>140</v>
      </c>
      <c r="D45" s="203"/>
      <c r="E45" s="161">
        <v>1</v>
      </c>
      <c r="F45" s="162"/>
      <c r="G45" s="163"/>
      <c r="M45" s="159" t="s">
        <v>140</v>
      </c>
      <c r="O45" s="150"/>
    </row>
    <row r="46" spans="1:104" x14ac:dyDescent="0.2">
      <c r="A46" s="151">
        <v>19</v>
      </c>
      <c r="B46" s="152" t="s">
        <v>141</v>
      </c>
      <c r="C46" s="153" t="s">
        <v>142</v>
      </c>
      <c r="D46" s="154" t="s">
        <v>143</v>
      </c>
      <c r="E46" s="155">
        <v>535</v>
      </c>
      <c r="F46" s="155">
        <v>0</v>
      </c>
      <c r="G46" s="156">
        <f>E46*F46</f>
        <v>0</v>
      </c>
      <c r="O46" s="150">
        <v>2</v>
      </c>
      <c r="AA46" s="131">
        <v>12</v>
      </c>
      <c r="AB46" s="131">
        <v>0</v>
      </c>
      <c r="AC46" s="131">
        <v>149</v>
      </c>
      <c r="AZ46" s="131">
        <v>1</v>
      </c>
      <c r="BA46" s="131">
        <f>IF(AZ46=1,G46,0)</f>
        <v>0</v>
      </c>
      <c r="BB46" s="131">
        <f>IF(AZ46=2,G46,0)</f>
        <v>0</v>
      </c>
      <c r="BC46" s="131">
        <f>IF(AZ46=3,G46,0)</f>
        <v>0</v>
      </c>
      <c r="BD46" s="131">
        <f>IF(AZ46=4,G46,0)</f>
        <v>0</v>
      </c>
      <c r="BE46" s="131">
        <f>IF(AZ46=5,G46,0)</f>
        <v>0</v>
      </c>
      <c r="CA46" s="157">
        <v>12</v>
      </c>
      <c r="CB46" s="157">
        <v>0</v>
      </c>
      <c r="CZ46" s="131">
        <v>0</v>
      </c>
    </row>
    <row r="47" spans="1:104" x14ac:dyDescent="0.2">
      <c r="A47" s="158"/>
      <c r="B47" s="160"/>
      <c r="C47" s="202" t="s">
        <v>144</v>
      </c>
      <c r="D47" s="203"/>
      <c r="E47" s="161">
        <v>535</v>
      </c>
      <c r="F47" s="162"/>
      <c r="G47" s="163"/>
      <c r="M47" s="159" t="s">
        <v>144</v>
      </c>
      <c r="O47" s="150"/>
    </row>
    <row r="48" spans="1:104" ht="22.5" x14ac:dyDescent="0.2">
      <c r="A48" s="151">
        <v>20</v>
      </c>
      <c r="B48" s="152" t="s">
        <v>141</v>
      </c>
      <c r="C48" s="153" t="s">
        <v>145</v>
      </c>
      <c r="D48" s="154" t="s">
        <v>146</v>
      </c>
      <c r="E48" s="155">
        <v>45</v>
      </c>
      <c r="F48" s="155">
        <v>0</v>
      </c>
      <c r="G48" s="156">
        <f>E48*F48</f>
        <v>0</v>
      </c>
      <c r="O48" s="150">
        <v>2</v>
      </c>
      <c r="AA48" s="131">
        <v>12</v>
      </c>
      <c r="AB48" s="131">
        <v>0</v>
      </c>
      <c r="AC48" s="131">
        <v>6</v>
      </c>
      <c r="AZ48" s="131">
        <v>1</v>
      </c>
      <c r="BA48" s="131">
        <f>IF(AZ48=1,G48,0)</f>
        <v>0</v>
      </c>
      <c r="BB48" s="131">
        <f>IF(AZ48=2,G48,0)</f>
        <v>0</v>
      </c>
      <c r="BC48" s="131">
        <f>IF(AZ48=3,G48,0)</f>
        <v>0</v>
      </c>
      <c r="BD48" s="131">
        <f>IF(AZ48=4,G48,0)</f>
        <v>0</v>
      </c>
      <c r="BE48" s="131">
        <f>IF(AZ48=5,G48,0)</f>
        <v>0</v>
      </c>
      <c r="CA48" s="157">
        <v>12</v>
      </c>
      <c r="CB48" s="157">
        <v>0</v>
      </c>
      <c r="CZ48" s="131">
        <v>0</v>
      </c>
    </row>
    <row r="49" spans="1:104" x14ac:dyDescent="0.2">
      <c r="A49" s="158"/>
      <c r="B49" s="160"/>
      <c r="C49" s="202" t="s">
        <v>147</v>
      </c>
      <c r="D49" s="203"/>
      <c r="E49" s="161">
        <v>45</v>
      </c>
      <c r="F49" s="162"/>
      <c r="G49" s="163"/>
      <c r="M49" s="159" t="s">
        <v>147</v>
      </c>
      <c r="O49" s="150"/>
    </row>
    <row r="50" spans="1:104" x14ac:dyDescent="0.2">
      <c r="A50" s="158"/>
      <c r="B50" s="160"/>
      <c r="C50" s="202" t="s">
        <v>148</v>
      </c>
      <c r="D50" s="203"/>
      <c r="E50" s="161">
        <v>0</v>
      </c>
      <c r="F50" s="162"/>
      <c r="G50" s="163"/>
      <c r="M50" s="159" t="s">
        <v>148</v>
      </c>
      <c r="O50" s="150"/>
    </row>
    <row r="51" spans="1:104" ht="22.5" x14ac:dyDescent="0.2">
      <c r="A51" s="151">
        <v>21</v>
      </c>
      <c r="B51" s="152" t="s">
        <v>149</v>
      </c>
      <c r="C51" s="153" t="s">
        <v>150</v>
      </c>
      <c r="D51" s="154" t="s">
        <v>115</v>
      </c>
      <c r="E51" s="155">
        <v>105</v>
      </c>
      <c r="F51" s="155">
        <v>0</v>
      </c>
      <c r="G51" s="156">
        <f>E51*F51</f>
        <v>0</v>
      </c>
      <c r="O51" s="150">
        <v>2</v>
      </c>
      <c r="AA51" s="131">
        <v>3</v>
      </c>
      <c r="AB51" s="131">
        <v>1</v>
      </c>
      <c r="AC51" s="131" t="s">
        <v>149</v>
      </c>
      <c r="AZ51" s="131">
        <v>1</v>
      </c>
      <c r="BA51" s="131">
        <f>IF(AZ51=1,G51,0)</f>
        <v>0</v>
      </c>
      <c r="BB51" s="131">
        <f>IF(AZ51=2,G51,0)</f>
        <v>0</v>
      </c>
      <c r="BC51" s="131">
        <f>IF(AZ51=3,G51,0)</f>
        <v>0</v>
      </c>
      <c r="BD51" s="131">
        <f>IF(AZ51=4,G51,0)</f>
        <v>0</v>
      </c>
      <c r="BE51" s="131">
        <f>IF(AZ51=5,G51,0)</f>
        <v>0</v>
      </c>
      <c r="CA51" s="157">
        <v>3</v>
      </c>
      <c r="CB51" s="157">
        <v>1</v>
      </c>
      <c r="CZ51" s="131">
        <v>1.6</v>
      </c>
    </row>
    <row r="52" spans="1:104" x14ac:dyDescent="0.2">
      <c r="A52" s="158"/>
      <c r="B52" s="160"/>
      <c r="C52" s="202" t="s">
        <v>151</v>
      </c>
      <c r="D52" s="203"/>
      <c r="E52" s="161">
        <v>105</v>
      </c>
      <c r="F52" s="162"/>
      <c r="G52" s="163"/>
      <c r="M52" s="159" t="s">
        <v>151</v>
      </c>
      <c r="O52" s="150"/>
    </row>
    <row r="53" spans="1:104" ht="22.5" x14ac:dyDescent="0.2">
      <c r="A53" s="151">
        <v>22</v>
      </c>
      <c r="B53" s="152" t="s">
        <v>141</v>
      </c>
      <c r="C53" s="153" t="s">
        <v>152</v>
      </c>
      <c r="D53" s="154" t="s">
        <v>146</v>
      </c>
      <c r="E53" s="155">
        <v>306.25</v>
      </c>
      <c r="F53" s="155">
        <v>0</v>
      </c>
      <c r="G53" s="156">
        <f>E53*F53</f>
        <v>0</v>
      </c>
      <c r="O53" s="150">
        <v>2</v>
      </c>
      <c r="AA53" s="131">
        <v>3</v>
      </c>
      <c r="AB53" s="131">
        <v>1</v>
      </c>
      <c r="AC53" s="131" t="s">
        <v>141</v>
      </c>
      <c r="AZ53" s="131">
        <v>1</v>
      </c>
      <c r="BA53" s="131">
        <f>IF(AZ53=1,G53,0)</f>
        <v>0</v>
      </c>
      <c r="BB53" s="131">
        <f>IF(AZ53=2,G53,0)</f>
        <v>0</v>
      </c>
      <c r="BC53" s="131">
        <f>IF(AZ53=3,G53,0)</f>
        <v>0</v>
      </c>
      <c r="BD53" s="131">
        <f>IF(AZ53=4,G53,0)</f>
        <v>0</v>
      </c>
      <c r="BE53" s="131">
        <f>IF(AZ53=5,G53,0)</f>
        <v>0</v>
      </c>
      <c r="CA53" s="157">
        <v>3</v>
      </c>
      <c r="CB53" s="157">
        <v>1</v>
      </c>
      <c r="CZ53" s="131">
        <v>1</v>
      </c>
    </row>
    <row r="54" spans="1:104" x14ac:dyDescent="0.2">
      <c r="A54" s="158"/>
      <c r="B54" s="160"/>
      <c r="C54" s="202" t="s">
        <v>153</v>
      </c>
      <c r="D54" s="203"/>
      <c r="E54" s="161">
        <v>306.25</v>
      </c>
      <c r="F54" s="162"/>
      <c r="G54" s="163"/>
      <c r="M54" s="159" t="s">
        <v>153</v>
      </c>
      <c r="O54" s="150"/>
    </row>
    <row r="55" spans="1:104" ht="22.5" x14ac:dyDescent="0.2">
      <c r="A55" s="151">
        <v>23</v>
      </c>
      <c r="B55" s="152" t="s">
        <v>154</v>
      </c>
      <c r="C55" s="153" t="s">
        <v>155</v>
      </c>
      <c r="D55" s="154" t="s">
        <v>156</v>
      </c>
      <c r="E55" s="155">
        <v>40</v>
      </c>
      <c r="F55" s="155">
        <v>0</v>
      </c>
      <c r="G55" s="156">
        <f>E55*F55</f>
        <v>0</v>
      </c>
      <c r="O55" s="150">
        <v>2</v>
      </c>
      <c r="AA55" s="131">
        <v>10</v>
      </c>
      <c r="AB55" s="131">
        <v>0</v>
      </c>
      <c r="AC55" s="131">
        <v>8</v>
      </c>
      <c r="AZ55" s="131">
        <v>5</v>
      </c>
      <c r="BA55" s="131">
        <f>IF(AZ55=1,G55,0)</f>
        <v>0</v>
      </c>
      <c r="BB55" s="131">
        <f>IF(AZ55=2,G55,0)</f>
        <v>0</v>
      </c>
      <c r="BC55" s="131">
        <f>IF(AZ55=3,G55,0)</f>
        <v>0</v>
      </c>
      <c r="BD55" s="131">
        <f>IF(AZ55=4,G55,0)</f>
        <v>0</v>
      </c>
      <c r="BE55" s="131">
        <f>IF(AZ55=5,G55,0)</f>
        <v>0</v>
      </c>
      <c r="CA55" s="157">
        <v>10</v>
      </c>
      <c r="CB55" s="157">
        <v>0</v>
      </c>
      <c r="CZ55" s="131">
        <v>0</v>
      </c>
    </row>
    <row r="56" spans="1:104" x14ac:dyDescent="0.2">
      <c r="A56" s="164"/>
      <c r="B56" s="165" t="s">
        <v>75</v>
      </c>
      <c r="C56" s="166" t="str">
        <f>CONCATENATE(B20," ",C20)</f>
        <v>1 Zemní práce</v>
      </c>
      <c r="D56" s="167"/>
      <c r="E56" s="168"/>
      <c r="F56" s="169"/>
      <c r="G56" s="170">
        <f>SUM(G20:G55)</f>
        <v>0</v>
      </c>
      <c r="O56" s="150">
        <v>4</v>
      </c>
      <c r="BA56" s="171">
        <f>SUM(BA20:BA55)</f>
        <v>0</v>
      </c>
      <c r="BB56" s="171">
        <f>SUM(BB20:BB55)</f>
        <v>0</v>
      </c>
      <c r="BC56" s="171">
        <f>SUM(BC20:BC55)</f>
        <v>0</v>
      </c>
      <c r="BD56" s="171">
        <f>SUM(BD20:BD55)</f>
        <v>0</v>
      </c>
      <c r="BE56" s="171">
        <f>SUM(BE20:BE55)</f>
        <v>0</v>
      </c>
    </row>
    <row r="57" spans="1:104" x14ac:dyDescent="0.2">
      <c r="A57" s="144" t="s">
        <v>72</v>
      </c>
      <c r="B57" s="145" t="s">
        <v>157</v>
      </c>
      <c r="C57" s="146" t="s">
        <v>158</v>
      </c>
      <c r="D57" s="147"/>
      <c r="E57" s="148"/>
      <c r="F57" s="148"/>
      <c r="G57" s="149"/>
      <c r="O57" s="150">
        <v>1</v>
      </c>
    </row>
    <row r="58" spans="1:104" x14ac:dyDescent="0.2">
      <c r="A58" s="151">
        <v>24</v>
      </c>
      <c r="B58" s="152" t="s">
        <v>159</v>
      </c>
      <c r="C58" s="153" t="s">
        <v>160</v>
      </c>
      <c r="D58" s="154" t="s">
        <v>104</v>
      </c>
      <c r="E58" s="155">
        <v>3700</v>
      </c>
      <c r="F58" s="155">
        <v>0</v>
      </c>
      <c r="G58" s="156">
        <f>E58*F58</f>
        <v>0</v>
      </c>
      <c r="O58" s="150">
        <v>2</v>
      </c>
      <c r="AA58" s="131">
        <v>1</v>
      </c>
      <c r="AB58" s="131">
        <v>1</v>
      </c>
      <c r="AC58" s="131">
        <v>1</v>
      </c>
      <c r="AZ58" s="131">
        <v>1</v>
      </c>
      <c r="BA58" s="131">
        <f>IF(AZ58=1,G58,0)</f>
        <v>0</v>
      </c>
      <c r="BB58" s="131">
        <f>IF(AZ58=2,G58,0)</f>
        <v>0</v>
      </c>
      <c r="BC58" s="131">
        <f>IF(AZ58=3,G58,0)</f>
        <v>0</v>
      </c>
      <c r="BD58" s="131">
        <f>IF(AZ58=4,G58,0)</f>
        <v>0</v>
      </c>
      <c r="BE58" s="131">
        <f>IF(AZ58=5,G58,0)</f>
        <v>0</v>
      </c>
      <c r="CA58" s="157">
        <v>1</v>
      </c>
      <c r="CB58" s="157">
        <v>1</v>
      </c>
      <c r="CZ58" s="131">
        <v>0</v>
      </c>
    </row>
    <row r="59" spans="1:104" x14ac:dyDescent="0.2">
      <c r="A59" s="158"/>
      <c r="B59" s="160"/>
      <c r="C59" s="202" t="s">
        <v>161</v>
      </c>
      <c r="D59" s="203"/>
      <c r="E59" s="161">
        <v>3700</v>
      </c>
      <c r="F59" s="162"/>
      <c r="G59" s="163"/>
      <c r="M59" s="159" t="s">
        <v>161</v>
      </c>
      <c r="O59" s="150"/>
    </row>
    <row r="60" spans="1:104" x14ac:dyDescent="0.2">
      <c r="A60" s="151">
        <v>25</v>
      </c>
      <c r="B60" s="152" t="s">
        <v>162</v>
      </c>
      <c r="C60" s="153" t="s">
        <v>163</v>
      </c>
      <c r="D60" s="154" t="s">
        <v>104</v>
      </c>
      <c r="E60" s="155">
        <v>1850</v>
      </c>
      <c r="F60" s="155">
        <v>0</v>
      </c>
      <c r="G60" s="156">
        <f>E60*F60</f>
        <v>0</v>
      </c>
      <c r="O60" s="150">
        <v>2</v>
      </c>
      <c r="AA60" s="131">
        <v>1</v>
      </c>
      <c r="AB60" s="131">
        <v>0</v>
      </c>
      <c r="AC60" s="131">
        <v>0</v>
      </c>
      <c r="AZ60" s="131">
        <v>1</v>
      </c>
      <c r="BA60" s="131">
        <f>IF(AZ60=1,G60,0)</f>
        <v>0</v>
      </c>
      <c r="BB60" s="131">
        <f>IF(AZ60=2,G60,0)</f>
        <v>0</v>
      </c>
      <c r="BC60" s="131">
        <f>IF(AZ60=3,G60,0)</f>
        <v>0</v>
      </c>
      <c r="BD60" s="131">
        <f>IF(AZ60=4,G60,0)</f>
        <v>0</v>
      </c>
      <c r="BE60" s="131">
        <f>IF(AZ60=5,G60,0)</f>
        <v>0</v>
      </c>
      <c r="CA60" s="157">
        <v>1</v>
      </c>
      <c r="CB60" s="157">
        <v>0</v>
      </c>
      <c r="CZ60" s="131">
        <v>0</v>
      </c>
    </row>
    <row r="61" spans="1:104" x14ac:dyDescent="0.2">
      <c r="A61" s="151">
        <v>26</v>
      </c>
      <c r="B61" s="152" t="s">
        <v>164</v>
      </c>
      <c r="C61" s="153" t="s">
        <v>165</v>
      </c>
      <c r="D61" s="154" t="s">
        <v>104</v>
      </c>
      <c r="E61" s="155">
        <v>3700</v>
      </c>
      <c r="F61" s="155">
        <v>0</v>
      </c>
      <c r="G61" s="156">
        <f>E61*F61</f>
        <v>0</v>
      </c>
      <c r="O61" s="150">
        <v>2</v>
      </c>
      <c r="AA61" s="131">
        <v>1</v>
      </c>
      <c r="AB61" s="131">
        <v>1</v>
      </c>
      <c r="AC61" s="131">
        <v>1</v>
      </c>
      <c r="AZ61" s="131">
        <v>1</v>
      </c>
      <c r="BA61" s="131">
        <f>IF(AZ61=1,G61,0)</f>
        <v>0</v>
      </c>
      <c r="BB61" s="131">
        <f>IF(AZ61=2,G61,0)</f>
        <v>0</v>
      </c>
      <c r="BC61" s="131">
        <f>IF(AZ61=3,G61,0)</f>
        <v>0</v>
      </c>
      <c r="BD61" s="131">
        <f>IF(AZ61=4,G61,0)</f>
        <v>0</v>
      </c>
      <c r="BE61" s="131">
        <f>IF(AZ61=5,G61,0)</f>
        <v>0</v>
      </c>
      <c r="CA61" s="157">
        <v>1</v>
      </c>
      <c r="CB61" s="157">
        <v>1</v>
      </c>
      <c r="CZ61" s="131">
        <v>0</v>
      </c>
    </row>
    <row r="62" spans="1:104" x14ac:dyDescent="0.2">
      <c r="A62" s="158"/>
      <c r="B62" s="160"/>
      <c r="C62" s="202" t="s">
        <v>166</v>
      </c>
      <c r="D62" s="203"/>
      <c r="E62" s="161">
        <v>3700</v>
      </c>
      <c r="F62" s="162"/>
      <c r="G62" s="163"/>
      <c r="M62" s="159" t="s">
        <v>166</v>
      </c>
      <c r="O62" s="150"/>
    </row>
    <row r="63" spans="1:104" x14ac:dyDescent="0.2">
      <c r="A63" s="151">
        <v>27</v>
      </c>
      <c r="B63" s="152" t="s">
        <v>167</v>
      </c>
      <c r="C63" s="153" t="s">
        <v>168</v>
      </c>
      <c r="D63" s="154" t="s">
        <v>104</v>
      </c>
      <c r="E63" s="155">
        <v>925</v>
      </c>
      <c r="F63" s="155">
        <v>0</v>
      </c>
      <c r="G63" s="156">
        <f>E63*F63</f>
        <v>0</v>
      </c>
      <c r="O63" s="150">
        <v>2</v>
      </c>
      <c r="AA63" s="131">
        <v>1</v>
      </c>
      <c r="AB63" s="131">
        <v>1</v>
      </c>
      <c r="AC63" s="131">
        <v>1</v>
      </c>
      <c r="AZ63" s="131">
        <v>1</v>
      </c>
      <c r="BA63" s="131">
        <f>IF(AZ63=1,G63,0)</f>
        <v>0</v>
      </c>
      <c r="BB63" s="131">
        <f>IF(AZ63=2,G63,0)</f>
        <v>0</v>
      </c>
      <c r="BC63" s="131">
        <f>IF(AZ63=3,G63,0)</f>
        <v>0</v>
      </c>
      <c r="BD63" s="131">
        <f>IF(AZ63=4,G63,0)</f>
        <v>0</v>
      </c>
      <c r="BE63" s="131">
        <f>IF(AZ63=5,G63,0)</f>
        <v>0</v>
      </c>
      <c r="CA63" s="157">
        <v>1</v>
      </c>
      <c r="CB63" s="157">
        <v>1</v>
      </c>
      <c r="CZ63" s="131">
        <v>0</v>
      </c>
    </row>
    <row r="64" spans="1:104" x14ac:dyDescent="0.2">
      <c r="A64" s="158"/>
      <c r="B64" s="160"/>
      <c r="C64" s="202" t="s">
        <v>169</v>
      </c>
      <c r="D64" s="203"/>
      <c r="E64" s="161">
        <v>925</v>
      </c>
      <c r="F64" s="162"/>
      <c r="G64" s="163"/>
      <c r="M64" s="159" t="s">
        <v>169</v>
      </c>
      <c r="O64" s="150"/>
    </row>
    <row r="65" spans="1:104" x14ac:dyDescent="0.2">
      <c r="A65" s="151">
        <v>28</v>
      </c>
      <c r="B65" s="152" t="s">
        <v>170</v>
      </c>
      <c r="C65" s="153" t="s">
        <v>171</v>
      </c>
      <c r="D65" s="154" t="s">
        <v>104</v>
      </c>
      <c r="E65" s="155">
        <v>1850</v>
      </c>
      <c r="F65" s="155">
        <v>0</v>
      </c>
      <c r="G65" s="156">
        <f>E65*F65</f>
        <v>0</v>
      </c>
      <c r="O65" s="150">
        <v>2</v>
      </c>
      <c r="AA65" s="131">
        <v>1</v>
      </c>
      <c r="AB65" s="131">
        <v>1</v>
      </c>
      <c r="AC65" s="131">
        <v>1</v>
      </c>
      <c r="AZ65" s="131">
        <v>1</v>
      </c>
      <c r="BA65" s="131">
        <f>IF(AZ65=1,G65,0)</f>
        <v>0</v>
      </c>
      <c r="BB65" s="131">
        <f>IF(AZ65=2,G65,0)</f>
        <v>0</v>
      </c>
      <c r="BC65" s="131">
        <f>IF(AZ65=3,G65,0)</f>
        <v>0</v>
      </c>
      <c r="BD65" s="131">
        <f>IF(AZ65=4,G65,0)</f>
        <v>0</v>
      </c>
      <c r="BE65" s="131">
        <f>IF(AZ65=5,G65,0)</f>
        <v>0</v>
      </c>
      <c r="CA65" s="157">
        <v>1</v>
      </c>
      <c r="CB65" s="157">
        <v>1</v>
      </c>
      <c r="CZ65" s="131">
        <v>0</v>
      </c>
    </row>
    <row r="66" spans="1:104" x14ac:dyDescent="0.2">
      <c r="A66" s="151">
        <v>29</v>
      </c>
      <c r="B66" s="152" t="s">
        <v>172</v>
      </c>
      <c r="C66" s="153" t="s">
        <v>173</v>
      </c>
      <c r="D66" s="154" t="s">
        <v>143</v>
      </c>
      <c r="E66" s="155">
        <v>18.5</v>
      </c>
      <c r="F66" s="155">
        <v>0</v>
      </c>
      <c r="G66" s="156">
        <f>E66*F66</f>
        <v>0</v>
      </c>
      <c r="O66" s="150">
        <v>2</v>
      </c>
      <c r="AA66" s="131">
        <v>3</v>
      </c>
      <c r="AB66" s="131">
        <v>1</v>
      </c>
      <c r="AC66" s="131">
        <v>572441</v>
      </c>
      <c r="AZ66" s="131">
        <v>1</v>
      </c>
      <c r="BA66" s="131">
        <f>IF(AZ66=1,G66,0)</f>
        <v>0</v>
      </c>
      <c r="BB66" s="131">
        <f>IF(AZ66=2,G66,0)</f>
        <v>0</v>
      </c>
      <c r="BC66" s="131">
        <f>IF(AZ66=3,G66,0)</f>
        <v>0</v>
      </c>
      <c r="BD66" s="131">
        <f>IF(AZ66=4,G66,0)</f>
        <v>0</v>
      </c>
      <c r="BE66" s="131">
        <f>IF(AZ66=5,G66,0)</f>
        <v>0</v>
      </c>
      <c r="CA66" s="157">
        <v>3</v>
      </c>
      <c r="CB66" s="157">
        <v>1</v>
      </c>
      <c r="CZ66" s="131">
        <v>1E-3</v>
      </c>
    </row>
    <row r="67" spans="1:104" x14ac:dyDescent="0.2">
      <c r="A67" s="158"/>
      <c r="B67" s="160"/>
      <c r="C67" s="202" t="s">
        <v>174</v>
      </c>
      <c r="D67" s="203"/>
      <c r="E67" s="161">
        <v>18.5</v>
      </c>
      <c r="F67" s="162"/>
      <c r="G67" s="163"/>
      <c r="M67" s="159" t="s">
        <v>174</v>
      </c>
      <c r="O67" s="150"/>
    </row>
    <row r="68" spans="1:104" x14ac:dyDescent="0.2">
      <c r="A68" s="164"/>
      <c r="B68" s="165" t="s">
        <v>75</v>
      </c>
      <c r="C68" s="166" t="str">
        <f>CONCATENATE(B57," ",C57)</f>
        <v>11 Trávník</v>
      </c>
      <c r="D68" s="167"/>
      <c r="E68" s="168"/>
      <c r="F68" s="169"/>
      <c r="G68" s="170">
        <f>SUM(G57:G67)</f>
        <v>0</v>
      </c>
      <c r="O68" s="150">
        <v>4</v>
      </c>
      <c r="BA68" s="171">
        <f>SUM(BA57:BA67)</f>
        <v>0</v>
      </c>
      <c r="BB68" s="171">
        <f>SUM(BB57:BB67)</f>
        <v>0</v>
      </c>
      <c r="BC68" s="171">
        <f>SUM(BC57:BC67)</f>
        <v>0</v>
      </c>
      <c r="BD68" s="171">
        <f>SUM(BD57:BD67)</f>
        <v>0</v>
      </c>
      <c r="BE68" s="171">
        <f>SUM(BE57:BE67)</f>
        <v>0</v>
      </c>
    </row>
    <row r="69" spans="1:104" x14ac:dyDescent="0.2">
      <c r="A69" s="144" t="s">
        <v>72</v>
      </c>
      <c r="B69" s="145" t="s">
        <v>175</v>
      </c>
      <c r="C69" s="146" t="s">
        <v>176</v>
      </c>
      <c r="D69" s="147"/>
      <c r="E69" s="148"/>
      <c r="F69" s="148"/>
      <c r="G69" s="149"/>
      <c r="O69" s="150">
        <v>1</v>
      </c>
    </row>
    <row r="70" spans="1:104" x14ac:dyDescent="0.2">
      <c r="A70" s="151">
        <v>30</v>
      </c>
      <c r="B70" s="152" t="s">
        <v>177</v>
      </c>
      <c r="C70" s="153" t="s">
        <v>178</v>
      </c>
      <c r="D70" s="154" t="s">
        <v>104</v>
      </c>
      <c r="E70" s="155">
        <v>750</v>
      </c>
      <c r="F70" s="155">
        <v>0</v>
      </c>
      <c r="G70" s="156">
        <f>E70*F70</f>
        <v>0</v>
      </c>
      <c r="O70" s="150">
        <v>2</v>
      </c>
      <c r="AA70" s="131">
        <v>1</v>
      </c>
      <c r="AB70" s="131">
        <v>1</v>
      </c>
      <c r="AC70" s="131">
        <v>1</v>
      </c>
      <c r="AZ70" s="131">
        <v>1</v>
      </c>
      <c r="BA70" s="131">
        <f>IF(AZ70=1,G70,0)</f>
        <v>0</v>
      </c>
      <c r="BB70" s="131">
        <f>IF(AZ70=2,G70,0)</f>
        <v>0</v>
      </c>
      <c r="BC70" s="131">
        <f>IF(AZ70=3,G70,0)</f>
        <v>0</v>
      </c>
      <c r="BD70" s="131">
        <f>IF(AZ70=4,G70,0)</f>
        <v>0</v>
      </c>
      <c r="BE70" s="131">
        <f>IF(AZ70=5,G70,0)</f>
        <v>0</v>
      </c>
      <c r="CA70" s="157">
        <v>1</v>
      </c>
      <c r="CB70" s="157">
        <v>1</v>
      </c>
      <c r="CZ70" s="131">
        <v>0</v>
      </c>
    </row>
    <row r="71" spans="1:104" x14ac:dyDescent="0.2">
      <c r="A71" s="158"/>
      <c r="B71" s="160"/>
      <c r="C71" s="202" t="s">
        <v>179</v>
      </c>
      <c r="D71" s="203"/>
      <c r="E71" s="161">
        <v>750</v>
      </c>
      <c r="F71" s="162"/>
      <c r="G71" s="163"/>
      <c r="M71" s="159" t="s">
        <v>179</v>
      </c>
      <c r="O71" s="150"/>
    </row>
    <row r="72" spans="1:104" ht="22.5" x14ac:dyDescent="0.2">
      <c r="A72" s="151">
        <v>31</v>
      </c>
      <c r="B72" s="152" t="s">
        <v>180</v>
      </c>
      <c r="C72" s="153" t="s">
        <v>181</v>
      </c>
      <c r="D72" s="154" t="s">
        <v>115</v>
      </c>
      <c r="E72" s="155">
        <v>37.5</v>
      </c>
      <c r="F72" s="155">
        <v>0</v>
      </c>
      <c r="G72" s="156">
        <f>E72*F72</f>
        <v>0</v>
      </c>
      <c r="O72" s="150">
        <v>2</v>
      </c>
      <c r="AA72" s="131">
        <v>1</v>
      </c>
      <c r="AB72" s="131">
        <v>1</v>
      </c>
      <c r="AC72" s="131">
        <v>1</v>
      </c>
      <c r="AZ72" s="131">
        <v>1</v>
      </c>
      <c r="BA72" s="131">
        <f>IF(AZ72=1,G72,0)</f>
        <v>0</v>
      </c>
      <c r="BB72" s="131">
        <f>IF(AZ72=2,G72,0)</f>
        <v>0</v>
      </c>
      <c r="BC72" s="131">
        <f>IF(AZ72=3,G72,0)</f>
        <v>0</v>
      </c>
      <c r="BD72" s="131">
        <f>IF(AZ72=4,G72,0)</f>
        <v>0</v>
      </c>
      <c r="BE72" s="131">
        <f>IF(AZ72=5,G72,0)</f>
        <v>0</v>
      </c>
      <c r="CA72" s="157">
        <v>1</v>
      </c>
      <c r="CB72" s="157">
        <v>1</v>
      </c>
      <c r="CZ72" s="131">
        <v>0</v>
      </c>
    </row>
    <row r="73" spans="1:104" x14ac:dyDescent="0.2">
      <c r="A73" s="158"/>
      <c r="B73" s="160"/>
      <c r="C73" s="202" t="s">
        <v>182</v>
      </c>
      <c r="D73" s="203"/>
      <c r="E73" s="161">
        <v>37.5</v>
      </c>
      <c r="F73" s="162"/>
      <c r="G73" s="163"/>
      <c r="M73" s="159" t="s">
        <v>182</v>
      </c>
      <c r="O73" s="150"/>
    </row>
    <row r="74" spans="1:104" x14ac:dyDescent="0.2">
      <c r="A74" s="158"/>
      <c r="B74" s="160"/>
      <c r="C74" s="202" t="s">
        <v>183</v>
      </c>
      <c r="D74" s="203"/>
      <c r="E74" s="161">
        <v>0</v>
      </c>
      <c r="F74" s="162"/>
      <c r="G74" s="163"/>
      <c r="M74" s="159" t="s">
        <v>183</v>
      </c>
      <c r="O74" s="150"/>
    </row>
    <row r="75" spans="1:104" x14ac:dyDescent="0.2">
      <c r="A75" s="151">
        <v>32</v>
      </c>
      <c r="B75" s="152" t="s">
        <v>184</v>
      </c>
      <c r="C75" s="153" t="s">
        <v>185</v>
      </c>
      <c r="D75" s="154" t="s">
        <v>104</v>
      </c>
      <c r="E75" s="155">
        <v>375</v>
      </c>
      <c r="F75" s="155">
        <v>0</v>
      </c>
      <c r="G75" s="156">
        <f t="shared" ref="G75:G80" si="0">E75*F75</f>
        <v>0</v>
      </c>
      <c r="O75" s="150">
        <v>2</v>
      </c>
      <c r="AA75" s="131">
        <v>1</v>
      </c>
      <c r="AB75" s="131">
        <v>1</v>
      </c>
      <c r="AC75" s="131">
        <v>1</v>
      </c>
      <c r="AZ75" s="131">
        <v>1</v>
      </c>
      <c r="BA75" s="131">
        <f t="shared" ref="BA75:BA80" si="1">IF(AZ75=1,G75,0)</f>
        <v>0</v>
      </c>
      <c r="BB75" s="131">
        <f t="shared" ref="BB75:BB80" si="2">IF(AZ75=2,G75,0)</f>
        <v>0</v>
      </c>
      <c r="BC75" s="131">
        <f t="shared" ref="BC75:BC80" si="3">IF(AZ75=3,G75,0)</f>
        <v>0</v>
      </c>
      <c r="BD75" s="131">
        <f t="shared" ref="BD75:BD80" si="4">IF(AZ75=4,G75,0)</f>
        <v>0</v>
      </c>
      <c r="BE75" s="131">
        <f t="shared" ref="BE75:BE80" si="5">IF(AZ75=5,G75,0)</f>
        <v>0</v>
      </c>
      <c r="CA75" s="157">
        <v>1</v>
      </c>
      <c r="CB75" s="157">
        <v>1</v>
      </c>
      <c r="CZ75" s="131">
        <v>0</v>
      </c>
    </row>
    <row r="76" spans="1:104" ht="22.5" x14ac:dyDescent="0.2">
      <c r="A76" s="151">
        <v>33</v>
      </c>
      <c r="B76" s="152" t="s">
        <v>186</v>
      </c>
      <c r="C76" s="153" t="s">
        <v>187</v>
      </c>
      <c r="D76" s="154" t="s">
        <v>104</v>
      </c>
      <c r="E76" s="155">
        <v>375</v>
      </c>
      <c r="F76" s="155">
        <v>0</v>
      </c>
      <c r="G76" s="156">
        <f t="shared" si="0"/>
        <v>0</v>
      </c>
      <c r="O76" s="150">
        <v>2</v>
      </c>
      <c r="AA76" s="131">
        <v>1</v>
      </c>
      <c r="AB76" s="131">
        <v>1</v>
      </c>
      <c r="AC76" s="131">
        <v>1</v>
      </c>
      <c r="AZ76" s="131">
        <v>1</v>
      </c>
      <c r="BA76" s="131">
        <f t="shared" si="1"/>
        <v>0</v>
      </c>
      <c r="BB76" s="131">
        <f t="shared" si="2"/>
        <v>0</v>
      </c>
      <c r="BC76" s="131">
        <f t="shared" si="3"/>
        <v>0</v>
      </c>
      <c r="BD76" s="131">
        <f t="shared" si="4"/>
        <v>0</v>
      </c>
      <c r="BE76" s="131">
        <f t="shared" si="5"/>
        <v>0</v>
      </c>
      <c r="CA76" s="157">
        <v>1</v>
      </c>
      <c r="CB76" s="157">
        <v>1</v>
      </c>
      <c r="CZ76" s="131">
        <v>0</v>
      </c>
    </row>
    <row r="77" spans="1:104" x14ac:dyDescent="0.2">
      <c r="A77" s="151">
        <v>34</v>
      </c>
      <c r="B77" s="152" t="s">
        <v>170</v>
      </c>
      <c r="C77" s="153" t="s">
        <v>171</v>
      </c>
      <c r="D77" s="154" t="s">
        <v>104</v>
      </c>
      <c r="E77" s="155">
        <v>375</v>
      </c>
      <c r="F77" s="155">
        <v>0</v>
      </c>
      <c r="G77" s="156">
        <f t="shared" si="0"/>
        <v>0</v>
      </c>
      <c r="O77" s="150">
        <v>2</v>
      </c>
      <c r="AA77" s="131">
        <v>1</v>
      </c>
      <c r="AB77" s="131">
        <v>1</v>
      </c>
      <c r="AC77" s="131">
        <v>1</v>
      </c>
      <c r="AZ77" s="131">
        <v>1</v>
      </c>
      <c r="BA77" s="131">
        <f t="shared" si="1"/>
        <v>0</v>
      </c>
      <c r="BB77" s="131">
        <f t="shared" si="2"/>
        <v>0</v>
      </c>
      <c r="BC77" s="131">
        <f t="shared" si="3"/>
        <v>0</v>
      </c>
      <c r="BD77" s="131">
        <f t="shared" si="4"/>
        <v>0</v>
      </c>
      <c r="BE77" s="131">
        <f t="shared" si="5"/>
        <v>0</v>
      </c>
      <c r="CA77" s="157">
        <v>1</v>
      </c>
      <c r="CB77" s="157">
        <v>1</v>
      </c>
      <c r="CZ77" s="131">
        <v>0</v>
      </c>
    </row>
    <row r="78" spans="1:104" x14ac:dyDescent="0.2">
      <c r="A78" s="151">
        <v>35</v>
      </c>
      <c r="B78" s="152" t="s">
        <v>188</v>
      </c>
      <c r="C78" s="153" t="s">
        <v>189</v>
      </c>
      <c r="D78" s="154" t="s">
        <v>115</v>
      </c>
      <c r="E78" s="155">
        <v>28.16</v>
      </c>
      <c r="F78" s="155">
        <v>0</v>
      </c>
      <c r="G78" s="156">
        <f t="shared" si="0"/>
        <v>0</v>
      </c>
      <c r="O78" s="150">
        <v>2</v>
      </c>
      <c r="AA78" s="131">
        <v>1</v>
      </c>
      <c r="AB78" s="131">
        <v>1</v>
      </c>
      <c r="AC78" s="131">
        <v>1</v>
      </c>
      <c r="AZ78" s="131">
        <v>1</v>
      </c>
      <c r="BA78" s="131">
        <f t="shared" si="1"/>
        <v>0</v>
      </c>
      <c r="BB78" s="131">
        <f t="shared" si="2"/>
        <v>0</v>
      </c>
      <c r="BC78" s="131">
        <f t="shared" si="3"/>
        <v>0</v>
      </c>
      <c r="BD78" s="131">
        <f t="shared" si="4"/>
        <v>0</v>
      </c>
      <c r="BE78" s="131">
        <f t="shared" si="5"/>
        <v>0</v>
      </c>
      <c r="CA78" s="157">
        <v>1</v>
      </c>
      <c r="CB78" s="157">
        <v>1</v>
      </c>
      <c r="CZ78" s="131">
        <v>2.16</v>
      </c>
    </row>
    <row r="79" spans="1:104" x14ac:dyDescent="0.2">
      <c r="A79" s="151">
        <v>36</v>
      </c>
      <c r="B79" s="152" t="s">
        <v>190</v>
      </c>
      <c r="C79" s="153" t="s">
        <v>191</v>
      </c>
      <c r="D79" s="154" t="s">
        <v>104</v>
      </c>
      <c r="E79" s="155">
        <v>375</v>
      </c>
      <c r="F79" s="155">
        <v>0</v>
      </c>
      <c r="G79" s="156">
        <f t="shared" si="0"/>
        <v>0</v>
      </c>
      <c r="O79" s="150">
        <v>2</v>
      </c>
      <c r="AA79" s="131">
        <v>1</v>
      </c>
      <c r="AB79" s="131">
        <v>1</v>
      </c>
      <c r="AC79" s="131">
        <v>1</v>
      </c>
      <c r="AZ79" s="131">
        <v>1</v>
      </c>
      <c r="BA79" s="131">
        <f t="shared" si="1"/>
        <v>0</v>
      </c>
      <c r="BB79" s="131">
        <f t="shared" si="2"/>
        <v>0</v>
      </c>
      <c r="BC79" s="131">
        <f t="shared" si="3"/>
        <v>0</v>
      </c>
      <c r="BD79" s="131">
        <f t="shared" si="4"/>
        <v>0</v>
      </c>
      <c r="BE79" s="131">
        <f t="shared" si="5"/>
        <v>0</v>
      </c>
      <c r="CA79" s="157">
        <v>1</v>
      </c>
      <c r="CB79" s="157">
        <v>1</v>
      </c>
      <c r="CZ79" s="131">
        <v>0</v>
      </c>
    </row>
    <row r="80" spans="1:104" x14ac:dyDescent="0.2">
      <c r="A80" s="151">
        <v>37</v>
      </c>
      <c r="B80" s="152" t="s">
        <v>192</v>
      </c>
      <c r="C80" s="153" t="s">
        <v>193</v>
      </c>
      <c r="D80" s="154" t="s">
        <v>143</v>
      </c>
      <c r="E80" s="155">
        <v>9.375</v>
      </c>
      <c r="F80" s="155">
        <v>0</v>
      </c>
      <c r="G80" s="156">
        <f t="shared" si="0"/>
        <v>0</v>
      </c>
      <c r="O80" s="150">
        <v>2</v>
      </c>
      <c r="AA80" s="131">
        <v>3</v>
      </c>
      <c r="AB80" s="131">
        <v>1</v>
      </c>
      <c r="AC80" s="131" t="s">
        <v>192</v>
      </c>
      <c r="AZ80" s="131">
        <v>1</v>
      </c>
      <c r="BA80" s="131">
        <f t="shared" si="1"/>
        <v>0</v>
      </c>
      <c r="BB80" s="131">
        <f t="shared" si="2"/>
        <v>0</v>
      </c>
      <c r="BC80" s="131">
        <f t="shared" si="3"/>
        <v>0</v>
      </c>
      <c r="BD80" s="131">
        <f t="shared" si="4"/>
        <v>0</v>
      </c>
      <c r="BE80" s="131">
        <f t="shared" si="5"/>
        <v>0</v>
      </c>
      <c r="CA80" s="157">
        <v>3</v>
      </c>
      <c r="CB80" s="157">
        <v>1</v>
      </c>
      <c r="CZ80" s="131">
        <v>0</v>
      </c>
    </row>
    <row r="81" spans="1:104" x14ac:dyDescent="0.2">
      <c r="A81" s="158"/>
      <c r="B81" s="160"/>
      <c r="C81" s="202" t="s">
        <v>194</v>
      </c>
      <c r="D81" s="203"/>
      <c r="E81" s="161">
        <v>9.375</v>
      </c>
      <c r="F81" s="162"/>
      <c r="G81" s="163"/>
      <c r="M81" s="159" t="s">
        <v>194</v>
      </c>
      <c r="O81" s="150"/>
    </row>
    <row r="82" spans="1:104" x14ac:dyDescent="0.2">
      <c r="A82" s="164"/>
      <c r="B82" s="165" t="s">
        <v>75</v>
      </c>
      <c r="C82" s="166" t="str">
        <f>CONCATENATE(B69," ",C69)</f>
        <v>12 Štěrkový trávník</v>
      </c>
      <c r="D82" s="167"/>
      <c r="E82" s="168"/>
      <c r="F82" s="169"/>
      <c r="G82" s="170">
        <f>SUM(G69:G81)</f>
        <v>0</v>
      </c>
      <c r="O82" s="150">
        <v>4</v>
      </c>
      <c r="BA82" s="171">
        <f>SUM(BA69:BA81)</f>
        <v>0</v>
      </c>
      <c r="BB82" s="171">
        <f>SUM(BB69:BB81)</f>
        <v>0</v>
      </c>
      <c r="BC82" s="171">
        <f>SUM(BC69:BC81)</f>
        <v>0</v>
      </c>
      <c r="BD82" s="171">
        <f>SUM(BD69:BD81)</f>
        <v>0</v>
      </c>
      <c r="BE82" s="171">
        <f>SUM(BE69:BE81)</f>
        <v>0</v>
      </c>
    </row>
    <row r="83" spans="1:104" x14ac:dyDescent="0.2">
      <c r="A83" s="144" t="s">
        <v>72</v>
      </c>
      <c r="B83" s="145" t="s">
        <v>195</v>
      </c>
      <c r="C83" s="146" t="s">
        <v>196</v>
      </c>
      <c r="D83" s="147"/>
      <c r="E83" s="148"/>
      <c r="F83" s="148"/>
      <c r="G83" s="149"/>
      <c r="O83" s="150">
        <v>1</v>
      </c>
    </row>
    <row r="84" spans="1:104" x14ac:dyDescent="0.2">
      <c r="A84" s="151">
        <v>38</v>
      </c>
      <c r="B84" s="152" t="s">
        <v>197</v>
      </c>
      <c r="C84" s="153" t="s">
        <v>198</v>
      </c>
      <c r="D84" s="154" t="s">
        <v>104</v>
      </c>
      <c r="E84" s="155">
        <v>520</v>
      </c>
      <c r="F84" s="155">
        <v>0</v>
      </c>
      <c r="G84" s="156">
        <f>E84*F84</f>
        <v>0</v>
      </c>
      <c r="O84" s="150">
        <v>2</v>
      </c>
      <c r="AA84" s="131">
        <v>1</v>
      </c>
      <c r="AB84" s="131">
        <v>0</v>
      </c>
      <c r="AC84" s="131">
        <v>0</v>
      </c>
      <c r="AZ84" s="131">
        <v>1</v>
      </c>
      <c r="BA84" s="131">
        <f>IF(AZ84=1,G84,0)</f>
        <v>0</v>
      </c>
      <c r="BB84" s="131">
        <f>IF(AZ84=2,G84,0)</f>
        <v>0</v>
      </c>
      <c r="BC84" s="131">
        <f>IF(AZ84=3,G84,0)</f>
        <v>0</v>
      </c>
      <c r="BD84" s="131">
        <f>IF(AZ84=4,G84,0)</f>
        <v>0</v>
      </c>
      <c r="BE84" s="131">
        <f>IF(AZ84=5,G84,0)</f>
        <v>0</v>
      </c>
      <c r="CA84" s="157">
        <v>1</v>
      </c>
      <c r="CB84" s="157">
        <v>0</v>
      </c>
      <c r="CZ84" s="131">
        <v>0</v>
      </c>
    </row>
    <row r="85" spans="1:104" x14ac:dyDescent="0.2">
      <c r="A85" s="158"/>
      <c r="B85" s="160"/>
      <c r="C85" s="202" t="s">
        <v>199</v>
      </c>
      <c r="D85" s="203"/>
      <c r="E85" s="161">
        <v>520</v>
      </c>
      <c r="F85" s="162"/>
      <c r="G85" s="163"/>
      <c r="M85" s="159">
        <v>520</v>
      </c>
      <c r="O85" s="150"/>
    </row>
    <row r="86" spans="1:104" ht="22.5" x14ac:dyDescent="0.2">
      <c r="A86" s="151">
        <v>39</v>
      </c>
      <c r="B86" s="152" t="s">
        <v>200</v>
      </c>
      <c r="C86" s="153" t="s">
        <v>201</v>
      </c>
      <c r="D86" s="154" t="s">
        <v>137</v>
      </c>
      <c r="E86" s="155">
        <v>1</v>
      </c>
      <c r="F86" s="155">
        <v>0</v>
      </c>
      <c r="G86" s="156">
        <f>E86*F86</f>
        <v>0</v>
      </c>
      <c r="O86" s="150">
        <v>2</v>
      </c>
      <c r="AA86" s="131">
        <v>12</v>
      </c>
      <c r="AB86" s="131">
        <v>0</v>
      </c>
      <c r="AC86" s="131">
        <v>89</v>
      </c>
      <c r="AZ86" s="131">
        <v>1</v>
      </c>
      <c r="BA86" s="131">
        <f>IF(AZ86=1,G86,0)</f>
        <v>0</v>
      </c>
      <c r="BB86" s="131">
        <f>IF(AZ86=2,G86,0)</f>
        <v>0</v>
      </c>
      <c r="BC86" s="131">
        <f>IF(AZ86=3,G86,0)</f>
        <v>0</v>
      </c>
      <c r="BD86" s="131">
        <f>IF(AZ86=4,G86,0)</f>
        <v>0</v>
      </c>
      <c r="BE86" s="131">
        <f>IF(AZ86=5,G86,0)</f>
        <v>0</v>
      </c>
      <c r="CA86" s="157">
        <v>12</v>
      </c>
      <c r="CB86" s="157">
        <v>0</v>
      </c>
      <c r="CZ86" s="131">
        <v>1E-3</v>
      </c>
    </row>
    <row r="87" spans="1:104" x14ac:dyDescent="0.2">
      <c r="A87" s="158"/>
      <c r="B87" s="160"/>
      <c r="C87" s="202" t="s">
        <v>73</v>
      </c>
      <c r="D87" s="203"/>
      <c r="E87" s="161">
        <v>1</v>
      </c>
      <c r="F87" s="162"/>
      <c r="G87" s="163"/>
      <c r="M87" s="159">
        <v>1</v>
      </c>
      <c r="O87" s="150"/>
    </row>
    <row r="88" spans="1:104" x14ac:dyDescent="0.2">
      <c r="A88" s="164"/>
      <c r="B88" s="165" t="s">
        <v>75</v>
      </c>
      <c r="C88" s="166" t="str">
        <f>CONCATENATE(B83," ",C83)</f>
        <v>13 Výsev bylin - modrý lem</v>
      </c>
      <c r="D88" s="167"/>
      <c r="E88" s="168"/>
      <c r="F88" s="169"/>
      <c r="G88" s="170">
        <f>SUM(G83:G87)</f>
        <v>0</v>
      </c>
      <c r="O88" s="150">
        <v>4</v>
      </c>
      <c r="BA88" s="171">
        <f>SUM(BA83:BA87)</f>
        <v>0</v>
      </c>
      <c r="BB88" s="171">
        <f>SUM(BB83:BB87)</f>
        <v>0</v>
      </c>
      <c r="BC88" s="171">
        <f>SUM(BC83:BC87)</f>
        <v>0</v>
      </c>
      <c r="BD88" s="171">
        <f>SUM(BD83:BD87)</f>
        <v>0</v>
      </c>
      <c r="BE88" s="171">
        <f>SUM(BE83:BE87)</f>
        <v>0</v>
      </c>
    </row>
    <row r="89" spans="1:104" x14ac:dyDescent="0.2">
      <c r="A89" s="144" t="s">
        <v>72</v>
      </c>
      <c r="B89" s="145" t="s">
        <v>202</v>
      </c>
      <c r="C89" s="146" t="s">
        <v>203</v>
      </c>
      <c r="D89" s="147"/>
      <c r="E89" s="148"/>
      <c r="F89" s="148"/>
      <c r="G89" s="149"/>
      <c r="O89" s="150">
        <v>1</v>
      </c>
    </row>
    <row r="90" spans="1:104" x14ac:dyDescent="0.2">
      <c r="A90" s="151">
        <v>40</v>
      </c>
      <c r="B90" s="152" t="s">
        <v>197</v>
      </c>
      <c r="C90" s="153" t="s">
        <v>204</v>
      </c>
      <c r="D90" s="154" t="s">
        <v>104</v>
      </c>
      <c r="E90" s="155">
        <v>3500</v>
      </c>
      <c r="F90" s="155">
        <v>0</v>
      </c>
      <c r="G90" s="156">
        <f>E90*F90</f>
        <v>0</v>
      </c>
      <c r="O90" s="150">
        <v>2</v>
      </c>
      <c r="AA90" s="131">
        <v>1</v>
      </c>
      <c r="AB90" s="131">
        <v>0</v>
      </c>
      <c r="AC90" s="131">
        <v>0</v>
      </c>
      <c r="AZ90" s="131">
        <v>1</v>
      </c>
      <c r="BA90" s="131">
        <f>IF(AZ90=1,G90,0)</f>
        <v>0</v>
      </c>
      <c r="BB90" s="131">
        <f>IF(AZ90=2,G90,0)</f>
        <v>0</v>
      </c>
      <c r="BC90" s="131">
        <f>IF(AZ90=3,G90,0)</f>
        <v>0</v>
      </c>
      <c r="BD90" s="131">
        <f>IF(AZ90=4,G90,0)</f>
        <v>0</v>
      </c>
      <c r="BE90" s="131">
        <f>IF(AZ90=5,G90,0)</f>
        <v>0</v>
      </c>
      <c r="CA90" s="157">
        <v>1</v>
      </c>
      <c r="CB90" s="157">
        <v>0</v>
      </c>
      <c r="CZ90" s="131">
        <v>0</v>
      </c>
    </row>
    <row r="91" spans="1:104" x14ac:dyDescent="0.2">
      <c r="A91" s="151">
        <v>41</v>
      </c>
      <c r="B91" s="152" t="s">
        <v>170</v>
      </c>
      <c r="C91" s="153" t="s">
        <v>205</v>
      </c>
      <c r="D91" s="154" t="s">
        <v>104</v>
      </c>
      <c r="E91" s="155">
        <v>3500</v>
      </c>
      <c r="F91" s="155">
        <v>0</v>
      </c>
      <c r="G91" s="156">
        <f>E91*F91</f>
        <v>0</v>
      </c>
      <c r="O91" s="150">
        <v>2</v>
      </c>
      <c r="AA91" s="131">
        <v>1</v>
      </c>
      <c r="AB91" s="131">
        <v>1</v>
      </c>
      <c r="AC91" s="131">
        <v>1</v>
      </c>
      <c r="AZ91" s="131">
        <v>1</v>
      </c>
      <c r="BA91" s="131">
        <f>IF(AZ91=1,G91,0)</f>
        <v>0</v>
      </c>
      <c r="BB91" s="131">
        <f>IF(AZ91=2,G91,0)</f>
        <v>0</v>
      </c>
      <c r="BC91" s="131">
        <f>IF(AZ91=3,G91,0)</f>
        <v>0</v>
      </c>
      <c r="BD91" s="131">
        <f>IF(AZ91=4,G91,0)</f>
        <v>0</v>
      </c>
      <c r="BE91" s="131">
        <f>IF(AZ91=5,G91,0)</f>
        <v>0</v>
      </c>
      <c r="CA91" s="157">
        <v>1</v>
      </c>
      <c r="CB91" s="157">
        <v>1</v>
      </c>
      <c r="CZ91" s="131">
        <v>0</v>
      </c>
    </row>
    <row r="92" spans="1:104" ht="22.5" x14ac:dyDescent="0.2">
      <c r="A92" s="151">
        <v>42</v>
      </c>
      <c r="B92" s="152" t="s">
        <v>206</v>
      </c>
      <c r="C92" s="153" t="s">
        <v>207</v>
      </c>
      <c r="D92" s="154" t="s">
        <v>137</v>
      </c>
      <c r="E92" s="155">
        <v>1</v>
      </c>
      <c r="F92" s="155">
        <v>0</v>
      </c>
      <c r="G92" s="156">
        <f>E92*F92</f>
        <v>0</v>
      </c>
      <c r="O92" s="150">
        <v>2</v>
      </c>
      <c r="AA92" s="131">
        <v>12</v>
      </c>
      <c r="AB92" s="131">
        <v>0</v>
      </c>
      <c r="AC92" s="131">
        <v>94</v>
      </c>
      <c r="AZ92" s="131">
        <v>1</v>
      </c>
      <c r="BA92" s="131">
        <f>IF(AZ92=1,G92,0)</f>
        <v>0</v>
      </c>
      <c r="BB92" s="131">
        <f>IF(AZ92=2,G92,0)</f>
        <v>0</v>
      </c>
      <c r="BC92" s="131">
        <f>IF(AZ92=3,G92,0)</f>
        <v>0</v>
      </c>
      <c r="BD92" s="131">
        <f>IF(AZ92=4,G92,0)</f>
        <v>0</v>
      </c>
      <c r="BE92" s="131">
        <f>IF(AZ92=5,G92,0)</f>
        <v>0</v>
      </c>
      <c r="CA92" s="157">
        <v>12</v>
      </c>
      <c r="CB92" s="157">
        <v>0</v>
      </c>
      <c r="CZ92" s="131">
        <v>1E-3</v>
      </c>
    </row>
    <row r="93" spans="1:104" x14ac:dyDescent="0.2">
      <c r="A93" s="158"/>
      <c r="B93" s="160"/>
      <c r="C93" s="202" t="s">
        <v>73</v>
      </c>
      <c r="D93" s="203"/>
      <c r="E93" s="161">
        <v>1</v>
      </c>
      <c r="F93" s="162"/>
      <c r="G93" s="163"/>
      <c r="M93" s="159">
        <v>1</v>
      </c>
      <c r="O93" s="150"/>
    </row>
    <row r="94" spans="1:104" x14ac:dyDescent="0.2">
      <c r="A94" s="164"/>
      <c r="B94" s="165" t="s">
        <v>75</v>
      </c>
      <c r="C94" s="166" t="str">
        <f>CONCATENATE(B89," ",C89)</f>
        <v>14 Výsev bylin do plochy štěrku</v>
      </c>
      <c r="D94" s="167"/>
      <c r="E94" s="168"/>
      <c r="F94" s="169"/>
      <c r="G94" s="170">
        <f>SUM(G89:G93)</f>
        <v>0</v>
      </c>
      <c r="O94" s="150">
        <v>4</v>
      </c>
      <c r="BA94" s="171">
        <f>SUM(BA89:BA93)</f>
        <v>0</v>
      </c>
      <c r="BB94" s="171">
        <f>SUM(BB89:BB93)</f>
        <v>0</v>
      </c>
      <c r="BC94" s="171">
        <f>SUM(BC89:BC93)</f>
        <v>0</v>
      </c>
      <c r="BD94" s="171">
        <f>SUM(BD89:BD93)</f>
        <v>0</v>
      </c>
      <c r="BE94" s="171">
        <f>SUM(BE89:BE93)</f>
        <v>0</v>
      </c>
    </row>
    <row r="95" spans="1:104" x14ac:dyDescent="0.2">
      <c r="A95" s="144" t="s">
        <v>72</v>
      </c>
      <c r="B95" s="145" t="s">
        <v>208</v>
      </c>
      <c r="C95" s="146" t="s">
        <v>209</v>
      </c>
      <c r="D95" s="147"/>
      <c r="E95" s="148"/>
      <c r="F95" s="148"/>
      <c r="G95" s="149"/>
      <c r="O95" s="150">
        <v>1</v>
      </c>
    </row>
    <row r="96" spans="1:104" ht="22.5" x14ac:dyDescent="0.2">
      <c r="A96" s="151">
        <v>43</v>
      </c>
      <c r="B96" s="152" t="s">
        <v>141</v>
      </c>
      <c r="C96" s="153" t="s">
        <v>210</v>
      </c>
      <c r="D96" s="154" t="s">
        <v>137</v>
      </c>
      <c r="E96" s="155">
        <v>1</v>
      </c>
      <c r="F96" s="155">
        <v>0</v>
      </c>
      <c r="G96" s="156">
        <f>E96*F96</f>
        <v>0</v>
      </c>
      <c r="O96" s="150">
        <v>2</v>
      </c>
      <c r="AA96" s="131">
        <v>1</v>
      </c>
      <c r="AB96" s="131">
        <v>1</v>
      </c>
      <c r="AC96" s="131">
        <v>1</v>
      </c>
      <c r="AZ96" s="131">
        <v>1</v>
      </c>
      <c r="BA96" s="131">
        <f>IF(AZ96=1,G96,0)</f>
        <v>0</v>
      </c>
      <c r="BB96" s="131">
        <f>IF(AZ96=2,G96,0)</f>
        <v>0</v>
      </c>
      <c r="BC96" s="131">
        <f>IF(AZ96=3,G96,0)</f>
        <v>0</v>
      </c>
      <c r="BD96" s="131">
        <f>IF(AZ96=4,G96,0)</f>
        <v>0</v>
      </c>
      <c r="BE96" s="131">
        <f>IF(AZ96=5,G96,0)</f>
        <v>0</v>
      </c>
      <c r="CA96" s="157">
        <v>1</v>
      </c>
      <c r="CB96" s="157">
        <v>1</v>
      </c>
      <c r="CZ96" s="131">
        <v>0</v>
      </c>
    </row>
    <row r="97" spans="1:104" x14ac:dyDescent="0.2">
      <c r="A97" s="158"/>
      <c r="B97" s="160"/>
      <c r="C97" s="202" t="s">
        <v>211</v>
      </c>
      <c r="D97" s="203"/>
      <c r="E97" s="161">
        <v>1</v>
      </c>
      <c r="F97" s="162"/>
      <c r="G97" s="163"/>
      <c r="M97" s="159" t="s">
        <v>211</v>
      </c>
      <c r="O97" s="150"/>
    </row>
    <row r="98" spans="1:104" x14ac:dyDescent="0.2">
      <c r="A98" s="158"/>
      <c r="B98" s="160"/>
      <c r="C98" s="202" t="s">
        <v>212</v>
      </c>
      <c r="D98" s="203"/>
      <c r="E98" s="161">
        <v>0</v>
      </c>
      <c r="F98" s="162"/>
      <c r="G98" s="163"/>
      <c r="M98" s="159" t="s">
        <v>212</v>
      </c>
      <c r="O98" s="150"/>
    </row>
    <row r="99" spans="1:104" x14ac:dyDescent="0.2">
      <c r="A99" s="151">
        <v>44</v>
      </c>
      <c r="B99" s="152" t="s">
        <v>213</v>
      </c>
      <c r="C99" s="153" t="s">
        <v>214</v>
      </c>
      <c r="D99" s="154" t="s">
        <v>143</v>
      </c>
      <c r="E99" s="155">
        <v>5</v>
      </c>
      <c r="F99" s="155">
        <v>0</v>
      </c>
      <c r="G99" s="156">
        <f>E99*F99</f>
        <v>0</v>
      </c>
      <c r="O99" s="150">
        <v>2</v>
      </c>
      <c r="AA99" s="131">
        <v>12</v>
      </c>
      <c r="AB99" s="131">
        <v>0</v>
      </c>
      <c r="AC99" s="131">
        <v>84</v>
      </c>
      <c r="AZ99" s="131">
        <v>1</v>
      </c>
      <c r="BA99" s="131">
        <f>IF(AZ99=1,G99,0)</f>
        <v>0</v>
      </c>
      <c r="BB99" s="131">
        <f>IF(AZ99=2,G99,0)</f>
        <v>0</v>
      </c>
      <c r="BC99" s="131">
        <f>IF(AZ99=3,G99,0)</f>
        <v>0</v>
      </c>
      <c r="BD99" s="131">
        <f>IF(AZ99=4,G99,0)</f>
        <v>0</v>
      </c>
      <c r="BE99" s="131">
        <f>IF(AZ99=5,G99,0)</f>
        <v>0</v>
      </c>
      <c r="CA99" s="157">
        <v>12</v>
      </c>
      <c r="CB99" s="157">
        <v>0</v>
      </c>
      <c r="CZ99" s="131">
        <v>0</v>
      </c>
    </row>
    <row r="100" spans="1:104" x14ac:dyDescent="0.2">
      <c r="A100" s="151">
        <v>45</v>
      </c>
      <c r="B100" s="152" t="s">
        <v>213</v>
      </c>
      <c r="C100" s="153" t="s">
        <v>215</v>
      </c>
      <c r="D100" s="154" t="s">
        <v>143</v>
      </c>
      <c r="E100" s="155">
        <v>5</v>
      </c>
      <c r="F100" s="155">
        <v>0</v>
      </c>
      <c r="G100" s="156">
        <f>E100*F100</f>
        <v>0</v>
      </c>
      <c r="O100" s="150">
        <v>2</v>
      </c>
      <c r="AA100" s="131">
        <v>12</v>
      </c>
      <c r="AB100" s="131">
        <v>0</v>
      </c>
      <c r="AC100" s="131">
        <v>85</v>
      </c>
      <c r="AZ100" s="131">
        <v>1</v>
      </c>
      <c r="BA100" s="131">
        <f>IF(AZ100=1,G100,0)</f>
        <v>0</v>
      </c>
      <c r="BB100" s="131">
        <f>IF(AZ100=2,G100,0)</f>
        <v>0</v>
      </c>
      <c r="BC100" s="131">
        <f>IF(AZ100=3,G100,0)</f>
        <v>0</v>
      </c>
      <c r="BD100" s="131">
        <f>IF(AZ100=4,G100,0)</f>
        <v>0</v>
      </c>
      <c r="BE100" s="131">
        <f>IF(AZ100=5,G100,0)</f>
        <v>0</v>
      </c>
      <c r="CA100" s="157">
        <v>12</v>
      </c>
      <c r="CB100" s="157">
        <v>0</v>
      </c>
      <c r="CZ100" s="131">
        <v>0</v>
      </c>
    </row>
    <row r="101" spans="1:104" x14ac:dyDescent="0.2">
      <c r="A101" s="164"/>
      <c r="B101" s="165" t="s">
        <v>75</v>
      </c>
      <c r="C101" s="166" t="str">
        <f>CONCATENATE(B95," ",C95)</f>
        <v>15 Výsadba trvalek</v>
      </c>
      <c r="D101" s="167"/>
      <c r="E101" s="168"/>
      <c r="F101" s="169"/>
      <c r="G101" s="170">
        <f>SUM(G95:G100)</f>
        <v>0</v>
      </c>
      <c r="O101" s="150">
        <v>4</v>
      </c>
      <c r="BA101" s="171">
        <f>SUM(BA95:BA100)</f>
        <v>0</v>
      </c>
      <c r="BB101" s="171">
        <f>SUM(BB95:BB100)</f>
        <v>0</v>
      </c>
      <c r="BC101" s="171">
        <f>SUM(BC95:BC100)</f>
        <v>0</v>
      </c>
      <c r="BD101" s="171">
        <f>SUM(BD95:BD100)</f>
        <v>0</v>
      </c>
      <c r="BE101" s="171">
        <f>SUM(BE95:BE100)</f>
        <v>0</v>
      </c>
    </row>
    <row r="102" spans="1:104" x14ac:dyDescent="0.2">
      <c r="A102" s="144" t="s">
        <v>72</v>
      </c>
      <c r="B102" s="145" t="s">
        <v>216</v>
      </c>
      <c r="C102" s="146" t="s">
        <v>217</v>
      </c>
      <c r="D102" s="147"/>
      <c r="E102" s="148"/>
      <c r="F102" s="148"/>
      <c r="G102" s="149"/>
      <c r="O102" s="150">
        <v>1</v>
      </c>
    </row>
    <row r="103" spans="1:104" x14ac:dyDescent="0.2">
      <c r="A103" s="151">
        <v>46</v>
      </c>
      <c r="B103" s="152" t="s">
        <v>218</v>
      </c>
      <c r="C103" s="153" t="s">
        <v>219</v>
      </c>
      <c r="D103" s="154" t="s">
        <v>220</v>
      </c>
      <c r="E103" s="155">
        <v>2050</v>
      </c>
      <c r="F103" s="155">
        <v>0</v>
      </c>
      <c r="G103" s="156">
        <f>E103*F103</f>
        <v>0</v>
      </c>
      <c r="O103" s="150">
        <v>2</v>
      </c>
      <c r="AA103" s="131">
        <v>1</v>
      </c>
      <c r="AB103" s="131">
        <v>1</v>
      </c>
      <c r="AC103" s="131">
        <v>1</v>
      </c>
      <c r="AZ103" s="131">
        <v>1</v>
      </c>
      <c r="BA103" s="131">
        <f>IF(AZ103=1,G103,0)</f>
        <v>0</v>
      </c>
      <c r="BB103" s="131">
        <f>IF(AZ103=2,G103,0)</f>
        <v>0</v>
      </c>
      <c r="BC103" s="131">
        <f>IF(AZ103=3,G103,0)</f>
        <v>0</v>
      </c>
      <c r="BD103" s="131">
        <f>IF(AZ103=4,G103,0)</f>
        <v>0</v>
      </c>
      <c r="BE103" s="131">
        <f>IF(AZ103=5,G103,0)</f>
        <v>0</v>
      </c>
      <c r="CA103" s="157">
        <v>1</v>
      </c>
      <c r="CB103" s="157">
        <v>1</v>
      </c>
      <c r="CZ103" s="131">
        <v>0</v>
      </c>
    </row>
    <row r="104" spans="1:104" x14ac:dyDescent="0.2">
      <c r="A104" s="151">
        <v>47</v>
      </c>
      <c r="B104" s="152" t="s">
        <v>213</v>
      </c>
      <c r="C104" s="153" t="s">
        <v>221</v>
      </c>
      <c r="D104" s="154" t="s">
        <v>220</v>
      </c>
      <c r="E104" s="155">
        <v>2000</v>
      </c>
      <c r="F104" s="155">
        <v>0</v>
      </c>
      <c r="G104" s="156">
        <f>E104*F104</f>
        <v>0</v>
      </c>
      <c r="O104" s="150">
        <v>2</v>
      </c>
      <c r="AA104" s="131">
        <v>12</v>
      </c>
      <c r="AB104" s="131">
        <v>0</v>
      </c>
      <c r="AC104" s="131">
        <v>96</v>
      </c>
      <c r="AZ104" s="131">
        <v>1</v>
      </c>
      <c r="BA104" s="131">
        <f>IF(AZ104=1,G104,0)</f>
        <v>0</v>
      </c>
      <c r="BB104" s="131">
        <f>IF(AZ104=2,G104,0)</f>
        <v>0</v>
      </c>
      <c r="BC104" s="131">
        <f>IF(AZ104=3,G104,0)</f>
        <v>0</v>
      </c>
      <c r="BD104" s="131">
        <f>IF(AZ104=4,G104,0)</f>
        <v>0</v>
      </c>
      <c r="BE104" s="131">
        <f>IF(AZ104=5,G104,0)</f>
        <v>0</v>
      </c>
      <c r="CA104" s="157">
        <v>12</v>
      </c>
      <c r="CB104" s="157">
        <v>0</v>
      </c>
      <c r="CZ104" s="131">
        <v>0</v>
      </c>
    </row>
    <row r="105" spans="1:104" x14ac:dyDescent="0.2">
      <c r="A105" s="151">
        <v>48</v>
      </c>
      <c r="B105" s="152" t="s">
        <v>213</v>
      </c>
      <c r="C105" s="153" t="s">
        <v>222</v>
      </c>
      <c r="D105" s="154" t="s">
        <v>220</v>
      </c>
      <c r="E105" s="155">
        <v>50</v>
      </c>
      <c r="F105" s="155">
        <v>0</v>
      </c>
      <c r="G105" s="156">
        <f>E105*F105</f>
        <v>0</v>
      </c>
      <c r="O105" s="150">
        <v>2</v>
      </c>
      <c r="AA105" s="131">
        <v>12</v>
      </c>
      <c r="AB105" s="131">
        <v>0</v>
      </c>
      <c r="AC105" s="131">
        <v>95</v>
      </c>
      <c r="AZ105" s="131">
        <v>1</v>
      </c>
      <c r="BA105" s="131">
        <f>IF(AZ105=1,G105,0)</f>
        <v>0</v>
      </c>
      <c r="BB105" s="131">
        <f>IF(AZ105=2,G105,0)</f>
        <v>0</v>
      </c>
      <c r="BC105" s="131">
        <f>IF(AZ105=3,G105,0)</f>
        <v>0</v>
      </c>
      <c r="BD105" s="131">
        <f>IF(AZ105=4,G105,0)</f>
        <v>0</v>
      </c>
      <c r="BE105" s="131">
        <f>IF(AZ105=5,G105,0)</f>
        <v>0</v>
      </c>
      <c r="CA105" s="157">
        <v>12</v>
      </c>
      <c r="CB105" s="157">
        <v>0</v>
      </c>
      <c r="CZ105" s="131">
        <v>0</v>
      </c>
    </row>
    <row r="106" spans="1:104" x14ac:dyDescent="0.2">
      <c r="A106" s="164"/>
      <c r="B106" s="165" t="s">
        <v>75</v>
      </c>
      <c r="C106" s="166" t="str">
        <f>CONCATENATE(B102," ",C102)</f>
        <v>16 Cibuloviny</v>
      </c>
      <c r="D106" s="167"/>
      <c r="E106" s="168"/>
      <c r="F106" s="169"/>
      <c r="G106" s="170">
        <f>SUM(G102:G105)</f>
        <v>0</v>
      </c>
      <c r="O106" s="150">
        <v>4</v>
      </c>
      <c r="BA106" s="171">
        <f>SUM(BA102:BA105)</f>
        <v>0</v>
      </c>
      <c r="BB106" s="171">
        <f>SUM(BB102:BB105)</f>
        <v>0</v>
      </c>
      <c r="BC106" s="171">
        <f>SUM(BC102:BC105)</f>
        <v>0</v>
      </c>
      <c r="BD106" s="171">
        <f>SUM(BD102:BD105)</f>
        <v>0</v>
      </c>
      <c r="BE106" s="171">
        <f>SUM(BE102:BE105)</f>
        <v>0</v>
      </c>
    </row>
    <row r="107" spans="1:104" x14ac:dyDescent="0.2">
      <c r="A107" s="144" t="s">
        <v>72</v>
      </c>
      <c r="B107" s="145" t="s">
        <v>223</v>
      </c>
      <c r="C107" s="146" t="s">
        <v>224</v>
      </c>
      <c r="D107" s="147"/>
      <c r="E107" s="148"/>
      <c r="F107" s="148"/>
      <c r="G107" s="149"/>
      <c r="O107" s="150">
        <v>1</v>
      </c>
    </row>
    <row r="108" spans="1:104" x14ac:dyDescent="0.2">
      <c r="A108" s="151">
        <v>49</v>
      </c>
      <c r="B108" s="152" t="s">
        <v>225</v>
      </c>
      <c r="C108" s="153" t="s">
        <v>226</v>
      </c>
      <c r="D108" s="154" t="s">
        <v>220</v>
      </c>
      <c r="E108" s="155">
        <v>28</v>
      </c>
      <c r="F108" s="155"/>
      <c r="G108" s="156">
        <f>E108*F108</f>
        <v>0</v>
      </c>
      <c r="O108" s="150">
        <v>2</v>
      </c>
      <c r="AA108" s="131">
        <v>1</v>
      </c>
      <c r="AB108" s="131">
        <v>1</v>
      </c>
      <c r="AC108" s="131">
        <v>1</v>
      </c>
      <c r="AZ108" s="131">
        <v>1</v>
      </c>
      <c r="BA108" s="131">
        <f>IF(AZ108=1,G108,0)</f>
        <v>0</v>
      </c>
      <c r="BB108" s="131">
        <f>IF(AZ108=2,G108,0)</f>
        <v>0</v>
      </c>
      <c r="BC108" s="131">
        <f>IF(AZ108=3,G108,0)</f>
        <v>0</v>
      </c>
      <c r="BD108" s="131">
        <f>IF(AZ108=4,G108,0)</f>
        <v>0</v>
      </c>
      <c r="BE108" s="131">
        <f>IF(AZ108=5,G108,0)</f>
        <v>0</v>
      </c>
      <c r="CA108" s="157">
        <v>1</v>
      </c>
      <c r="CB108" s="157">
        <v>1</v>
      </c>
      <c r="CZ108" s="131">
        <v>0</v>
      </c>
    </row>
    <row r="109" spans="1:104" x14ac:dyDescent="0.2">
      <c r="A109" s="151">
        <v>50</v>
      </c>
      <c r="B109" s="152" t="s">
        <v>227</v>
      </c>
      <c r="C109" s="153" t="s">
        <v>228</v>
      </c>
      <c r="D109" s="154" t="s">
        <v>220</v>
      </c>
      <c r="E109" s="155">
        <v>28</v>
      </c>
      <c r="F109" s="155">
        <v>0</v>
      </c>
      <c r="G109" s="156">
        <f>E109*F109</f>
        <v>0</v>
      </c>
      <c r="O109" s="150">
        <v>2</v>
      </c>
      <c r="AA109" s="131">
        <v>1</v>
      </c>
      <c r="AB109" s="131">
        <v>1</v>
      </c>
      <c r="AC109" s="131">
        <v>1</v>
      </c>
      <c r="AZ109" s="131">
        <v>1</v>
      </c>
      <c r="BA109" s="131">
        <f>IF(AZ109=1,G109,0)</f>
        <v>0</v>
      </c>
      <c r="BB109" s="131">
        <f>IF(AZ109=2,G109,0)</f>
        <v>0</v>
      </c>
      <c r="BC109" s="131">
        <f>IF(AZ109=3,G109,0)</f>
        <v>0</v>
      </c>
      <c r="BD109" s="131">
        <f>IF(AZ109=4,G109,0)</f>
        <v>0</v>
      </c>
      <c r="BE109" s="131">
        <f>IF(AZ109=5,G109,0)</f>
        <v>0</v>
      </c>
      <c r="CA109" s="157">
        <v>1</v>
      </c>
      <c r="CB109" s="157">
        <v>1</v>
      </c>
      <c r="CZ109" s="131">
        <v>0</v>
      </c>
    </row>
    <row r="110" spans="1:104" x14ac:dyDescent="0.2">
      <c r="A110" s="151">
        <v>51</v>
      </c>
      <c r="B110" s="152" t="s">
        <v>229</v>
      </c>
      <c r="C110" s="153" t="s">
        <v>230</v>
      </c>
      <c r="D110" s="154" t="s">
        <v>104</v>
      </c>
      <c r="E110" s="155">
        <v>11.2</v>
      </c>
      <c r="F110" s="155">
        <v>0</v>
      </c>
      <c r="G110" s="156">
        <f>E110*F110</f>
        <v>0</v>
      </c>
      <c r="O110" s="150">
        <v>2</v>
      </c>
      <c r="AA110" s="131">
        <v>1</v>
      </c>
      <c r="AB110" s="131">
        <v>1</v>
      </c>
      <c r="AC110" s="131">
        <v>1</v>
      </c>
      <c r="AZ110" s="131">
        <v>1</v>
      </c>
      <c r="BA110" s="131">
        <f>IF(AZ110=1,G110,0)</f>
        <v>0</v>
      </c>
      <c r="BB110" s="131">
        <f>IF(AZ110=2,G110,0)</f>
        <v>0</v>
      </c>
      <c r="BC110" s="131">
        <f>IF(AZ110=3,G110,0)</f>
        <v>0</v>
      </c>
      <c r="BD110" s="131">
        <f>IF(AZ110=4,G110,0)</f>
        <v>0</v>
      </c>
      <c r="BE110" s="131">
        <f>IF(AZ110=5,G110,0)</f>
        <v>0</v>
      </c>
      <c r="CA110" s="157">
        <v>1</v>
      </c>
      <c r="CB110" s="157">
        <v>1</v>
      </c>
      <c r="CZ110" s="131">
        <v>0</v>
      </c>
    </row>
    <row r="111" spans="1:104" x14ac:dyDescent="0.2">
      <c r="A111" s="158"/>
      <c r="B111" s="160"/>
      <c r="C111" s="202" t="s">
        <v>231</v>
      </c>
      <c r="D111" s="203"/>
      <c r="E111" s="161">
        <v>11.2</v>
      </c>
      <c r="F111" s="162"/>
      <c r="G111" s="163"/>
      <c r="M111" s="159" t="s">
        <v>231</v>
      </c>
      <c r="O111" s="150"/>
    </row>
    <row r="112" spans="1:104" x14ac:dyDescent="0.2">
      <c r="A112" s="151">
        <v>52</v>
      </c>
      <c r="B112" s="152" t="s">
        <v>232</v>
      </c>
      <c r="C112" s="153" t="s">
        <v>233</v>
      </c>
      <c r="D112" s="154" t="s">
        <v>115</v>
      </c>
      <c r="E112" s="155">
        <v>0.14000000000000001</v>
      </c>
      <c r="F112" s="155">
        <v>0</v>
      </c>
      <c r="G112" s="156">
        <f>E112*F112</f>
        <v>0</v>
      </c>
      <c r="O112" s="150">
        <v>2</v>
      </c>
      <c r="AA112" s="131">
        <v>1</v>
      </c>
      <c r="AB112" s="131">
        <v>1</v>
      </c>
      <c r="AC112" s="131">
        <v>1</v>
      </c>
      <c r="AZ112" s="131">
        <v>1</v>
      </c>
      <c r="BA112" s="131">
        <f>IF(AZ112=1,G112,0)</f>
        <v>0</v>
      </c>
      <c r="BB112" s="131">
        <f>IF(AZ112=2,G112,0)</f>
        <v>0</v>
      </c>
      <c r="BC112" s="131">
        <f>IF(AZ112=3,G112,0)</f>
        <v>0</v>
      </c>
      <c r="BD112" s="131">
        <f>IF(AZ112=4,G112,0)</f>
        <v>0</v>
      </c>
      <c r="BE112" s="131">
        <f>IF(AZ112=5,G112,0)</f>
        <v>0</v>
      </c>
      <c r="CA112" s="157">
        <v>1</v>
      </c>
      <c r="CB112" s="157">
        <v>1</v>
      </c>
      <c r="CZ112" s="131">
        <v>0</v>
      </c>
    </row>
    <row r="113" spans="1:104" x14ac:dyDescent="0.2">
      <c r="A113" s="158"/>
      <c r="B113" s="160"/>
      <c r="C113" s="202" t="s">
        <v>234</v>
      </c>
      <c r="D113" s="203"/>
      <c r="E113" s="161">
        <v>0.14000000000000001</v>
      </c>
      <c r="F113" s="162"/>
      <c r="G113" s="163"/>
      <c r="M113" s="159" t="s">
        <v>234</v>
      </c>
      <c r="O113" s="150"/>
    </row>
    <row r="114" spans="1:104" x14ac:dyDescent="0.2">
      <c r="A114" s="151">
        <v>53</v>
      </c>
      <c r="B114" s="152" t="s">
        <v>235</v>
      </c>
      <c r="C114" s="153" t="s">
        <v>236</v>
      </c>
      <c r="D114" s="154" t="s">
        <v>115</v>
      </c>
      <c r="E114" s="155">
        <v>0.14000000000000001</v>
      </c>
      <c r="F114" s="155">
        <v>0</v>
      </c>
      <c r="G114" s="156">
        <f>E114*F114</f>
        <v>0</v>
      </c>
      <c r="O114" s="150">
        <v>2</v>
      </c>
      <c r="AA114" s="131">
        <v>1</v>
      </c>
      <c r="AB114" s="131">
        <v>1</v>
      </c>
      <c r="AC114" s="131">
        <v>1</v>
      </c>
      <c r="AZ114" s="131">
        <v>1</v>
      </c>
      <c r="BA114" s="131">
        <f>IF(AZ114=1,G114,0)</f>
        <v>0</v>
      </c>
      <c r="BB114" s="131">
        <f>IF(AZ114=2,G114,0)</f>
        <v>0</v>
      </c>
      <c r="BC114" s="131">
        <f>IF(AZ114=3,G114,0)</f>
        <v>0</v>
      </c>
      <c r="BD114" s="131">
        <f>IF(AZ114=4,G114,0)</f>
        <v>0</v>
      </c>
      <c r="BE114" s="131">
        <f>IF(AZ114=5,G114,0)</f>
        <v>0</v>
      </c>
      <c r="CA114" s="157">
        <v>1</v>
      </c>
      <c r="CB114" s="157">
        <v>1</v>
      </c>
      <c r="CZ114" s="131">
        <v>0</v>
      </c>
    </row>
    <row r="115" spans="1:104" x14ac:dyDescent="0.2">
      <c r="A115" s="151">
        <v>54</v>
      </c>
      <c r="B115" s="152" t="s">
        <v>141</v>
      </c>
      <c r="C115" s="153" t="s">
        <v>237</v>
      </c>
      <c r="D115" s="154" t="s">
        <v>143</v>
      </c>
      <c r="E115" s="155">
        <v>1.4</v>
      </c>
      <c r="F115" s="155">
        <v>0</v>
      </c>
      <c r="G115" s="156">
        <f>E115*F115</f>
        <v>0</v>
      </c>
      <c r="O115" s="150">
        <v>2</v>
      </c>
      <c r="AA115" s="131">
        <v>12</v>
      </c>
      <c r="AB115" s="131">
        <v>0</v>
      </c>
      <c r="AC115" s="131">
        <v>110</v>
      </c>
      <c r="AZ115" s="131">
        <v>1</v>
      </c>
      <c r="BA115" s="131">
        <f>IF(AZ115=1,G115,0)</f>
        <v>0</v>
      </c>
      <c r="BB115" s="131">
        <f>IF(AZ115=2,G115,0)</f>
        <v>0</v>
      </c>
      <c r="BC115" s="131">
        <f>IF(AZ115=3,G115,0)</f>
        <v>0</v>
      </c>
      <c r="BD115" s="131">
        <f>IF(AZ115=4,G115,0)</f>
        <v>0</v>
      </c>
      <c r="BE115" s="131">
        <f>IF(AZ115=5,G115,0)</f>
        <v>0</v>
      </c>
      <c r="CA115" s="157">
        <v>12</v>
      </c>
      <c r="CB115" s="157">
        <v>0</v>
      </c>
      <c r="CZ115" s="131">
        <v>0</v>
      </c>
    </row>
    <row r="116" spans="1:104" x14ac:dyDescent="0.2">
      <c r="A116" s="158"/>
      <c r="B116" s="160"/>
      <c r="C116" s="202" t="s">
        <v>238</v>
      </c>
      <c r="D116" s="203"/>
      <c r="E116" s="161">
        <v>1.4</v>
      </c>
      <c r="F116" s="162"/>
      <c r="G116" s="163"/>
      <c r="M116" s="159" t="s">
        <v>238</v>
      </c>
      <c r="O116" s="150"/>
    </row>
    <row r="117" spans="1:104" x14ac:dyDescent="0.2">
      <c r="A117" s="151">
        <v>55</v>
      </c>
      <c r="B117" s="152" t="s">
        <v>141</v>
      </c>
      <c r="C117" s="153" t="s">
        <v>239</v>
      </c>
      <c r="D117" s="154" t="s">
        <v>220</v>
      </c>
      <c r="E117" s="155">
        <v>28</v>
      </c>
      <c r="F117" s="155">
        <v>0</v>
      </c>
      <c r="G117" s="156">
        <f>E117*F117</f>
        <v>0</v>
      </c>
      <c r="O117" s="150">
        <v>2</v>
      </c>
      <c r="AA117" s="131">
        <v>12</v>
      </c>
      <c r="AB117" s="131">
        <v>0</v>
      </c>
      <c r="AC117" s="131">
        <v>100</v>
      </c>
      <c r="AZ117" s="131">
        <v>1</v>
      </c>
      <c r="BA117" s="131">
        <f>IF(AZ117=1,G117,0)</f>
        <v>0</v>
      </c>
      <c r="BB117" s="131">
        <f>IF(AZ117=2,G117,0)</f>
        <v>0</v>
      </c>
      <c r="BC117" s="131">
        <f>IF(AZ117=3,G117,0)</f>
        <v>0</v>
      </c>
      <c r="BD117" s="131">
        <f>IF(AZ117=4,G117,0)</f>
        <v>0</v>
      </c>
      <c r="BE117" s="131">
        <f>IF(AZ117=5,G117,0)</f>
        <v>0</v>
      </c>
      <c r="CA117" s="157">
        <v>12</v>
      </c>
      <c r="CB117" s="157">
        <v>0</v>
      </c>
      <c r="CZ117" s="131">
        <v>0</v>
      </c>
    </row>
    <row r="118" spans="1:104" x14ac:dyDescent="0.2">
      <c r="A118" s="158"/>
      <c r="B118" s="160"/>
      <c r="C118" s="202" t="s">
        <v>240</v>
      </c>
      <c r="D118" s="203"/>
      <c r="E118" s="161">
        <v>28</v>
      </c>
      <c r="F118" s="162"/>
      <c r="G118" s="163"/>
      <c r="M118" s="159" t="s">
        <v>240</v>
      </c>
      <c r="O118" s="150"/>
    </row>
    <row r="119" spans="1:104" x14ac:dyDescent="0.2">
      <c r="A119" s="151">
        <v>56</v>
      </c>
      <c r="B119" s="152" t="s">
        <v>141</v>
      </c>
      <c r="C119" s="153" t="s">
        <v>241</v>
      </c>
      <c r="D119" s="154" t="s">
        <v>220</v>
      </c>
      <c r="E119" s="155">
        <v>28</v>
      </c>
      <c r="F119" s="155">
        <v>0</v>
      </c>
      <c r="G119" s="156">
        <f>E119*F119</f>
        <v>0</v>
      </c>
      <c r="O119" s="150">
        <v>2</v>
      </c>
      <c r="AA119" s="131">
        <v>12</v>
      </c>
      <c r="AB119" s="131">
        <v>0</v>
      </c>
      <c r="AC119" s="131">
        <v>99</v>
      </c>
      <c r="AZ119" s="131">
        <v>1</v>
      </c>
      <c r="BA119" s="131">
        <f>IF(AZ119=1,G119,0)</f>
        <v>0</v>
      </c>
      <c r="BB119" s="131">
        <f>IF(AZ119=2,G119,0)</f>
        <v>0</v>
      </c>
      <c r="BC119" s="131">
        <f>IF(AZ119=3,G119,0)</f>
        <v>0</v>
      </c>
      <c r="BD119" s="131">
        <f>IF(AZ119=4,G119,0)</f>
        <v>0</v>
      </c>
      <c r="BE119" s="131">
        <f>IF(AZ119=5,G119,0)</f>
        <v>0</v>
      </c>
      <c r="CA119" s="157">
        <v>12</v>
      </c>
      <c r="CB119" s="157">
        <v>0</v>
      </c>
      <c r="CZ119" s="131">
        <v>0</v>
      </c>
    </row>
    <row r="120" spans="1:104" ht="22.5" x14ac:dyDescent="0.2">
      <c r="A120" s="151">
        <v>57</v>
      </c>
      <c r="B120" s="152" t="s">
        <v>242</v>
      </c>
      <c r="C120" s="153" t="s">
        <v>243</v>
      </c>
      <c r="D120" s="154" t="s">
        <v>220</v>
      </c>
      <c r="E120" s="155">
        <v>14</v>
      </c>
      <c r="F120" s="155">
        <v>0</v>
      </c>
      <c r="G120" s="156">
        <f>E120*F120</f>
        <v>0</v>
      </c>
      <c r="O120" s="150">
        <v>2</v>
      </c>
      <c r="AA120" s="131">
        <v>3</v>
      </c>
      <c r="AB120" s="131">
        <v>1</v>
      </c>
      <c r="AC120" s="131">
        <v>2661927</v>
      </c>
      <c r="AZ120" s="131">
        <v>1</v>
      </c>
      <c r="BA120" s="131">
        <f>IF(AZ120=1,G120,0)</f>
        <v>0</v>
      </c>
      <c r="BB120" s="131">
        <f>IF(AZ120=2,G120,0)</f>
        <v>0</v>
      </c>
      <c r="BC120" s="131">
        <f>IF(AZ120=3,G120,0)</f>
        <v>0</v>
      </c>
      <c r="BD120" s="131">
        <f>IF(AZ120=4,G120,0)</f>
        <v>0</v>
      </c>
      <c r="BE120" s="131">
        <f>IF(AZ120=5,G120,0)</f>
        <v>0</v>
      </c>
      <c r="CA120" s="157">
        <v>3</v>
      </c>
      <c r="CB120" s="157">
        <v>1</v>
      </c>
      <c r="CZ120" s="131">
        <v>0</v>
      </c>
    </row>
    <row r="121" spans="1:104" ht="22.5" x14ac:dyDescent="0.2">
      <c r="A121" s="151">
        <v>58</v>
      </c>
      <c r="B121" s="152" t="s">
        <v>244</v>
      </c>
      <c r="C121" s="153" t="s">
        <v>245</v>
      </c>
      <c r="D121" s="154" t="s">
        <v>220</v>
      </c>
      <c r="E121" s="155">
        <v>14</v>
      </c>
      <c r="F121" s="155">
        <v>0</v>
      </c>
      <c r="G121" s="156">
        <f>E121*F121</f>
        <v>0</v>
      </c>
      <c r="O121" s="150">
        <v>2</v>
      </c>
      <c r="AA121" s="131">
        <v>3</v>
      </c>
      <c r="AB121" s="131">
        <v>1</v>
      </c>
      <c r="AC121" s="131">
        <v>26619291</v>
      </c>
      <c r="AZ121" s="131">
        <v>1</v>
      </c>
      <c r="BA121" s="131">
        <f>IF(AZ121=1,G121,0)</f>
        <v>0</v>
      </c>
      <c r="BB121" s="131">
        <f>IF(AZ121=2,G121,0)</f>
        <v>0</v>
      </c>
      <c r="BC121" s="131">
        <f>IF(AZ121=3,G121,0)</f>
        <v>0</v>
      </c>
      <c r="BD121" s="131">
        <f>IF(AZ121=4,G121,0)</f>
        <v>0</v>
      </c>
      <c r="BE121" s="131">
        <f>IF(AZ121=5,G121,0)</f>
        <v>0</v>
      </c>
      <c r="CA121" s="157">
        <v>3</v>
      </c>
      <c r="CB121" s="157">
        <v>1</v>
      </c>
      <c r="CZ121" s="131">
        <v>0</v>
      </c>
    </row>
    <row r="122" spans="1:104" x14ac:dyDescent="0.2">
      <c r="A122" s="151">
        <v>59</v>
      </c>
      <c r="B122" s="152" t="s">
        <v>246</v>
      </c>
      <c r="C122" s="153" t="s">
        <v>247</v>
      </c>
      <c r="D122" s="154" t="s">
        <v>115</v>
      </c>
      <c r="E122" s="155">
        <v>4.4800000000000004</v>
      </c>
      <c r="F122" s="155">
        <v>0</v>
      </c>
      <c r="G122" s="156">
        <f>E122*F122</f>
        <v>0</v>
      </c>
      <c r="O122" s="150">
        <v>2</v>
      </c>
      <c r="AA122" s="131">
        <v>3</v>
      </c>
      <c r="AB122" s="131">
        <v>1</v>
      </c>
      <c r="AC122" s="131">
        <v>10391100</v>
      </c>
      <c r="AZ122" s="131">
        <v>1</v>
      </c>
      <c r="BA122" s="131">
        <f>IF(AZ122=1,G122,0)</f>
        <v>0</v>
      </c>
      <c r="BB122" s="131">
        <f>IF(AZ122=2,G122,0)</f>
        <v>0</v>
      </c>
      <c r="BC122" s="131">
        <f>IF(AZ122=3,G122,0)</f>
        <v>0</v>
      </c>
      <c r="BD122" s="131">
        <f>IF(AZ122=4,G122,0)</f>
        <v>0</v>
      </c>
      <c r="BE122" s="131">
        <f>IF(AZ122=5,G122,0)</f>
        <v>0</v>
      </c>
      <c r="CA122" s="157">
        <v>3</v>
      </c>
      <c r="CB122" s="157">
        <v>1</v>
      </c>
      <c r="CZ122" s="131">
        <v>0</v>
      </c>
    </row>
    <row r="123" spans="1:104" x14ac:dyDescent="0.2">
      <c r="A123" s="158"/>
      <c r="B123" s="160"/>
      <c r="C123" s="202" t="s">
        <v>248</v>
      </c>
      <c r="D123" s="203"/>
      <c r="E123" s="161">
        <v>4.4800000000000004</v>
      </c>
      <c r="F123" s="162"/>
      <c r="G123" s="163"/>
      <c r="M123" s="159" t="s">
        <v>248</v>
      </c>
      <c r="O123" s="150"/>
    </row>
    <row r="124" spans="1:104" x14ac:dyDescent="0.2">
      <c r="A124" s="164"/>
      <c r="B124" s="165" t="s">
        <v>75</v>
      </c>
      <c r="C124" s="166" t="str">
        <f>CONCATENATE(B107," ",C107)</f>
        <v>17 Popínavé rostliny</v>
      </c>
      <c r="D124" s="167"/>
      <c r="E124" s="168"/>
      <c r="F124" s="169"/>
      <c r="G124" s="170">
        <f>SUM(G107:G123)</f>
        <v>0</v>
      </c>
      <c r="O124" s="150">
        <v>4</v>
      </c>
      <c r="BA124" s="171">
        <f>SUM(BA107:BA123)</f>
        <v>0</v>
      </c>
      <c r="BB124" s="171">
        <f>SUM(BB107:BB123)</f>
        <v>0</v>
      </c>
      <c r="BC124" s="171">
        <f>SUM(BC107:BC123)</f>
        <v>0</v>
      </c>
      <c r="BD124" s="171">
        <f>SUM(BD107:BD123)</f>
        <v>0</v>
      </c>
      <c r="BE124" s="171">
        <f>SUM(BE107:BE123)</f>
        <v>0</v>
      </c>
    </row>
    <row r="125" spans="1:104" x14ac:dyDescent="0.2">
      <c r="A125" s="144" t="s">
        <v>72</v>
      </c>
      <c r="B125" s="145" t="s">
        <v>249</v>
      </c>
      <c r="C125" s="146" t="s">
        <v>250</v>
      </c>
      <c r="D125" s="147"/>
      <c r="E125" s="148"/>
      <c r="F125" s="148"/>
      <c r="G125" s="149"/>
      <c r="O125" s="150">
        <v>1</v>
      </c>
    </row>
    <row r="126" spans="1:104" x14ac:dyDescent="0.2">
      <c r="A126" s="151">
        <v>60</v>
      </c>
      <c r="B126" s="152" t="s">
        <v>141</v>
      </c>
      <c r="C126" s="153" t="s">
        <v>251</v>
      </c>
      <c r="D126" s="154" t="s">
        <v>220</v>
      </c>
      <c r="E126" s="155">
        <v>200</v>
      </c>
      <c r="F126" s="155">
        <v>0</v>
      </c>
      <c r="G126" s="156">
        <f>E126*F126</f>
        <v>0</v>
      </c>
      <c r="O126" s="150">
        <v>2</v>
      </c>
      <c r="AA126" s="131">
        <v>12</v>
      </c>
      <c r="AB126" s="131">
        <v>0</v>
      </c>
      <c r="AC126" s="131">
        <v>112</v>
      </c>
      <c r="AZ126" s="131">
        <v>1</v>
      </c>
      <c r="BA126" s="131">
        <f>IF(AZ126=1,G126,0)</f>
        <v>0</v>
      </c>
      <c r="BB126" s="131">
        <f>IF(AZ126=2,G126,0)</f>
        <v>0</v>
      </c>
      <c r="BC126" s="131">
        <f>IF(AZ126=3,G126,0)</f>
        <v>0</v>
      </c>
      <c r="BD126" s="131">
        <f>IF(AZ126=4,G126,0)</f>
        <v>0</v>
      </c>
      <c r="BE126" s="131">
        <f>IF(AZ126=5,G126,0)</f>
        <v>0</v>
      </c>
      <c r="CA126" s="157">
        <v>12</v>
      </c>
      <c r="CB126" s="157">
        <v>0</v>
      </c>
      <c r="CZ126" s="131">
        <v>0</v>
      </c>
    </row>
    <row r="127" spans="1:104" ht="22.5" x14ac:dyDescent="0.2">
      <c r="A127" s="151">
        <v>61</v>
      </c>
      <c r="B127" s="152" t="s">
        <v>141</v>
      </c>
      <c r="C127" s="153" t="s">
        <v>252</v>
      </c>
      <c r="D127" s="154" t="s">
        <v>104</v>
      </c>
      <c r="E127" s="155">
        <v>174.08160000000001</v>
      </c>
      <c r="F127" s="155">
        <v>0</v>
      </c>
      <c r="G127" s="156">
        <f>E127*F127</f>
        <v>0</v>
      </c>
      <c r="O127" s="150">
        <v>2</v>
      </c>
      <c r="AA127" s="131">
        <v>12</v>
      </c>
      <c r="AB127" s="131">
        <v>0</v>
      </c>
      <c r="AC127" s="131">
        <v>118</v>
      </c>
      <c r="AZ127" s="131">
        <v>1</v>
      </c>
      <c r="BA127" s="131">
        <f>IF(AZ127=1,G127,0)</f>
        <v>0</v>
      </c>
      <c r="BB127" s="131">
        <f>IF(AZ127=2,G127,0)</f>
        <v>0</v>
      </c>
      <c r="BC127" s="131">
        <f>IF(AZ127=3,G127,0)</f>
        <v>0</v>
      </c>
      <c r="BD127" s="131">
        <f>IF(AZ127=4,G127,0)</f>
        <v>0</v>
      </c>
      <c r="BE127" s="131">
        <f>IF(AZ127=5,G127,0)</f>
        <v>0</v>
      </c>
      <c r="CA127" s="157">
        <v>12</v>
      </c>
      <c r="CB127" s="157">
        <v>0</v>
      </c>
      <c r="CZ127" s="131">
        <v>1.0570200000000001</v>
      </c>
    </row>
    <row r="128" spans="1:104" x14ac:dyDescent="0.2">
      <c r="A128" s="158"/>
      <c r="B128" s="160"/>
      <c r="C128" s="202" t="s">
        <v>253</v>
      </c>
      <c r="D128" s="203"/>
      <c r="E128" s="161">
        <v>174.08160000000001</v>
      </c>
      <c r="F128" s="162"/>
      <c r="G128" s="163"/>
      <c r="M128" s="159" t="s">
        <v>253</v>
      </c>
      <c r="O128" s="150"/>
    </row>
    <row r="129" spans="1:104" x14ac:dyDescent="0.2">
      <c r="A129" s="151">
        <v>62</v>
      </c>
      <c r="B129" s="152" t="s">
        <v>141</v>
      </c>
      <c r="C129" s="153" t="s">
        <v>254</v>
      </c>
      <c r="D129" s="154" t="s">
        <v>220</v>
      </c>
      <c r="E129" s="155">
        <v>200</v>
      </c>
      <c r="F129" s="155">
        <v>0</v>
      </c>
      <c r="G129" s="156">
        <f>E129*F129</f>
        <v>0</v>
      </c>
      <c r="O129" s="150">
        <v>2</v>
      </c>
      <c r="AA129" s="131">
        <v>12</v>
      </c>
      <c r="AB129" s="131">
        <v>0</v>
      </c>
      <c r="AC129" s="131">
        <v>115</v>
      </c>
      <c r="AZ129" s="131">
        <v>1</v>
      </c>
      <c r="BA129" s="131">
        <f>IF(AZ129=1,G129,0)</f>
        <v>0</v>
      </c>
      <c r="BB129" s="131">
        <f>IF(AZ129=2,G129,0)</f>
        <v>0</v>
      </c>
      <c r="BC129" s="131">
        <f>IF(AZ129=3,G129,0)</f>
        <v>0</v>
      </c>
      <c r="BD129" s="131">
        <f>IF(AZ129=4,G129,0)</f>
        <v>0</v>
      </c>
      <c r="BE129" s="131">
        <f>IF(AZ129=5,G129,0)</f>
        <v>0</v>
      </c>
      <c r="CA129" s="157">
        <v>12</v>
      </c>
      <c r="CB129" s="157">
        <v>0</v>
      </c>
      <c r="CZ129" s="131">
        <v>0</v>
      </c>
    </row>
    <row r="130" spans="1:104" x14ac:dyDescent="0.2">
      <c r="A130" s="158"/>
      <c r="B130" s="160"/>
      <c r="C130" s="202" t="s">
        <v>400</v>
      </c>
      <c r="D130" s="203"/>
      <c r="E130" s="161">
        <v>200</v>
      </c>
      <c r="F130" s="162"/>
      <c r="G130" s="163"/>
      <c r="M130" s="159" t="s">
        <v>255</v>
      </c>
      <c r="O130" s="150"/>
    </row>
    <row r="131" spans="1:104" x14ac:dyDescent="0.2">
      <c r="A131" s="151">
        <v>63</v>
      </c>
      <c r="B131" s="152" t="s">
        <v>256</v>
      </c>
      <c r="C131" s="153" t="s">
        <v>257</v>
      </c>
      <c r="D131" s="154" t="s">
        <v>220</v>
      </c>
      <c r="E131" s="155">
        <v>100</v>
      </c>
      <c r="F131" s="155">
        <v>0</v>
      </c>
      <c r="G131" s="156">
        <f>E131*F131</f>
        <v>0</v>
      </c>
      <c r="O131" s="150">
        <v>2</v>
      </c>
      <c r="AA131" s="131">
        <v>3</v>
      </c>
      <c r="AB131" s="131">
        <v>1</v>
      </c>
      <c r="AC131" s="131">
        <v>512115011</v>
      </c>
      <c r="AZ131" s="131">
        <v>1</v>
      </c>
      <c r="BA131" s="131">
        <f>IF(AZ131=1,G131,0)</f>
        <v>0</v>
      </c>
      <c r="BB131" s="131">
        <f>IF(AZ131=2,G131,0)</f>
        <v>0</v>
      </c>
      <c r="BC131" s="131">
        <f>IF(AZ131=3,G131,0)</f>
        <v>0</v>
      </c>
      <c r="BD131" s="131">
        <f>IF(AZ131=4,G131,0)</f>
        <v>0</v>
      </c>
      <c r="BE131" s="131">
        <f>IF(AZ131=5,G131,0)</f>
        <v>0</v>
      </c>
      <c r="CA131" s="157">
        <v>3</v>
      </c>
      <c r="CB131" s="157">
        <v>1</v>
      </c>
      <c r="CZ131" s="131">
        <v>0</v>
      </c>
    </row>
    <row r="132" spans="1:104" x14ac:dyDescent="0.2">
      <c r="A132" s="151">
        <v>64</v>
      </c>
      <c r="B132" s="152" t="s">
        <v>258</v>
      </c>
      <c r="C132" s="153" t="s">
        <v>259</v>
      </c>
      <c r="D132" s="154" t="s">
        <v>220</v>
      </c>
      <c r="E132" s="155">
        <v>100</v>
      </c>
      <c r="F132" s="155">
        <v>0</v>
      </c>
      <c r="G132" s="156">
        <f>E132*F132</f>
        <v>0</v>
      </c>
      <c r="O132" s="150">
        <v>2</v>
      </c>
      <c r="AA132" s="131">
        <v>3</v>
      </c>
      <c r="AB132" s="131">
        <v>1</v>
      </c>
      <c r="AC132" s="131">
        <v>512115021</v>
      </c>
      <c r="AZ132" s="131">
        <v>1</v>
      </c>
      <c r="BA132" s="131">
        <f>IF(AZ132=1,G132,0)</f>
        <v>0</v>
      </c>
      <c r="BB132" s="131">
        <f>IF(AZ132=2,G132,0)</f>
        <v>0</v>
      </c>
      <c r="BC132" s="131">
        <f>IF(AZ132=3,G132,0)</f>
        <v>0</v>
      </c>
      <c r="BD132" s="131">
        <f>IF(AZ132=4,G132,0)</f>
        <v>0</v>
      </c>
      <c r="BE132" s="131">
        <f>IF(AZ132=5,G132,0)</f>
        <v>0</v>
      </c>
      <c r="CA132" s="157">
        <v>3</v>
      </c>
      <c r="CB132" s="157">
        <v>1</v>
      </c>
      <c r="CZ132" s="131">
        <v>0</v>
      </c>
    </row>
    <row r="133" spans="1:104" x14ac:dyDescent="0.2">
      <c r="A133" s="151">
        <v>65</v>
      </c>
      <c r="B133" s="152" t="s">
        <v>260</v>
      </c>
      <c r="C133" s="153" t="s">
        <v>261</v>
      </c>
      <c r="D133" s="154" t="s">
        <v>220</v>
      </c>
      <c r="E133" s="155">
        <v>66</v>
      </c>
      <c r="F133" s="155">
        <v>0</v>
      </c>
      <c r="G133" s="156">
        <f>E133*F133</f>
        <v>0</v>
      </c>
      <c r="O133" s="150">
        <v>2</v>
      </c>
      <c r="AA133" s="131">
        <v>3</v>
      </c>
      <c r="AB133" s="131">
        <v>1</v>
      </c>
      <c r="AC133" s="131">
        <v>5217224</v>
      </c>
      <c r="AZ133" s="131">
        <v>1</v>
      </c>
      <c r="BA133" s="131">
        <f>IF(AZ133=1,G133,0)</f>
        <v>0</v>
      </c>
      <c r="BB133" s="131">
        <f>IF(AZ133=2,G133,0)</f>
        <v>0</v>
      </c>
      <c r="BC133" s="131">
        <f>IF(AZ133=3,G133,0)</f>
        <v>0</v>
      </c>
      <c r="BD133" s="131">
        <f>IF(AZ133=4,G133,0)</f>
        <v>0</v>
      </c>
      <c r="BE133" s="131">
        <f>IF(AZ133=5,G133,0)</f>
        <v>0</v>
      </c>
      <c r="CA133" s="157">
        <v>3</v>
      </c>
      <c r="CB133" s="157">
        <v>1</v>
      </c>
      <c r="CZ133" s="131">
        <v>2.1999999999999999E-2</v>
      </c>
    </row>
    <row r="134" spans="1:104" x14ac:dyDescent="0.2">
      <c r="A134" s="158"/>
      <c r="B134" s="160"/>
      <c r="C134" s="202" t="s">
        <v>262</v>
      </c>
      <c r="D134" s="203"/>
      <c r="E134" s="161">
        <v>66</v>
      </c>
      <c r="F134" s="162"/>
      <c r="G134" s="163"/>
      <c r="M134" s="159" t="s">
        <v>262</v>
      </c>
      <c r="O134" s="150"/>
    </row>
    <row r="135" spans="1:104" x14ac:dyDescent="0.2">
      <c r="A135" s="164"/>
      <c r="B135" s="165" t="s">
        <v>75</v>
      </c>
      <c r="C135" s="166" t="str">
        <f>CONCATENATE(B125," ",C125)</f>
        <v>18 Řízky dřevin</v>
      </c>
      <c r="D135" s="167"/>
      <c r="E135" s="168"/>
      <c r="F135" s="169"/>
      <c r="G135" s="170">
        <f>SUM(G125:G134)</f>
        <v>0</v>
      </c>
      <c r="O135" s="150">
        <v>4</v>
      </c>
      <c r="BA135" s="171">
        <f>SUM(BA125:BA134)</f>
        <v>0</v>
      </c>
      <c r="BB135" s="171">
        <f>SUM(BB125:BB134)</f>
        <v>0</v>
      </c>
      <c r="BC135" s="171">
        <f>SUM(BC125:BC134)</f>
        <v>0</v>
      </c>
      <c r="BD135" s="171">
        <f>SUM(BD125:BD134)</f>
        <v>0</v>
      </c>
      <c r="BE135" s="171">
        <f>SUM(BE125:BE134)</f>
        <v>0</v>
      </c>
    </row>
    <row r="136" spans="1:104" x14ac:dyDescent="0.2">
      <c r="A136" s="144" t="s">
        <v>72</v>
      </c>
      <c r="B136" s="145" t="s">
        <v>263</v>
      </c>
      <c r="C136" s="146" t="s">
        <v>264</v>
      </c>
      <c r="D136" s="147"/>
      <c r="E136" s="148"/>
      <c r="F136" s="148"/>
      <c r="G136" s="149"/>
      <c r="O136" s="150">
        <v>1</v>
      </c>
    </row>
    <row r="137" spans="1:104" x14ac:dyDescent="0.2">
      <c r="A137" s="151">
        <v>66</v>
      </c>
      <c r="B137" s="152" t="s">
        <v>225</v>
      </c>
      <c r="C137" s="153" t="s">
        <v>226</v>
      </c>
      <c r="D137" s="154" t="s">
        <v>220</v>
      </c>
      <c r="E137" s="155">
        <v>35</v>
      </c>
      <c r="F137" s="155">
        <v>0</v>
      </c>
      <c r="G137" s="156">
        <f>E137*F137</f>
        <v>0</v>
      </c>
      <c r="O137" s="150">
        <v>2</v>
      </c>
      <c r="AA137" s="131">
        <v>1</v>
      </c>
      <c r="AB137" s="131">
        <v>1</v>
      </c>
      <c r="AC137" s="131">
        <v>1</v>
      </c>
      <c r="AZ137" s="131">
        <v>1</v>
      </c>
      <c r="BA137" s="131">
        <f>IF(AZ137=1,G137,0)</f>
        <v>0</v>
      </c>
      <c r="BB137" s="131">
        <f>IF(AZ137=2,G137,0)</f>
        <v>0</v>
      </c>
      <c r="BC137" s="131">
        <f>IF(AZ137=3,G137,0)</f>
        <v>0</v>
      </c>
      <c r="BD137" s="131">
        <f>IF(AZ137=4,G137,0)</f>
        <v>0</v>
      </c>
      <c r="BE137" s="131">
        <f>IF(AZ137=5,G137,0)</f>
        <v>0</v>
      </c>
      <c r="CA137" s="157">
        <v>1</v>
      </c>
      <c r="CB137" s="157">
        <v>1</v>
      </c>
      <c r="CZ137" s="131">
        <v>0</v>
      </c>
    </row>
    <row r="138" spans="1:104" x14ac:dyDescent="0.2">
      <c r="A138" s="151">
        <v>67</v>
      </c>
      <c r="B138" s="152" t="s">
        <v>227</v>
      </c>
      <c r="C138" s="153" t="s">
        <v>265</v>
      </c>
      <c r="D138" s="154" t="s">
        <v>220</v>
      </c>
      <c r="E138" s="155">
        <v>35</v>
      </c>
      <c r="F138" s="155">
        <v>0</v>
      </c>
      <c r="G138" s="156">
        <f>E138*F138</f>
        <v>0</v>
      </c>
      <c r="O138" s="150">
        <v>2</v>
      </c>
      <c r="AA138" s="131">
        <v>1</v>
      </c>
      <c r="AB138" s="131">
        <v>0</v>
      </c>
      <c r="AC138" s="131">
        <v>0</v>
      </c>
      <c r="AZ138" s="131">
        <v>1</v>
      </c>
      <c r="BA138" s="131">
        <f>IF(AZ138=1,G138,0)</f>
        <v>0</v>
      </c>
      <c r="BB138" s="131">
        <f>IF(AZ138=2,G138,0)</f>
        <v>0</v>
      </c>
      <c r="BC138" s="131">
        <f>IF(AZ138=3,G138,0)</f>
        <v>0</v>
      </c>
      <c r="BD138" s="131">
        <f>IF(AZ138=4,G138,0)</f>
        <v>0</v>
      </c>
      <c r="BE138" s="131">
        <f>IF(AZ138=5,G138,0)</f>
        <v>0</v>
      </c>
      <c r="CA138" s="157">
        <v>1</v>
      </c>
      <c r="CB138" s="157">
        <v>0</v>
      </c>
      <c r="CZ138" s="131">
        <v>0</v>
      </c>
    </row>
    <row r="139" spans="1:104" x14ac:dyDescent="0.2">
      <c r="A139" s="151">
        <v>68</v>
      </c>
      <c r="B139" s="152" t="s">
        <v>232</v>
      </c>
      <c r="C139" s="153" t="s">
        <v>233</v>
      </c>
      <c r="D139" s="154" t="s">
        <v>115</v>
      </c>
      <c r="E139" s="155">
        <v>0.17499999999999999</v>
      </c>
      <c r="F139" s="155">
        <v>0</v>
      </c>
      <c r="G139" s="156">
        <f>E139*F139</f>
        <v>0</v>
      </c>
      <c r="O139" s="150">
        <v>2</v>
      </c>
      <c r="AA139" s="131">
        <v>1</v>
      </c>
      <c r="AB139" s="131">
        <v>1</v>
      </c>
      <c r="AC139" s="131">
        <v>1</v>
      </c>
      <c r="AZ139" s="131">
        <v>1</v>
      </c>
      <c r="BA139" s="131">
        <f>IF(AZ139=1,G139,0)</f>
        <v>0</v>
      </c>
      <c r="BB139" s="131">
        <f>IF(AZ139=2,G139,0)</f>
        <v>0</v>
      </c>
      <c r="BC139" s="131">
        <f>IF(AZ139=3,G139,0)</f>
        <v>0</v>
      </c>
      <c r="BD139" s="131">
        <f>IF(AZ139=4,G139,0)</f>
        <v>0</v>
      </c>
      <c r="BE139" s="131">
        <f>IF(AZ139=5,G139,0)</f>
        <v>0</v>
      </c>
      <c r="CA139" s="157">
        <v>1</v>
      </c>
      <c r="CB139" s="157">
        <v>1</v>
      </c>
      <c r="CZ139" s="131">
        <v>0</v>
      </c>
    </row>
    <row r="140" spans="1:104" x14ac:dyDescent="0.2">
      <c r="A140" s="158"/>
      <c r="B140" s="160"/>
      <c r="C140" s="202" t="s">
        <v>266</v>
      </c>
      <c r="D140" s="203"/>
      <c r="E140" s="161">
        <v>0.17499999999999999</v>
      </c>
      <c r="F140" s="162"/>
      <c r="G140" s="163"/>
      <c r="M140" s="159" t="s">
        <v>266</v>
      </c>
      <c r="O140" s="150"/>
    </row>
    <row r="141" spans="1:104" x14ac:dyDescent="0.2">
      <c r="A141" s="151">
        <v>69</v>
      </c>
      <c r="B141" s="152" t="s">
        <v>235</v>
      </c>
      <c r="C141" s="153" t="s">
        <v>236</v>
      </c>
      <c r="D141" s="154" t="s">
        <v>115</v>
      </c>
      <c r="E141" s="155">
        <v>0.17499999999999999</v>
      </c>
      <c r="F141" s="155">
        <v>0</v>
      </c>
      <c r="G141" s="156">
        <f>E141*F141</f>
        <v>0</v>
      </c>
      <c r="O141" s="150">
        <v>2</v>
      </c>
      <c r="AA141" s="131">
        <v>1</v>
      </c>
      <c r="AB141" s="131">
        <v>1</v>
      </c>
      <c r="AC141" s="131">
        <v>1</v>
      </c>
      <c r="AZ141" s="131">
        <v>1</v>
      </c>
      <c r="BA141" s="131">
        <f>IF(AZ141=1,G141,0)</f>
        <v>0</v>
      </c>
      <c r="BB141" s="131">
        <f>IF(AZ141=2,G141,0)</f>
        <v>0</v>
      </c>
      <c r="BC141" s="131">
        <f>IF(AZ141=3,G141,0)</f>
        <v>0</v>
      </c>
      <c r="BD141" s="131">
        <f>IF(AZ141=4,G141,0)</f>
        <v>0</v>
      </c>
      <c r="BE141" s="131">
        <f>IF(AZ141=5,G141,0)</f>
        <v>0</v>
      </c>
      <c r="CA141" s="157">
        <v>1</v>
      </c>
      <c r="CB141" s="157">
        <v>1</v>
      </c>
      <c r="CZ141" s="131">
        <v>0</v>
      </c>
    </row>
    <row r="142" spans="1:104" x14ac:dyDescent="0.2">
      <c r="A142" s="151">
        <v>70</v>
      </c>
      <c r="B142" s="152" t="s">
        <v>141</v>
      </c>
      <c r="C142" s="153" t="s">
        <v>267</v>
      </c>
      <c r="D142" s="154" t="s">
        <v>143</v>
      </c>
      <c r="E142" s="155">
        <v>1.75</v>
      </c>
      <c r="F142" s="155">
        <v>0</v>
      </c>
      <c r="G142" s="156">
        <f>E142*F142</f>
        <v>0</v>
      </c>
      <c r="O142" s="150">
        <v>2</v>
      </c>
      <c r="AA142" s="131">
        <v>12</v>
      </c>
      <c r="AB142" s="131">
        <v>0</v>
      </c>
      <c r="AC142" s="131">
        <v>120</v>
      </c>
      <c r="AZ142" s="131">
        <v>1</v>
      </c>
      <c r="BA142" s="131">
        <f>IF(AZ142=1,G142,0)</f>
        <v>0</v>
      </c>
      <c r="BB142" s="131">
        <f>IF(AZ142=2,G142,0)</f>
        <v>0</v>
      </c>
      <c r="BC142" s="131">
        <f>IF(AZ142=3,G142,0)</f>
        <v>0</v>
      </c>
      <c r="BD142" s="131">
        <f>IF(AZ142=4,G142,0)</f>
        <v>0</v>
      </c>
      <c r="BE142" s="131">
        <f>IF(AZ142=5,G142,0)</f>
        <v>0</v>
      </c>
      <c r="CA142" s="157">
        <v>12</v>
      </c>
      <c r="CB142" s="157">
        <v>0</v>
      </c>
      <c r="CZ142" s="131">
        <v>0</v>
      </c>
    </row>
    <row r="143" spans="1:104" x14ac:dyDescent="0.2">
      <c r="A143" s="158"/>
      <c r="B143" s="160"/>
      <c r="C143" s="202" t="s">
        <v>268</v>
      </c>
      <c r="D143" s="203"/>
      <c r="E143" s="161">
        <v>1.75</v>
      </c>
      <c r="F143" s="162"/>
      <c r="G143" s="163"/>
      <c r="M143" s="159" t="s">
        <v>268</v>
      </c>
      <c r="O143" s="150"/>
    </row>
    <row r="144" spans="1:104" x14ac:dyDescent="0.2">
      <c r="A144" s="151">
        <v>71</v>
      </c>
      <c r="B144" s="152" t="s">
        <v>141</v>
      </c>
      <c r="C144" s="153" t="s">
        <v>239</v>
      </c>
      <c r="D144" s="154" t="s">
        <v>220</v>
      </c>
      <c r="E144" s="155">
        <v>35</v>
      </c>
      <c r="F144" s="155">
        <v>0</v>
      </c>
      <c r="G144" s="156">
        <f>E144*F144</f>
        <v>0</v>
      </c>
      <c r="O144" s="150">
        <v>2</v>
      </c>
      <c r="AA144" s="131">
        <v>12</v>
      </c>
      <c r="AB144" s="131">
        <v>0</v>
      </c>
      <c r="AC144" s="131">
        <v>122</v>
      </c>
      <c r="AZ144" s="131">
        <v>1</v>
      </c>
      <c r="BA144" s="131">
        <f>IF(AZ144=1,G144,0)</f>
        <v>0</v>
      </c>
      <c r="BB144" s="131">
        <f>IF(AZ144=2,G144,0)</f>
        <v>0</v>
      </c>
      <c r="BC144" s="131">
        <f>IF(AZ144=3,G144,0)</f>
        <v>0</v>
      </c>
      <c r="BD144" s="131">
        <f>IF(AZ144=4,G144,0)</f>
        <v>0</v>
      </c>
      <c r="BE144" s="131">
        <f>IF(AZ144=5,G144,0)</f>
        <v>0</v>
      </c>
      <c r="CA144" s="157">
        <v>12</v>
      </c>
      <c r="CB144" s="157">
        <v>0</v>
      </c>
      <c r="CZ144" s="131">
        <v>0</v>
      </c>
    </row>
    <row r="145" spans="1:104" x14ac:dyDescent="0.2">
      <c r="A145" s="158"/>
      <c r="B145" s="160"/>
      <c r="C145" s="202" t="s">
        <v>269</v>
      </c>
      <c r="D145" s="203"/>
      <c r="E145" s="161">
        <v>35</v>
      </c>
      <c r="F145" s="162"/>
      <c r="G145" s="163"/>
      <c r="M145" s="159" t="s">
        <v>269</v>
      </c>
      <c r="O145" s="150"/>
    </row>
    <row r="146" spans="1:104" x14ac:dyDescent="0.2">
      <c r="A146" s="151">
        <v>72</v>
      </c>
      <c r="B146" s="152" t="s">
        <v>141</v>
      </c>
      <c r="C146" s="153" t="s">
        <v>241</v>
      </c>
      <c r="D146" s="154" t="s">
        <v>220</v>
      </c>
      <c r="E146" s="155">
        <v>35</v>
      </c>
      <c r="F146" s="155">
        <v>0</v>
      </c>
      <c r="G146" s="156">
        <f>E146*F146</f>
        <v>0</v>
      </c>
      <c r="O146" s="150">
        <v>2</v>
      </c>
      <c r="AA146" s="131">
        <v>12</v>
      </c>
      <c r="AB146" s="131">
        <v>0</v>
      </c>
      <c r="AC146" s="131">
        <v>132</v>
      </c>
      <c r="AZ146" s="131">
        <v>1</v>
      </c>
      <c r="BA146" s="131">
        <f>IF(AZ146=1,G146,0)</f>
        <v>0</v>
      </c>
      <c r="BB146" s="131">
        <f>IF(AZ146=2,G146,0)</f>
        <v>0</v>
      </c>
      <c r="BC146" s="131">
        <f>IF(AZ146=3,G146,0)</f>
        <v>0</v>
      </c>
      <c r="BD146" s="131">
        <f>IF(AZ146=4,G146,0)</f>
        <v>0</v>
      </c>
      <c r="BE146" s="131">
        <f>IF(AZ146=5,G146,0)</f>
        <v>0</v>
      </c>
      <c r="CA146" s="157">
        <v>12</v>
      </c>
      <c r="CB146" s="157">
        <v>0</v>
      </c>
      <c r="CZ146" s="131">
        <v>0</v>
      </c>
    </row>
    <row r="147" spans="1:104" x14ac:dyDescent="0.2">
      <c r="A147" s="151">
        <v>73</v>
      </c>
      <c r="B147" s="152" t="s">
        <v>270</v>
      </c>
      <c r="C147" s="153" t="s">
        <v>271</v>
      </c>
      <c r="D147" s="154" t="s">
        <v>220</v>
      </c>
      <c r="E147" s="155">
        <v>20</v>
      </c>
      <c r="F147" s="155">
        <v>0</v>
      </c>
      <c r="G147" s="156">
        <f>E147*F147</f>
        <v>0</v>
      </c>
      <c r="O147" s="150">
        <v>2</v>
      </c>
      <c r="AA147" s="131">
        <v>3</v>
      </c>
      <c r="AB147" s="131">
        <v>1</v>
      </c>
      <c r="AC147" s="131" t="s">
        <v>270</v>
      </c>
      <c r="AZ147" s="131">
        <v>1</v>
      </c>
      <c r="BA147" s="131">
        <f>IF(AZ147=1,G147,0)</f>
        <v>0</v>
      </c>
      <c r="BB147" s="131">
        <f>IF(AZ147=2,G147,0)</f>
        <v>0</v>
      </c>
      <c r="BC147" s="131">
        <f>IF(AZ147=3,G147,0)</f>
        <v>0</v>
      </c>
      <c r="BD147" s="131">
        <f>IF(AZ147=4,G147,0)</f>
        <v>0</v>
      </c>
      <c r="BE147" s="131">
        <f>IF(AZ147=5,G147,0)</f>
        <v>0</v>
      </c>
      <c r="CA147" s="157">
        <v>3</v>
      </c>
      <c r="CB147" s="157">
        <v>1</v>
      </c>
      <c r="CZ147" s="131">
        <v>6.0000000000000001E-3</v>
      </c>
    </row>
    <row r="148" spans="1:104" x14ac:dyDescent="0.2">
      <c r="A148" s="151">
        <v>74</v>
      </c>
      <c r="B148" s="152" t="s">
        <v>272</v>
      </c>
      <c r="C148" s="153" t="s">
        <v>273</v>
      </c>
      <c r="D148" s="154" t="s">
        <v>220</v>
      </c>
      <c r="E148" s="155">
        <v>15</v>
      </c>
      <c r="F148" s="155">
        <v>0</v>
      </c>
      <c r="G148" s="156">
        <f>E148*F148</f>
        <v>0</v>
      </c>
      <c r="O148" s="150">
        <v>2</v>
      </c>
      <c r="AA148" s="131">
        <v>3</v>
      </c>
      <c r="AB148" s="131">
        <v>1</v>
      </c>
      <c r="AC148" s="131" t="s">
        <v>272</v>
      </c>
      <c r="AZ148" s="131">
        <v>1</v>
      </c>
      <c r="BA148" s="131">
        <f>IF(AZ148=1,G148,0)</f>
        <v>0</v>
      </c>
      <c r="BB148" s="131">
        <f>IF(AZ148=2,G148,0)</f>
        <v>0</v>
      </c>
      <c r="BC148" s="131">
        <f>IF(AZ148=3,G148,0)</f>
        <v>0</v>
      </c>
      <c r="BD148" s="131">
        <f>IF(AZ148=4,G148,0)</f>
        <v>0</v>
      </c>
      <c r="BE148" s="131">
        <f>IF(AZ148=5,G148,0)</f>
        <v>0</v>
      </c>
      <c r="CA148" s="157">
        <v>3</v>
      </c>
      <c r="CB148" s="157">
        <v>1</v>
      </c>
      <c r="CZ148" s="131">
        <v>3.3000000000000002E-2</v>
      </c>
    </row>
    <row r="149" spans="1:104" x14ac:dyDescent="0.2">
      <c r="A149" s="164"/>
      <c r="B149" s="165" t="s">
        <v>75</v>
      </c>
      <c r="C149" s="166" t="str">
        <f>CONCATENATE(B136," ",C136)</f>
        <v>19 Keře</v>
      </c>
      <c r="D149" s="167"/>
      <c r="E149" s="168"/>
      <c r="F149" s="169"/>
      <c r="G149" s="170">
        <f>SUM(G136:G148)</f>
        <v>0</v>
      </c>
      <c r="O149" s="150">
        <v>4</v>
      </c>
      <c r="BA149" s="171">
        <f>SUM(BA136:BA148)</f>
        <v>0</v>
      </c>
      <c r="BB149" s="171">
        <f>SUM(BB136:BB148)</f>
        <v>0</v>
      </c>
      <c r="BC149" s="171">
        <f>SUM(BC136:BC148)</f>
        <v>0</v>
      </c>
      <c r="BD149" s="171">
        <f>SUM(BD136:BD148)</f>
        <v>0</v>
      </c>
      <c r="BE149" s="171">
        <f>SUM(BE136:BE148)</f>
        <v>0</v>
      </c>
    </row>
    <row r="150" spans="1:104" x14ac:dyDescent="0.2">
      <c r="A150" s="144" t="s">
        <v>72</v>
      </c>
      <c r="B150" s="145" t="s">
        <v>274</v>
      </c>
      <c r="C150" s="146" t="s">
        <v>275</v>
      </c>
      <c r="D150" s="147"/>
      <c r="E150" s="148"/>
      <c r="F150" s="148"/>
      <c r="G150" s="149"/>
      <c r="O150" s="150">
        <v>1</v>
      </c>
    </row>
    <row r="151" spans="1:104" x14ac:dyDescent="0.2">
      <c r="A151" s="151">
        <v>75</v>
      </c>
      <c r="B151" s="152" t="s">
        <v>276</v>
      </c>
      <c r="C151" s="153" t="s">
        <v>277</v>
      </c>
      <c r="D151" s="154" t="s">
        <v>115</v>
      </c>
      <c r="E151" s="155">
        <v>4.0971000000000002</v>
      </c>
      <c r="F151" s="155">
        <v>0</v>
      </c>
      <c r="G151" s="156">
        <f>E151*F151</f>
        <v>0</v>
      </c>
      <c r="O151" s="150">
        <v>2</v>
      </c>
      <c r="AA151" s="131">
        <v>1</v>
      </c>
      <c r="AB151" s="131">
        <v>1</v>
      </c>
      <c r="AC151" s="131">
        <v>1</v>
      </c>
      <c r="AZ151" s="131">
        <v>1</v>
      </c>
      <c r="BA151" s="131">
        <f>IF(AZ151=1,G151,0)</f>
        <v>0</v>
      </c>
      <c r="BB151" s="131">
        <f>IF(AZ151=2,G151,0)</f>
        <v>0</v>
      </c>
      <c r="BC151" s="131">
        <f>IF(AZ151=3,G151,0)</f>
        <v>0</v>
      </c>
      <c r="BD151" s="131">
        <f>IF(AZ151=4,G151,0)</f>
        <v>0</v>
      </c>
      <c r="BE151" s="131">
        <f>IF(AZ151=5,G151,0)</f>
        <v>0</v>
      </c>
      <c r="CA151" s="157">
        <v>1</v>
      </c>
      <c r="CB151" s="157">
        <v>1</v>
      </c>
      <c r="CZ151" s="131">
        <v>2.3323800000000001</v>
      </c>
    </row>
    <row r="152" spans="1:104" x14ac:dyDescent="0.2">
      <c r="A152" s="158"/>
      <c r="B152" s="160"/>
      <c r="C152" s="202" t="s">
        <v>278</v>
      </c>
      <c r="D152" s="203"/>
      <c r="E152" s="161">
        <v>1.5435000000000001</v>
      </c>
      <c r="F152" s="162"/>
      <c r="G152" s="163"/>
      <c r="M152" s="159" t="s">
        <v>278</v>
      </c>
      <c r="O152" s="150"/>
    </row>
    <row r="153" spans="1:104" x14ac:dyDescent="0.2">
      <c r="A153" s="158"/>
      <c r="B153" s="160"/>
      <c r="C153" s="202" t="s">
        <v>279</v>
      </c>
      <c r="D153" s="203"/>
      <c r="E153" s="161">
        <v>2.5535999999999999</v>
      </c>
      <c r="F153" s="162"/>
      <c r="G153" s="163"/>
      <c r="M153" s="159" t="s">
        <v>279</v>
      </c>
      <c r="O153" s="150"/>
    </row>
    <row r="154" spans="1:104" x14ac:dyDescent="0.2">
      <c r="A154" s="164"/>
      <c r="B154" s="165" t="s">
        <v>75</v>
      </c>
      <c r="C154" s="166" t="str">
        <f>CONCATENATE(B150," ",C150)</f>
        <v>2 Základy a zvláštní zakládání</v>
      </c>
      <c r="D154" s="167"/>
      <c r="E154" s="168"/>
      <c r="F154" s="169"/>
      <c r="G154" s="170">
        <f>SUM(G150:G153)</f>
        <v>0</v>
      </c>
      <c r="O154" s="150">
        <v>4</v>
      </c>
      <c r="BA154" s="171">
        <f>SUM(BA150:BA153)</f>
        <v>0</v>
      </c>
      <c r="BB154" s="171">
        <f>SUM(BB150:BB153)</f>
        <v>0</v>
      </c>
      <c r="BC154" s="171">
        <f>SUM(BC150:BC153)</f>
        <v>0</v>
      </c>
      <c r="BD154" s="171">
        <f>SUM(BD150:BD153)</f>
        <v>0</v>
      </c>
      <c r="BE154" s="171">
        <f>SUM(BE150:BE153)</f>
        <v>0</v>
      </c>
    </row>
    <row r="155" spans="1:104" x14ac:dyDescent="0.2">
      <c r="A155" s="144" t="s">
        <v>72</v>
      </c>
      <c r="B155" s="145" t="s">
        <v>280</v>
      </c>
      <c r="C155" s="146" t="s">
        <v>281</v>
      </c>
      <c r="D155" s="147"/>
      <c r="E155" s="148"/>
      <c r="F155" s="148"/>
      <c r="G155" s="149"/>
      <c r="O155" s="150">
        <v>1</v>
      </c>
    </row>
    <row r="156" spans="1:104" ht="22.5" x14ac:dyDescent="0.2">
      <c r="A156" s="151">
        <v>76</v>
      </c>
      <c r="B156" s="152" t="s">
        <v>282</v>
      </c>
      <c r="C156" s="153" t="s">
        <v>283</v>
      </c>
      <c r="D156" s="154" t="s">
        <v>104</v>
      </c>
      <c r="E156" s="155">
        <v>250</v>
      </c>
      <c r="F156" s="155">
        <v>0</v>
      </c>
      <c r="G156" s="156">
        <f>E156*F156</f>
        <v>0</v>
      </c>
      <c r="O156" s="150">
        <v>2</v>
      </c>
      <c r="AA156" s="131">
        <v>1</v>
      </c>
      <c r="AB156" s="131">
        <v>0</v>
      </c>
      <c r="AC156" s="131">
        <v>0</v>
      </c>
      <c r="AZ156" s="131">
        <v>1</v>
      </c>
      <c r="BA156" s="131">
        <f>IF(AZ156=1,G156,0)</f>
        <v>0</v>
      </c>
      <c r="BB156" s="131">
        <f>IF(AZ156=2,G156,0)</f>
        <v>0</v>
      </c>
      <c r="BC156" s="131">
        <f>IF(AZ156=3,G156,0)</f>
        <v>0</v>
      </c>
      <c r="BD156" s="131">
        <f>IF(AZ156=4,G156,0)</f>
        <v>0</v>
      </c>
      <c r="BE156" s="131">
        <f>IF(AZ156=5,G156,0)</f>
        <v>0</v>
      </c>
      <c r="CA156" s="157">
        <v>1</v>
      </c>
      <c r="CB156" s="157">
        <v>0</v>
      </c>
      <c r="CZ156" s="131">
        <v>7.9000000000000001E-2</v>
      </c>
    </row>
    <row r="157" spans="1:104" x14ac:dyDescent="0.2">
      <c r="A157" s="151">
        <v>77</v>
      </c>
      <c r="B157" s="152" t="s">
        <v>190</v>
      </c>
      <c r="C157" s="153" t="s">
        <v>191</v>
      </c>
      <c r="D157" s="154" t="s">
        <v>104</v>
      </c>
      <c r="E157" s="155">
        <v>250</v>
      </c>
      <c r="F157" s="155">
        <v>0</v>
      </c>
      <c r="G157" s="156">
        <f>E157*F157</f>
        <v>0</v>
      </c>
      <c r="O157" s="150">
        <v>2</v>
      </c>
      <c r="AA157" s="131">
        <v>1</v>
      </c>
      <c r="AB157" s="131">
        <v>0</v>
      </c>
      <c r="AC157" s="131">
        <v>0</v>
      </c>
      <c r="AZ157" s="131">
        <v>1</v>
      </c>
      <c r="BA157" s="131">
        <f>IF(AZ157=1,G157,0)</f>
        <v>0</v>
      </c>
      <c r="BB157" s="131">
        <f>IF(AZ157=2,G157,0)</f>
        <v>0</v>
      </c>
      <c r="BC157" s="131">
        <f>IF(AZ157=3,G157,0)</f>
        <v>0</v>
      </c>
      <c r="BD157" s="131">
        <f>IF(AZ157=4,G157,0)</f>
        <v>0</v>
      </c>
      <c r="BE157" s="131">
        <f>IF(AZ157=5,G157,0)</f>
        <v>0</v>
      </c>
      <c r="CA157" s="157">
        <v>1</v>
      </c>
      <c r="CB157" s="157">
        <v>0</v>
      </c>
      <c r="CZ157" s="131">
        <v>0</v>
      </c>
    </row>
    <row r="158" spans="1:104" x14ac:dyDescent="0.2">
      <c r="A158" s="151">
        <v>78</v>
      </c>
      <c r="B158" s="152" t="s">
        <v>284</v>
      </c>
      <c r="C158" s="153" t="s">
        <v>285</v>
      </c>
      <c r="D158" s="154" t="s">
        <v>104</v>
      </c>
      <c r="E158" s="155">
        <v>250</v>
      </c>
      <c r="F158" s="155">
        <v>0</v>
      </c>
      <c r="G158" s="156">
        <f>E158*F158</f>
        <v>0</v>
      </c>
      <c r="O158" s="150">
        <v>2</v>
      </c>
      <c r="AA158" s="131">
        <v>1</v>
      </c>
      <c r="AB158" s="131">
        <v>1</v>
      </c>
      <c r="AC158" s="131">
        <v>1</v>
      </c>
      <c r="AZ158" s="131">
        <v>1</v>
      </c>
      <c r="BA158" s="131">
        <f>IF(AZ158=1,G158,0)</f>
        <v>0</v>
      </c>
      <c r="BB158" s="131">
        <f>IF(AZ158=2,G158,0)</f>
        <v>0</v>
      </c>
      <c r="BC158" s="131">
        <f>IF(AZ158=3,G158,0)</f>
        <v>0</v>
      </c>
      <c r="BD158" s="131">
        <f>IF(AZ158=4,G158,0)</f>
        <v>0</v>
      </c>
      <c r="BE158" s="131">
        <f>IF(AZ158=5,G158,0)</f>
        <v>0</v>
      </c>
      <c r="CA158" s="157">
        <v>1</v>
      </c>
      <c r="CB158" s="157">
        <v>1</v>
      </c>
      <c r="CZ158" s="131">
        <v>9.8199999999999996E-2</v>
      </c>
    </row>
    <row r="159" spans="1:104" x14ac:dyDescent="0.2">
      <c r="A159" s="151">
        <v>79</v>
      </c>
      <c r="B159" s="152" t="s">
        <v>286</v>
      </c>
      <c r="C159" s="153" t="s">
        <v>287</v>
      </c>
      <c r="D159" s="154" t="s">
        <v>104</v>
      </c>
      <c r="E159" s="155">
        <v>250</v>
      </c>
      <c r="F159" s="155">
        <v>0</v>
      </c>
      <c r="G159" s="156">
        <f>E159*F159</f>
        <v>0</v>
      </c>
      <c r="O159" s="150">
        <v>2</v>
      </c>
      <c r="AA159" s="131">
        <v>1</v>
      </c>
      <c r="AB159" s="131">
        <v>1</v>
      </c>
      <c r="AC159" s="131">
        <v>1</v>
      </c>
      <c r="AZ159" s="131">
        <v>1</v>
      </c>
      <c r="BA159" s="131">
        <f>IF(AZ159=1,G159,0)</f>
        <v>0</v>
      </c>
      <c r="BB159" s="131">
        <f>IF(AZ159=2,G159,0)</f>
        <v>0</v>
      </c>
      <c r="BC159" s="131">
        <f>IF(AZ159=3,G159,0)</f>
        <v>0</v>
      </c>
      <c r="BD159" s="131">
        <f>IF(AZ159=4,G159,0)</f>
        <v>0</v>
      </c>
      <c r="BE159" s="131">
        <f>IF(AZ159=5,G159,0)</f>
        <v>0</v>
      </c>
      <c r="CA159" s="157">
        <v>1</v>
      </c>
      <c r="CB159" s="157">
        <v>1</v>
      </c>
      <c r="CZ159" s="131">
        <v>5.0099999999999997E-3</v>
      </c>
    </row>
    <row r="160" spans="1:104" ht="22.5" x14ac:dyDescent="0.2">
      <c r="A160" s="151">
        <v>80</v>
      </c>
      <c r="B160" s="152" t="s">
        <v>288</v>
      </c>
      <c r="C160" s="153" t="s">
        <v>289</v>
      </c>
      <c r="D160" s="154" t="s">
        <v>91</v>
      </c>
      <c r="E160" s="155">
        <v>1000</v>
      </c>
      <c r="F160" s="155">
        <v>0</v>
      </c>
      <c r="G160" s="156">
        <f>E160*F160</f>
        <v>0</v>
      </c>
      <c r="O160" s="150">
        <v>2</v>
      </c>
      <c r="AA160" s="131">
        <v>1</v>
      </c>
      <c r="AB160" s="131">
        <v>1</v>
      </c>
      <c r="AC160" s="131">
        <v>1</v>
      </c>
      <c r="AZ160" s="131">
        <v>1</v>
      </c>
      <c r="BA160" s="131">
        <f>IF(AZ160=1,G160,0)</f>
        <v>0</v>
      </c>
      <c r="BB160" s="131">
        <f>IF(AZ160=2,G160,0)</f>
        <v>0</v>
      </c>
      <c r="BC160" s="131">
        <f>IF(AZ160=3,G160,0)</f>
        <v>0</v>
      </c>
      <c r="BD160" s="131">
        <f>IF(AZ160=4,G160,0)</f>
        <v>0</v>
      </c>
      <c r="BE160" s="131">
        <f>IF(AZ160=5,G160,0)</f>
        <v>0</v>
      </c>
      <c r="CA160" s="157">
        <v>1</v>
      </c>
      <c r="CB160" s="157">
        <v>1</v>
      </c>
      <c r="CZ160" s="131">
        <v>0.13209000000000001</v>
      </c>
    </row>
    <row r="161" spans="1:104" x14ac:dyDescent="0.2">
      <c r="A161" s="158"/>
      <c r="B161" s="160"/>
      <c r="C161" s="202" t="s">
        <v>290</v>
      </c>
      <c r="D161" s="203"/>
      <c r="E161" s="161">
        <v>1000</v>
      </c>
      <c r="F161" s="162"/>
      <c r="G161" s="163"/>
      <c r="M161" s="159" t="s">
        <v>290</v>
      </c>
      <c r="O161" s="150"/>
    </row>
    <row r="162" spans="1:104" x14ac:dyDescent="0.2">
      <c r="A162" s="164"/>
      <c r="B162" s="165" t="s">
        <v>75</v>
      </c>
      <c r="C162" s="166" t="str">
        <f>CONCATENATE(B155," ",C155)</f>
        <v>46 Zpevněné plochy</v>
      </c>
      <c r="D162" s="167"/>
      <c r="E162" s="168"/>
      <c r="F162" s="169"/>
      <c r="G162" s="170">
        <f>SUM(G155:G161)</f>
        <v>0</v>
      </c>
      <c r="O162" s="150">
        <v>4</v>
      </c>
      <c r="BA162" s="171">
        <f>SUM(BA155:BA161)</f>
        <v>0</v>
      </c>
      <c r="BB162" s="171">
        <f>SUM(BB155:BB161)</f>
        <v>0</v>
      </c>
      <c r="BC162" s="171">
        <f>SUM(BC155:BC161)</f>
        <v>0</v>
      </c>
      <c r="BD162" s="171">
        <f>SUM(BD155:BD161)</f>
        <v>0</v>
      </c>
      <c r="BE162" s="171">
        <f>SUM(BE155:BE161)</f>
        <v>0</v>
      </c>
    </row>
    <row r="163" spans="1:104" x14ac:dyDescent="0.2">
      <c r="A163" s="144" t="s">
        <v>72</v>
      </c>
      <c r="B163" s="145" t="s">
        <v>291</v>
      </c>
      <c r="C163" s="146" t="s">
        <v>292</v>
      </c>
      <c r="D163" s="147"/>
      <c r="E163" s="148"/>
      <c r="F163" s="148"/>
      <c r="G163" s="149"/>
      <c r="O163" s="150">
        <v>1</v>
      </c>
    </row>
    <row r="164" spans="1:104" ht="22.5" x14ac:dyDescent="0.2">
      <c r="A164" s="151">
        <v>81</v>
      </c>
      <c r="B164" s="152" t="s">
        <v>293</v>
      </c>
      <c r="C164" s="153" t="s">
        <v>294</v>
      </c>
      <c r="D164" s="154" t="s">
        <v>104</v>
      </c>
      <c r="E164" s="155">
        <v>160</v>
      </c>
      <c r="F164" s="155">
        <v>0</v>
      </c>
      <c r="G164" s="156">
        <f>E164*F164</f>
        <v>0</v>
      </c>
      <c r="O164" s="150">
        <v>2</v>
      </c>
      <c r="AA164" s="131">
        <v>1</v>
      </c>
      <c r="AB164" s="131">
        <v>0</v>
      </c>
      <c r="AC164" s="131">
        <v>0</v>
      </c>
      <c r="AZ164" s="131">
        <v>1</v>
      </c>
      <c r="BA164" s="131">
        <f>IF(AZ164=1,G164,0)</f>
        <v>0</v>
      </c>
      <c r="BB164" s="131">
        <f>IF(AZ164=2,G164,0)</f>
        <v>0</v>
      </c>
      <c r="BC164" s="131">
        <f>IF(AZ164=3,G164,0)</f>
        <v>0</v>
      </c>
      <c r="BD164" s="131">
        <f>IF(AZ164=4,G164,0)</f>
        <v>0</v>
      </c>
      <c r="BE164" s="131">
        <f>IF(AZ164=5,G164,0)</f>
        <v>0</v>
      </c>
      <c r="CA164" s="157">
        <v>1</v>
      </c>
      <c r="CB164" s="157">
        <v>0</v>
      </c>
      <c r="CZ164" s="131">
        <v>7.8E-2</v>
      </c>
    </row>
    <row r="165" spans="1:104" x14ac:dyDescent="0.2">
      <c r="A165" s="151">
        <v>82</v>
      </c>
      <c r="B165" s="152" t="s">
        <v>295</v>
      </c>
      <c r="C165" s="153" t="s">
        <v>296</v>
      </c>
      <c r="D165" s="154" t="s">
        <v>104</v>
      </c>
      <c r="E165" s="155">
        <v>160</v>
      </c>
      <c r="F165" s="155">
        <v>0</v>
      </c>
      <c r="G165" s="156">
        <f>E165*F165</f>
        <v>0</v>
      </c>
      <c r="O165" s="150">
        <v>2</v>
      </c>
      <c r="AA165" s="131">
        <v>1</v>
      </c>
      <c r="AB165" s="131">
        <v>1</v>
      </c>
      <c r="AC165" s="131">
        <v>1</v>
      </c>
      <c r="AZ165" s="131">
        <v>1</v>
      </c>
      <c r="BA165" s="131">
        <f>IF(AZ165=1,G165,0)</f>
        <v>0</v>
      </c>
      <c r="BB165" s="131">
        <f>IF(AZ165=2,G165,0)</f>
        <v>0</v>
      </c>
      <c r="BC165" s="131">
        <f>IF(AZ165=3,G165,0)</f>
        <v>0</v>
      </c>
      <c r="BD165" s="131">
        <f>IF(AZ165=4,G165,0)</f>
        <v>0</v>
      </c>
      <c r="BE165" s="131">
        <f>IF(AZ165=5,G165,0)</f>
        <v>0</v>
      </c>
      <c r="CA165" s="157">
        <v>1</v>
      </c>
      <c r="CB165" s="157">
        <v>1</v>
      </c>
      <c r="CZ165" s="131">
        <v>0.06</v>
      </c>
    </row>
    <row r="166" spans="1:104" x14ac:dyDescent="0.2">
      <c r="A166" s="164"/>
      <c r="B166" s="165" t="s">
        <v>75</v>
      </c>
      <c r="C166" s="166" t="str">
        <f>CONCATENATE(B163," ",C163)</f>
        <v>5 Komunikace,pochůzné pěšiny</v>
      </c>
      <c r="D166" s="167"/>
      <c r="E166" s="168"/>
      <c r="F166" s="169"/>
      <c r="G166" s="170">
        <f>SUM(G163:G165)</f>
        <v>0</v>
      </c>
      <c r="O166" s="150">
        <v>4</v>
      </c>
      <c r="BA166" s="171">
        <f>SUM(BA163:BA165)</f>
        <v>0</v>
      </c>
      <c r="BB166" s="171">
        <f>SUM(BB163:BB165)</f>
        <v>0</v>
      </c>
      <c r="BC166" s="171">
        <f>SUM(BC163:BC165)</f>
        <v>0</v>
      </c>
      <c r="BD166" s="171">
        <f>SUM(BD163:BD165)</f>
        <v>0</v>
      </c>
      <c r="BE166" s="171">
        <f>SUM(BE163:BE165)</f>
        <v>0</v>
      </c>
    </row>
    <row r="167" spans="1:104" x14ac:dyDescent="0.2">
      <c r="A167" s="144" t="s">
        <v>72</v>
      </c>
      <c r="B167" s="145" t="s">
        <v>297</v>
      </c>
      <c r="C167" s="146" t="s">
        <v>298</v>
      </c>
      <c r="D167" s="147"/>
      <c r="E167" s="148"/>
      <c r="F167" s="148"/>
      <c r="G167" s="149"/>
      <c r="O167" s="150">
        <v>1</v>
      </c>
    </row>
    <row r="168" spans="1:104" x14ac:dyDescent="0.2">
      <c r="A168" s="151">
        <v>83</v>
      </c>
      <c r="B168" s="152" t="s">
        <v>299</v>
      </c>
      <c r="C168" s="153" t="s">
        <v>300</v>
      </c>
      <c r="D168" s="154" t="s">
        <v>104</v>
      </c>
      <c r="E168" s="155">
        <v>4.5</v>
      </c>
      <c r="F168" s="155">
        <v>0</v>
      </c>
      <c r="G168" s="156">
        <f>E168*F168</f>
        <v>0</v>
      </c>
      <c r="O168" s="150">
        <v>2</v>
      </c>
      <c r="AA168" s="131">
        <v>1</v>
      </c>
      <c r="AB168" s="131">
        <v>1</v>
      </c>
      <c r="AC168" s="131">
        <v>1</v>
      </c>
      <c r="AZ168" s="131">
        <v>1</v>
      </c>
      <c r="BA168" s="131">
        <f>IF(AZ168=1,G168,0)</f>
        <v>0</v>
      </c>
      <c r="BB168" s="131">
        <f>IF(AZ168=2,G168,0)</f>
        <v>0</v>
      </c>
      <c r="BC168" s="131">
        <f>IF(AZ168=3,G168,0)</f>
        <v>0</v>
      </c>
      <c r="BD168" s="131">
        <f>IF(AZ168=4,G168,0)</f>
        <v>0</v>
      </c>
      <c r="BE168" s="131">
        <f>IF(AZ168=5,G168,0)</f>
        <v>0</v>
      </c>
      <c r="CA168" s="157">
        <v>1</v>
      </c>
      <c r="CB168" s="157">
        <v>1</v>
      </c>
      <c r="CZ168" s="131">
        <v>1.35E-2</v>
      </c>
    </row>
    <row r="169" spans="1:104" x14ac:dyDescent="0.2">
      <c r="A169" s="158"/>
      <c r="B169" s="160"/>
      <c r="C169" s="202" t="s">
        <v>301</v>
      </c>
      <c r="D169" s="203"/>
      <c r="E169" s="161">
        <v>4.5</v>
      </c>
      <c r="F169" s="162"/>
      <c r="G169" s="163"/>
      <c r="M169" s="159" t="s">
        <v>301</v>
      </c>
      <c r="O169" s="150"/>
    </row>
    <row r="170" spans="1:104" x14ac:dyDescent="0.2">
      <c r="A170" s="151">
        <v>84</v>
      </c>
      <c r="B170" s="152" t="s">
        <v>302</v>
      </c>
      <c r="C170" s="153" t="s">
        <v>303</v>
      </c>
      <c r="D170" s="154" t="s">
        <v>91</v>
      </c>
      <c r="E170" s="155">
        <v>10</v>
      </c>
      <c r="F170" s="155">
        <v>0</v>
      </c>
      <c r="G170" s="156">
        <f>E170*F170</f>
        <v>0</v>
      </c>
      <c r="O170" s="150">
        <v>2</v>
      </c>
      <c r="AA170" s="131">
        <v>1</v>
      </c>
      <c r="AB170" s="131">
        <v>1</v>
      </c>
      <c r="AC170" s="131">
        <v>1</v>
      </c>
      <c r="AZ170" s="131">
        <v>1</v>
      </c>
      <c r="BA170" s="131">
        <f>IF(AZ170=1,G170,0)</f>
        <v>0</v>
      </c>
      <c r="BB170" s="131">
        <f>IF(AZ170=2,G170,0)</f>
        <v>0</v>
      </c>
      <c r="BC170" s="131">
        <f>IF(AZ170=3,G170,0)</f>
        <v>0</v>
      </c>
      <c r="BD170" s="131">
        <f>IF(AZ170=4,G170,0)</f>
        <v>0</v>
      </c>
      <c r="BE170" s="131">
        <f>IF(AZ170=5,G170,0)</f>
        <v>0</v>
      </c>
      <c r="CA170" s="157">
        <v>1</v>
      </c>
      <c r="CB170" s="157">
        <v>1</v>
      </c>
      <c r="CZ170" s="131">
        <v>4.3099999999999996E-3</v>
      </c>
    </row>
    <row r="171" spans="1:104" x14ac:dyDescent="0.2">
      <c r="A171" s="158"/>
      <c r="B171" s="160"/>
      <c r="C171" s="202" t="s">
        <v>304</v>
      </c>
      <c r="D171" s="203"/>
      <c r="E171" s="161">
        <v>10</v>
      </c>
      <c r="F171" s="162"/>
      <c r="G171" s="163"/>
      <c r="M171" s="159" t="s">
        <v>304</v>
      </c>
      <c r="O171" s="150"/>
    </row>
    <row r="172" spans="1:104" x14ac:dyDescent="0.2">
      <c r="A172" s="151">
        <v>85</v>
      </c>
      <c r="B172" s="152" t="s">
        <v>305</v>
      </c>
      <c r="C172" s="153" t="s">
        <v>306</v>
      </c>
      <c r="D172" s="154" t="s">
        <v>104</v>
      </c>
      <c r="E172" s="155">
        <v>4.5</v>
      </c>
      <c r="F172" s="155">
        <v>0</v>
      </c>
      <c r="G172" s="156">
        <f>E172*F172</f>
        <v>0</v>
      </c>
      <c r="O172" s="150">
        <v>2</v>
      </c>
      <c r="AA172" s="131">
        <v>1</v>
      </c>
      <c r="AB172" s="131">
        <v>1</v>
      </c>
      <c r="AC172" s="131">
        <v>1</v>
      </c>
      <c r="AZ172" s="131">
        <v>1</v>
      </c>
      <c r="BA172" s="131">
        <f>IF(AZ172=1,G172,0)</f>
        <v>0</v>
      </c>
      <c r="BB172" s="131">
        <f>IF(AZ172=2,G172,0)</f>
        <v>0</v>
      </c>
      <c r="BC172" s="131">
        <f>IF(AZ172=3,G172,0)</f>
        <v>0</v>
      </c>
      <c r="BD172" s="131">
        <f>IF(AZ172=4,G172,0)</f>
        <v>0</v>
      </c>
      <c r="BE172" s="131">
        <f>IF(AZ172=5,G172,0)</f>
        <v>0</v>
      </c>
      <c r="CA172" s="157">
        <v>1</v>
      </c>
      <c r="CB172" s="157">
        <v>1</v>
      </c>
      <c r="CZ172" s="131">
        <v>4.4139999999999999E-2</v>
      </c>
    </row>
    <row r="173" spans="1:104" x14ac:dyDescent="0.2">
      <c r="A173" s="158"/>
      <c r="B173" s="160"/>
      <c r="C173" s="202" t="s">
        <v>307</v>
      </c>
      <c r="D173" s="203"/>
      <c r="E173" s="161">
        <v>4.5</v>
      </c>
      <c r="F173" s="162"/>
      <c r="G173" s="163"/>
      <c r="M173" s="159" t="s">
        <v>307</v>
      </c>
      <c r="O173" s="150"/>
    </row>
    <row r="174" spans="1:104" x14ac:dyDescent="0.2">
      <c r="A174" s="151">
        <v>86</v>
      </c>
      <c r="B174" s="152" t="s">
        <v>308</v>
      </c>
      <c r="C174" s="153" t="s">
        <v>309</v>
      </c>
      <c r="D174" s="154" t="s">
        <v>91</v>
      </c>
      <c r="E174" s="155">
        <v>10</v>
      </c>
      <c r="F174" s="155">
        <v>0</v>
      </c>
      <c r="G174" s="156">
        <f>E174*F174</f>
        <v>0</v>
      </c>
      <c r="O174" s="150">
        <v>2</v>
      </c>
      <c r="AA174" s="131">
        <v>1</v>
      </c>
      <c r="AB174" s="131">
        <v>1</v>
      </c>
      <c r="AC174" s="131">
        <v>1</v>
      </c>
      <c r="AZ174" s="131">
        <v>1</v>
      </c>
      <c r="BA174" s="131">
        <f>IF(AZ174=1,G174,0)</f>
        <v>0</v>
      </c>
      <c r="BB174" s="131">
        <f>IF(AZ174=2,G174,0)</f>
        <v>0</v>
      </c>
      <c r="BC174" s="131">
        <f>IF(AZ174=3,G174,0)</f>
        <v>0</v>
      </c>
      <c r="BD174" s="131">
        <f>IF(AZ174=4,G174,0)</f>
        <v>0</v>
      </c>
      <c r="BE174" s="131">
        <f>IF(AZ174=5,G174,0)</f>
        <v>0</v>
      </c>
      <c r="CA174" s="157">
        <v>1</v>
      </c>
      <c r="CB174" s="157">
        <v>1</v>
      </c>
      <c r="CZ174" s="131">
        <v>4.6000000000000001E-4</v>
      </c>
    </row>
    <row r="175" spans="1:104" x14ac:dyDescent="0.2">
      <c r="A175" s="164"/>
      <c r="B175" s="165" t="s">
        <v>75</v>
      </c>
      <c r="C175" s="166" t="str">
        <f>CONCATENATE(B167," ",C167)</f>
        <v>61 Upravy povrchů vnitřní</v>
      </c>
      <c r="D175" s="167"/>
      <c r="E175" s="168"/>
      <c r="F175" s="169"/>
      <c r="G175" s="170">
        <f>SUM(G167:G174)</f>
        <v>0</v>
      </c>
      <c r="O175" s="150">
        <v>4</v>
      </c>
      <c r="BA175" s="171">
        <f>SUM(BA167:BA174)</f>
        <v>0</v>
      </c>
      <c r="BB175" s="171">
        <f>SUM(BB167:BB174)</f>
        <v>0</v>
      </c>
      <c r="BC175" s="171">
        <f>SUM(BC167:BC174)</f>
        <v>0</v>
      </c>
      <c r="BD175" s="171">
        <f>SUM(BD167:BD174)</f>
        <v>0</v>
      </c>
      <c r="BE175" s="171">
        <f>SUM(BE167:BE174)</f>
        <v>0</v>
      </c>
    </row>
    <row r="176" spans="1:104" x14ac:dyDescent="0.2">
      <c r="A176" s="144" t="s">
        <v>72</v>
      </c>
      <c r="B176" s="145" t="s">
        <v>310</v>
      </c>
      <c r="C176" s="146" t="s">
        <v>311</v>
      </c>
      <c r="D176" s="147"/>
      <c r="E176" s="148"/>
      <c r="F176" s="148"/>
      <c r="G176" s="149"/>
      <c r="O176" s="150">
        <v>1</v>
      </c>
    </row>
    <row r="177" spans="1:104" ht="22.5" x14ac:dyDescent="0.2">
      <c r="A177" s="151">
        <v>87</v>
      </c>
      <c r="B177" s="152" t="s">
        <v>312</v>
      </c>
      <c r="C177" s="153" t="s">
        <v>313</v>
      </c>
      <c r="D177" s="154" t="s">
        <v>104</v>
      </c>
      <c r="E177" s="155">
        <v>8</v>
      </c>
      <c r="F177" s="155">
        <v>0</v>
      </c>
      <c r="G177" s="156">
        <f>E177*F177</f>
        <v>0</v>
      </c>
      <c r="O177" s="150">
        <v>2</v>
      </c>
      <c r="AA177" s="131">
        <v>1</v>
      </c>
      <c r="AB177" s="131">
        <v>1</v>
      </c>
      <c r="AC177" s="131">
        <v>1</v>
      </c>
      <c r="AZ177" s="131">
        <v>1</v>
      </c>
      <c r="BA177" s="131">
        <f>IF(AZ177=1,G177,0)</f>
        <v>0</v>
      </c>
      <c r="BB177" s="131">
        <f>IF(AZ177=2,G177,0)</f>
        <v>0</v>
      </c>
      <c r="BC177" s="131">
        <f>IF(AZ177=3,G177,0)</f>
        <v>0</v>
      </c>
      <c r="BD177" s="131">
        <f>IF(AZ177=4,G177,0)</f>
        <v>0</v>
      </c>
      <c r="BE177" s="131">
        <f>IF(AZ177=5,G177,0)</f>
        <v>0</v>
      </c>
      <c r="CA177" s="157">
        <v>1</v>
      </c>
      <c r="CB177" s="157">
        <v>1</v>
      </c>
      <c r="CZ177" s="131">
        <v>1.1999999999999999E-3</v>
      </c>
    </row>
    <row r="178" spans="1:104" ht="22.5" x14ac:dyDescent="0.2">
      <c r="A178" s="151">
        <v>88</v>
      </c>
      <c r="B178" s="152" t="s">
        <v>288</v>
      </c>
      <c r="C178" s="153" t="s">
        <v>289</v>
      </c>
      <c r="D178" s="154" t="s">
        <v>91</v>
      </c>
      <c r="E178" s="155">
        <v>12</v>
      </c>
      <c r="F178" s="155">
        <v>0</v>
      </c>
      <c r="G178" s="156">
        <f>E178*F178</f>
        <v>0</v>
      </c>
      <c r="O178" s="150">
        <v>2</v>
      </c>
      <c r="AA178" s="131">
        <v>1</v>
      </c>
      <c r="AB178" s="131">
        <v>1</v>
      </c>
      <c r="AC178" s="131">
        <v>1</v>
      </c>
      <c r="AZ178" s="131">
        <v>1</v>
      </c>
      <c r="BA178" s="131">
        <f>IF(AZ178=1,G178,0)</f>
        <v>0</v>
      </c>
      <c r="BB178" s="131">
        <f>IF(AZ178=2,G178,0)</f>
        <v>0</v>
      </c>
      <c r="BC178" s="131">
        <f>IF(AZ178=3,G178,0)</f>
        <v>0</v>
      </c>
      <c r="BD178" s="131">
        <f>IF(AZ178=4,G178,0)</f>
        <v>0</v>
      </c>
      <c r="BE178" s="131">
        <f>IF(AZ178=5,G178,0)</f>
        <v>0</v>
      </c>
      <c r="CA178" s="157">
        <v>1</v>
      </c>
      <c r="CB178" s="157">
        <v>1</v>
      </c>
      <c r="CZ178" s="131">
        <v>0.13209000000000001</v>
      </c>
    </row>
    <row r="179" spans="1:104" x14ac:dyDescent="0.2">
      <c r="A179" s="158"/>
      <c r="B179" s="160"/>
      <c r="C179" s="202" t="s">
        <v>314</v>
      </c>
      <c r="D179" s="203"/>
      <c r="E179" s="161">
        <v>12</v>
      </c>
      <c r="F179" s="162"/>
      <c r="G179" s="163"/>
      <c r="M179" s="159" t="s">
        <v>314</v>
      </c>
      <c r="O179" s="150"/>
    </row>
    <row r="180" spans="1:104" x14ac:dyDescent="0.2">
      <c r="A180" s="158"/>
      <c r="B180" s="160"/>
      <c r="C180" s="202" t="s">
        <v>315</v>
      </c>
      <c r="D180" s="203"/>
      <c r="E180" s="161">
        <v>0</v>
      </c>
      <c r="F180" s="162"/>
      <c r="G180" s="163"/>
      <c r="M180" s="159" t="s">
        <v>315</v>
      </c>
      <c r="O180" s="150"/>
    </row>
    <row r="181" spans="1:104" ht="22.5" x14ac:dyDescent="0.2">
      <c r="A181" s="151">
        <v>89</v>
      </c>
      <c r="B181" s="152" t="s">
        <v>154</v>
      </c>
      <c r="C181" s="153" t="s">
        <v>155</v>
      </c>
      <c r="D181" s="154" t="s">
        <v>156</v>
      </c>
      <c r="E181" s="155">
        <v>15</v>
      </c>
      <c r="F181" s="155">
        <v>0</v>
      </c>
      <c r="G181" s="156">
        <f>E181*F181</f>
        <v>0</v>
      </c>
      <c r="O181" s="150">
        <v>2</v>
      </c>
      <c r="AA181" s="131">
        <v>10</v>
      </c>
      <c r="AB181" s="131">
        <v>0</v>
      </c>
      <c r="AC181" s="131">
        <v>8</v>
      </c>
      <c r="AZ181" s="131">
        <v>5</v>
      </c>
      <c r="BA181" s="131">
        <f>IF(AZ181=1,G181,0)</f>
        <v>0</v>
      </c>
      <c r="BB181" s="131">
        <f>IF(AZ181=2,G181,0)</f>
        <v>0</v>
      </c>
      <c r="BC181" s="131">
        <f>IF(AZ181=3,G181,0)</f>
        <v>0</v>
      </c>
      <c r="BD181" s="131">
        <f>IF(AZ181=4,G181,0)</f>
        <v>0</v>
      </c>
      <c r="BE181" s="131">
        <f>IF(AZ181=5,G181,0)</f>
        <v>0</v>
      </c>
      <c r="CA181" s="157">
        <v>10</v>
      </c>
      <c r="CB181" s="157">
        <v>0</v>
      </c>
      <c r="CZ181" s="131">
        <v>0</v>
      </c>
    </row>
    <row r="182" spans="1:104" x14ac:dyDescent="0.2">
      <c r="A182" s="164"/>
      <c r="B182" s="165" t="s">
        <v>75</v>
      </c>
      <c r="C182" s="166" t="str">
        <f>CONCATENATE(B176," ",C176)</f>
        <v>91 Doplňující práce na plochách</v>
      </c>
      <c r="D182" s="167"/>
      <c r="E182" s="168"/>
      <c r="F182" s="169"/>
      <c r="G182" s="170">
        <f>SUM(G176:G181)</f>
        <v>0</v>
      </c>
      <c r="O182" s="150">
        <v>4</v>
      </c>
      <c r="BA182" s="171">
        <f>SUM(BA176:BA181)</f>
        <v>0</v>
      </c>
      <c r="BB182" s="171">
        <f>SUM(BB176:BB181)</f>
        <v>0</v>
      </c>
      <c r="BC182" s="171">
        <f>SUM(BC176:BC181)</f>
        <v>0</v>
      </c>
      <c r="BD182" s="171">
        <f>SUM(BD176:BD181)</f>
        <v>0</v>
      </c>
      <c r="BE182" s="171">
        <f>SUM(BE176:BE181)</f>
        <v>0</v>
      </c>
    </row>
    <row r="183" spans="1:104" x14ac:dyDescent="0.2">
      <c r="A183" s="144" t="s">
        <v>72</v>
      </c>
      <c r="B183" s="145" t="s">
        <v>316</v>
      </c>
      <c r="C183" s="146" t="s">
        <v>317</v>
      </c>
      <c r="D183" s="147"/>
      <c r="E183" s="148"/>
      <c r="F183" s="148"/>
      <c r="G183" s="149"/>
      <c r="O183" s="150">
        <v>1</v>
      </c>
    </row>
    <row r="184" spans="1:104" ht="22.5" x14ac:dyDescent="0.2">
      <c r="A184" s="151">
        <v>90</v>
      </c>
      <c r="B184" s="152" t="s">
        <v>318</v>
      </c>
      <c r="C184" s="153" t="s">
        <v>319</v>
      </c>
      <c r="D184" s="154" t="s">
        <v>104</v>
      </c>
      <c r="E184" s="155">
        <v>4200</v>
      </c>
      <c r="F184" s="155">
        <v>0</v>
      </c>
      <c r="G184" s="156">
        <f>E184*F184</f>
        <v>0</v>
      </c>
      <c r="O184" s="150">
        <v>2</v>
      </c>
      <c r="AA184" s="131">
        <v>1</v>
      </c>
      <c r="AB184" s="131">
        <v>1</v>
      </c>
      <c r="AC184" s="131">
        <v>1</v>
      </c>
      <c r="AZ184" s="131">
        <v>1</v>
      </c>
      <c r="BA184" s="131">
        <f>IF(AZ184=1,G184,0)</f>
        <v>0</v>
      </c>
      <c r="BB184" s="131">
        <f>IF(AZ184=2,G184,0)</f>
        <v>0</v>
      </c>
      <c r="BC184" s="131">
        <f>IF(AZ184=3,G184,0)</f>
        <v>0</v>
      </c>
      <c r="BD184" s="131">
        <f>IF(AZ184=4,G184,0)</f>
        <v>0</v>
      </c>
      <c r="BE184" s="131">
        <f>IF(AZ184=5,G184,0)</f>
        <v>0</v>
      </c>
      <c r="CA184" s="157">
        <v>1</v>
      </c>
      <c r="CB184" s="157">
        <v>1</v>
      </c>
      <c r="CZ184" s="131">
        <v>0</v>
      </c>
    </row>
    <row r="185" spans="1:104" x14ac:dyDescent="0.2">
      <c r="A185" s="164"/>
      <c r="B185" s="165" t="s">
        <v>75</v>
      </c>
      <c r="C185" s="166" t="str">
        <f>CONCATENATE(B183," ",C183)</f>
        <v>95 Dokončovací a úklidové práce</v>
      </c>
      <c r="D185" s="167"/>
      <c r="E185" s="168"/>
      <c r="F185" s="169"/>
      <c r="G185" s="170">
        <f>SUM(G183:G184)</f>
        <v>0</v>
      </c>
      <c r="O185" s="150">
        <v>4</v>
      </c>
      <c r="BA185" s="171">
        <f>SUM(BA183:BA184)</f>
        <v>0</v>
      </c>
      <c r="BB185" s="171">
        <f>SUM(BB183:BB184)</f>
        <v>0</v>
      </c>
      <c r="BC185" s="171">
        <f>SUM(BC183:BC184)</f>
        <v>0</v>
      </c>
      <c r="BD185" s="171">
        <f>SUM(BD183:BD184)</f>
        <v>0</v>
      </c>
      <c r="BE185" s="171">
        <f>SUM(BE183:BE184)</f>
        <v>0</v>
      </c>
    </row>
    <row r="186" spans="1:104" x14ac:dyDescent="0.2">
      <c r="A186" s="144" t="s">
        <v>72</v>
      </c>
      <c r="B186" s="145" t="s">
        <v>320</v>
      </c>
      <c r="C186" s="146" t="s">
        <v>321</v>
      </c>
      <c r="D186" s="147"/>
      <c r="E186" s="148"/>
      <c r="F186" s="148"/>
      <c r="G186" s="149"/>
      <c r="O186" s="150">
        <v>1</v>
      </c>
    </row>
    <row r="187" spans="1:104" ht="22.5" x14ac:dyDescent="0.2">
      <c r="A187" s="151">
        <v>91</v>
      </c>
      <c r="B187" s="152" t="s">
        <v>322</v>
      </c>
      <c r="C187" s="153" t="s">
        <v>323</v>
      </c>
      <c r="D187" s="154" t="s">
        <v>115</v>
      </c>
      <c r="E187" s="155">
        <v>1.8</v>
      </c>
      <c r="F187" s="155">
        <v>0</v>
      </c>
      <c r="G187" s="156">
        <f>E187*F187</f>
        <v>0</v>
      </c>
      <c r="O187" s="150">
        <v>2</v>
      </c>
      <c r="AA187" s="131">
        <v>1</v>
      </c>
      <c r="AB187" s="131">
        <v>1</v>
      </c>
      <c r="AC187" s="131">
        <v>1</v>
      </c>
      <c r="AZ187" s="131">
        <v>1</v>
      </c>
      <c r="BA187" s="131">
        <f>IF(AZ187=1,G187,0)</f>
        <v>0</v>
      </c>
      <c r="BB187" s="131">
        <f>IF(AZ187=2,G187,0)</f>
        <v>0</v>
      </c>
      <c r="BC187" s="131">
        <f>IF(AZ187=3,G187,0)</f>
        <v>0</v>
      </c>
      <c r="BD187" s="131">
        <f>IF(AZ187=4,G187,0)</f>
        <v>0</v>
      </c>
      <c r="BE187" s="131">
        <f>IF(AZ187=5,G187,0)</f>
        <v>0</v>
      </c>
      <c r="CA187" s="157">
        <v>1</v>
      </c>
      <c r="CB187" s="157">
        <v>1</v>
      </c>
      <c r="CZ187" s="131">
        <v>1.33E-3</v>
      </c>
    </row>
    <row r="188" spans="1:104" x14ac:dyDescent="0.2">
      <c r="A188" s="158"/>
      <c r="B188" s="160"/>
      <c r="C188" s="202" t="s">
        <v>324</v>
      </c>
      <c r="D188" s="203"/>
      <c r="E188" s="161">
        <v>1.8</v>
      </c>
      <c r="F188" s="162"/>
      <c r="G188" s="163"/>
      <c r="M188" s="159" t="s">
        <v>324</v>
      </c>
      <c r="O188" s="150"/>
    </row>
    <row r="189" spans="1:104" x14ac:dyDescent="0.2">
      <c r="A189" s="164"/>
      <c r="B189" s="165" t="s">
        <v>75</v>
      </c>
      <c r="C189" s="166" t="str">
        <f>CONCATENATE(B186," ",C186)</f>
        <v>97 Prorážení otvorů</v>
      </c>
      <c r="D189" s="167"/>
      <c r="E189" s="168"/>
      <c r="F189" s="169"/>
      <c r="G189" s="170">
        <f>SUM(G186:G188)</f>
        <v>0</v>
      </c>
      <c r="O189" s="150">
        <v>4</v>
      </c>
      <c r="BA189" s="171">
        <f>SUM(BA186:BA188)</f>
        <v>0</v>
      </c>
      <c r="BB189" s="171">
        <f>SUM(BB186:BB188)</f>
        <v>0</v>
      </c>
      <c r="BC189" s="171">
        <f>SUM(BC186:BC188)</f>
        <v>0</v>
      </c>
      <c r="BD189" s="171">
        <f>SUM(BD186:BD188)</f>
        <v>0</v>
      </c>
      <c r="BE189" s="171">
        <f>SUM(BE186:BE188)</f>
        <v>0</v>
      </c>
    </row>
    <row r="190" spans="1:104" x14ac:dyDescent="0.2">
      <c r="A190" s="144" t="s">
        <v>72</v>
      </c>
      <c r="B190" s="145" t="s">
        <v>325</v>
      </c>
      <c r="C190" s="146" t="s">
        <v>326</v>
      </c>
      <c r="D190" s="147"/>
      <c r="E190" s="148"/>
      <c r="F190" s="148"/>
      <c r="G190" s="149"/>
      <c r="O190" s="150">
        <v>1</v>
      </c>
    </row>
    <row r="191" spans="1:104" ht="22.5" x14ac:dyDescent="0.2">
      <c r="A191" s="151">
        <v>92</v>
      </c>
      <c r="B191" s="152" t="s">
        <v>327</v>
      </c>
      <c r="C191" s="153" t="s">
        <v>328</v>
      </c>
      <c r="D191" s="154" t="s">
        <v>146</v>
      </c>
      <c r="E191" s="155">
        <v>520.19500000000005</v>
      </c>
      <c r="F191" s="155">
        <v>0</v>
      </c>
      <c r="G191" s="156">
        <f>E191*F191</f>
        <v>0</v>
      </c>
      <c r="O191" s="150">
        <v>2</v>
      </c>
      <c r="AA191" s="131">
        <v>1</v>
      </c>
      <c r="AB191" s="131">
        <v>1</v>
      </c>
      <c r="AC191" s="131">
        <v>1</v>
      </c>
      <c r="AZ191" s="131">
        <v>1</v>
      </c>
      <c r="BA191" s="131">
        <f>IF(AZ191=1,G191,0)</f>
        <v>0</v>
      </c>
      <c r="BB191" s="131">
        <f>IF(AZ191=2,G191,0)</f>
        <v>0</v>
      </c>
      <c r="BC191" s="131">
        <f>IF(AZ191=3,G191,0)</f>
        <v>0</v>
      </c>
      <c r="BD191" s="131">
        <f>IF(AZ191=4,G191,0)</f>
        <v>0</v>
      </c>
      <c r="BE191" s="131">
        <f>IF(AZ191=5,G191,0)</f>
        <v>0</v>
      </c>
      <c r="CA191" s="157">
        <v>1</v>
      </c>
      <c r="CB191" s="157">
        <v>1</v>
      </c>
      <c r="CZ191" s="131">
        <v>0</v>
      </c>
    </row>
    <row r="192" spans="1:104" x14ac:dyDescent="0.2">
      <c r="A192" s="158"/>
      <c r="B192" s="160"/>
      <c r="C192" s="202" t="s">
        <v>329</v>
      </c>
      <c r="D192" s="203"/>
      <c r="E192" s="161">
        <v>520.19500000000005</v>
      </c>
      <c r="F192" s="162"/>
      <c r="G192" s="163"/>
      <c r="M192" s="181">
        <v>520195</v>
      </c>
      <c r="O192" s="150"/>
    </row>
    <row r="193" spans="1:104" x14ac:dyDescent="0.2">
      <c r="A193" s="151">
        <v>93</v>
      </c>
      <c r="B193" s="152" t="s">
        <v>330</v>
      </c>
      <c r="C193" s="153" t="s">
        <v>331</v>
      </c>
      <c r="D193" s="154" t="s">
        <v>146</v>
      </c>
      <c r="E193" s="155">
        <v>229.345</v>
      </c>
      <c r="F193" s="155">
        <v>0</v>
      </c>
      <c r="G193" s="156">
        <f>E193*F193</f>
        <v>0</v>
      </c>
      <c r="O193" s="150">
        <v>2</v>
      </c>
      <c r="AA193" s="131">
        <v>1</v>
      </c>
      <c r="AB193" s="131">
        <v>1</v>
      </c>
      <c r="AC193" s="131">
        <v>1</v>
      </c>
      <c r="AZ193" s="131">
        <v>1</v>
      </c>
      <c r="BA193" s="131">
        <f>IF(AZ193=1,G193,0)</f>
        <v>0</v>
      </c>
      <c r="BB193" s="131">
        <f>IF(AZ193=2,G193,0)</f>
        <v>0</v>
      </c>
      <c r="BC193" s="131">
        <f>IF(AZ193=3,G193,0)</f>
        <v>0</v>
      </c>
      <c r="BD193" s="131">
        <f>IF(AZ193=4,G193,0)</f>
        <v>0</v>
      </c>
      <c r="BE193" s="131">
        <f>IF(AZ193=5,G193,0)</f>
        <v>0</v>
      </c>
      <c r="CA193" s="157">
        <v>1</v>
      </c>
      <c r="CB193" s="157">
        <v>1</v>
      </c>
      <c r="CZ193" s="131">
        <v>0</v>
      </c>
    </row>
    <row r="194" spans="1:104" x14ac:dyDescent="0.2">
      <c r="A194" s="158"/>
      <c r="B194" s="160"/>
      <c r="C194" s="202" t="s">
        <v>332</v>
      </c>
      <c r="D194" s="203"/>
      <c r="E194" s="161">
        <v>229.345</v>
      </c>
      <c r="F194" s="162"/>
      <c r="G194" s="163"/>
      <c r="M194" s="159" t="s">
        <v>332</v>
      </c>
      <c r="O194" s="150"/>
    </row>
    <row r="195" spans="1:104" x14ac:dyDescent="0.2">
      <c r="A195" s="164"/>
      <c r="B195" s="165" t="s">
        <v>75</v>
      </c>
      <c r="C195" s="166" t="str">
        <f>CONCATENATE(B190," ",C190)</f>
        <v>99 Staveništní přesun hmot</v>
      </c>
      <c r="D195" s="167"/>
      <c r="E195" s="168"/>
      <c r="F195" s="169"/>
      <c r="G195" s="170">
        <f>SUM(G190:G194)</f>
        <v>0</v>
      </c>
      <c r="O195" s="150">
        <v>4</v>
      </c>
      <c r="BA195" s="171">
        <f>SUM(BA190:BA194)</f>
        <v>0</v>
      </c>
      <c r="BB195" s="171">
        <f>SUM(BB190:BB194)</f>
        <v>0</v>
      </c>
      <c r="BC195" s="171">
        <f>SUM(BC190:BC194)</f>
        <v>0</v>
      </c>
      <c r="BD195" s="171">
        <f>SUM(BD190:BD194)</f>
        <v>0</v>
      </c>
      <c r="BE195" s="171">
        <f>SUM(BE190:BE194)</f>
        <v>0</v>
      </c>
    </row>
    <row r="196" spans="1:104" x14ac:dyDescent="0.2">
      <c r="A196" s="144" t="s">
        <v>72</v>
      </c>
      <c r="B196" s="145" t="s">
        <v>333</v>
      </c>
      <c r="C196" s="146" t="s">
        <v>334</v>
      </c>
      <c r="D196" s="147"/>
      <c r="E196" s="148"/>
      <c r="F196" s="148"/>
      <c r="G196" s="149"/>
      <c r="O196" s="150">
        <v>1</v>
      </c>
    </row>
    <row r="197" spans="1:104" x14ac:dyDescent="0.2">
      <c r="A197" s="151">
        <v>94</v>
      </c>
      <c r="B197" s="152" t="s">
        <v>335</v>
      </c>
      <c r="C197" s="153" t="s">
        <v>336</v>
      </c>
      <c r="D197" s="154" t="s">
        <v>115</v>
      </c>
      <c r="E197" s="155">
        <v>0.71</v>
      </c>
      <c r="F197" s="155">
        <v>0</v>
      </c>
      <c r="G197" s="156">
        <f>E197*F197</f>
        <v>0</v>
      </c>
      <c r="O197" s="150">
        <v>2</v>
      </c>
      <c r="AA197" s="131">
        <v>1</v>
      </c>
      <c r="AB197" s="131">
        <v>7</v>
      </c>
      <c r="AC197" s="131">
        <v>7</v>
      </c>
      <c r="AZ197" s="131">
        <v>2</v>
      </c>
      <c r="BA197" s="131">
        <f>IF(AZ197=1,G197,0)</f>
        <v>0</v>
      </c>
      <c r="BB197" s="131">
        <f>IF(AZ197=2,G197,0)</f>
        <v>0</v>
      </c>
      <c r="BC197" s="131">
        <f>IF(AZ197=3,G197,0)</f>
        <v>0</v>
      </c>
      <c r="BD197" s="131">
        <f>IF(AZ197=4,G197,0)</f>
        <v>0</v>
      </c>
      <c r="BE197" s="131">
        <f>IF(AZ197=5,G197,0)</f>
        <v>0</v>
      </c>
      <c r="CA197" s="157">
        <v>1</v>
      </c>
      <c r="CB197" s="157">
        <v>7</v>
      </c>
      <c r="CZ197" s="131">
        <v>1.2199999999999999E-3</v>
      </c>
    </row>
    <row r="198" spans="1:104" ht="22.5" x14ac:dyDescent="0.2">
      <c r="A198" s="151">
        <v>95</v>
      </c>
      <c r="B198" s="152" t="s">
        <v>337</v>
      </c>
      <c r="C198" s="153" t="s">
        <v>338</v>
      </c>
      <c r="D198" s="154" t="s">
        <v>220</v>
      </c>
      <c r="E198" s="155">
        <v>308.7</v>
      </c>
      <c r="F198" s="155">
        <v>0</v>
      </c>
      <c r="G198" s="156">
        <f>E198*F198</f>
        <v>0</v>
      </c>
      <c r="O198" s="150">
        <v>2</v>
      </c>
      <c r="AA198" s="131">
        <v>1</v>
      </c>
      <c r="AB198" s="131">
        <v>7</v>
      </c>
      <c r="AC198" s="131">
        <v>7</v>
      </c>
      <c r="AZ198" s="131">
        <v>2</v>
      </c>
      <c r="BA198" s="131">
        <f>IF(AZ198=1,G198,0)</f>
        <v>0</v>
      </c>
      <c r="BB198" s="131">
        <f>IF(AZ198=2,G198,0)</f>
        <v>0</v>
      </c>
      <c r="BC198" s="131">
        <f>IF(AZ198=3,G198,0)</f>
        <v>0</v>
      </c>
      <c r="BD198" s="131">
        <f>IF(AZ198=4,G198,0)</f>
        <v>0</v>
      </c>
      <c r="BE198" s="131">
        <f>IF(AZ198=5,G198,0)</f>
        <v>0</v>
      </c>
      <c r="CA198" s="157">
        <v>1</v>
      </c>
      <c r="CB198" s="157">
        <v>7</v>
      </c>
      <c r="CZ198" s="131">
        <v>2.6700000000000001E-3</v>
      </c>
    </row>
    <row r="199" spans="1:104" x14ac:dyDescent="0.2">
      <c r="A199" s="158"/>
      <c r="B199" s="160"/>
      <c r="C199" s="202" t="s">
        <v>339</v>
      </c>
      <c r="D199" s="203"/>
      <c r="E199" s="161">
        <v>308.7</v>
      </c>
      <c r="F199" s="162"/>
      <c r="G199" s="163"/>
      <c r="M199" s="159" t="s">
        <v>339</v>
      </c>
      <c r="O199" s="150"/>
    </row>
    <row r="200" spans="1:104" ht="22.5" x14ac:dyDescent="0.2">
      <c r="A200" s="151">
        <v>96</v>
      </c>
      <c r="B200" s="152" t="s">
        <v>340</v>
      </c>
      <c r="C200" s="153" t="s">
        <v>341</v>
      </c>
      <c r="D200" s="154" t="s">
        <v>220</v>
      </c>
      <c r="E200" s="155">
        <v>115.5</v>
      </c>
      <c r="F200" s="155">
        <v>0</v>
      </c>
      <c r="G200" s="156">
        <f>E200*F200</f>
        <v>0</v>
      </c>
      <c r="O200" s="150">
        <v>2</v>
      </c>
      <c r="AA200" s="131">
        <v>1</v>
      </c>
      <c r="AB200" s="131">
        <v>7</v>
      </c>
      <c r="AC200" s="131">
        <v>7</v>
      </c>
      <c r="AZ200" s="131">
        <v>2</v>
      </c>
      <c r="BA200" s="131">
        <f>IF(AZ200=1,G200,0)</f>
        <v>0</v>
      </c>
      <c r="BB200" s="131">
        <f>IF(AZ200=2,G200,0)</f>
        <v>0</v>
      </c>
      <c r="BC200" s="131">
        <f>IF(AZ200=3,G200,0)</f>
        <v>0</v>
      </c>
      <c r="BD200" s="131">
        <f>IF(AZ200=4,G200,0)</f>
        <v>0</v>
      </c>
      <c r="BE200" s="131">
        <f>IF(AZ200=5,G200,0)</f>
        <v>0</v>
      </c>
      <c r="CA200" s="157">
        <v>1</v>
      </c>
      <c r="CB200" s="157">
        <v>7</v>
      </c>
      <c r="CZ200" s="131">
        <v>0</v>
      </c>
    </row>
    <row r="201" spans="1:104" x14ac:dyDescent="0.2">
      <c r="A201" s="158"/>
      <c r="B201" s="160"/>
      <c r="C201" s="202" t="s">
        <v>342</v>
      </c>
      <c r="D201" s="203"/>
      <c r="E201" s="161">
        <v>115.5</v>
      </c>
      <c r="F201" s="162"/>
      <c r="G201" s="163"/>
      <c r="M201" s="159" t="s">
        <v>342</v>
      </c>
      <c r="O201" s="150"/>
    </row>
    <row r="202" spans="1:104" x14ac:dyDescent="0.2">
      <c r="A202" s="158"/>
      <c r="B202" s="160"/>
      <c r="C202" s="202" t="s">
        <v>343</v>
      </c>
      <c r="D202" s="203"/>
      <c r="E202" s="161">
        <v>0</v>
      </c>
      <c r="F202" s="162"/>
      <c r="G202" s="163"/>
      <c r="M202" s="159" t="s">
        <v>343</v>
      </c>
      <c r="O202" s="150"/>
    </row>
    <row r="203" spans="1:104" ht="22.5" x14ac:dyDescent="0.2">
      <c r="A203" s="151">
        <v>97</v>
      </c>
      <c r="B203" s="152" t="s">
        <v>344</v>
      </c>
      <c r="C203" s="153" t="s">
        <v>345</v>
      </c>
      <c r="D203" s="154" t="s">
        <v>91</v>
      </c>
      <c r="E203" s="155">
        <v>221</v>
      </c>
      <c r="F203" s="155">
        <v>0</v>
      </c>
      <c r="G203" s="156">
        <f>E203*F203</f>
        <v>0</v>
      </c>
      <c r="O203" s="150">
        <v>2</v>
      </c>
      <c r="AA203" s="131">
        <v>1</v>
      </c>
      <c r="AB203" s="131">
        <v>7</v>
      </c>
      <c r="AC203" s="131">
        <v>7</v>
      </c>
      <c r="AZ203" s="131">
        <v>2</v>
      </c>
      <c r="BA203" s="131">
        <f>IF(AZ203=1,G203,0)</f>
        <v>0</v>
      </c>
      <c r="BB203" s="131">
        <f>IF(AZ203=2,G203,0)</f>
        <v>0</v>
      </c>
      <c r="BC203" s="131">
        <f>IF(AZ203=3,G203,0)</f>
        <v>0</v>
      </c>
      <c r="BD203" s="131">
        <f>IF(AZ203=4,G203,0)</f>
        <v>0</v>
      </c>
      <c r="BE203" s="131">
        <f>IF(AZ203=5,G203,0)</f>
        <v>0</v>
      </c>
      <c r="CA203" s="157">
        <v>1</v>
      </c>
      <c r="CB203" s="157">
        <v>7</v>
      </c>
      <c r="CZ203" s="131">
        <v>6.2500000000000003E-3</v>
      </c>
    </row>
    <row r="204" spans="1:104" x14ac:dyDescent="0.2">
      <c r="A204" s="151">
        <v>98</v>
      </c>
      <c r="B204" s="152" t="s">
        <v>346</v>
      </c>
      <c r="C204" s="153" t="s">
        <v>347</v>
      </c>
      <c r="D204" s="154" t="s">
        <v>61</v>
      </c>
      <c r="E204" s="155"/>
      <c r="F204" s="155"/>
      <c r="G204" s="156">
        <f>E204*F204</f>
        <v>0</v>
      </c>
      <c r="O204" s="150">
        <v>2</v>
      </c>
      <c r="AA204" s="131">
        <v>7</v>
      </c>
      <c r="AB204" s="131">
        <v>1002</v>
      </c>
      <c r="AC204" s="131">
        <v>5</v>
      </c>
      <c r="AZ204" s="131">
        <v>2</v>
      </c>
      <c r="BA204" s="131">
        <f>IF(AZ204=1,G204,0)</f>
        <v>0</v>
      </c>
      <c r="BB204" s="131">
        <f>IF(AZ204=2,G204,0)</f>
        <v>0</v>
      </c>
      <c r="BC204" s="131">
        <f>IF(AZ204=3,G204,0)</f>
        <v>0</v>
      </c>
      <c r="BD204" s="131">
        <f>IF(AZ204=4,G204,0)</f>
        <v>0</v>
      </c>
      <c r="BE204" s="131">
        <f>IF(AZ204=5,G204,0)</f>
        <v>0</v>
      </c>
      <c r="CA204" s="157">
        <v>7</v>
      </c>
      <c r="CB204" s="157">
        <v>1002</v>
      </c>
      <c r="CZ204" s="131">
        <v>0</v>
      </c>
    </row>
    <row r="205" spans="1:104" x14ac:dyDescent="0.2">
      <c r="A205" s="164"/>
      <c r="B205" s="165" t="s">
        <v>75</v>
      </c>
      <c r="C205" s="166" t="str">
        <f>CONCATENATE(B196," ",C196)</f>
        <v>762 Konstrukce tesařské</v>
      </c>
      <c r="D205" s="167"/>
      <c r="E205" s="168"/>
      <c r="F205" s="169"/>
      <c r="G205" s="170">
        <f>SUM(G196:G204)</f>
        <v>0</v>
      </c>
      <c r="O205" s="150">
        <v>4</v>
      </c>
      <c r="BA205" s="171">
        <f>SUM(BA196:BA204)</f>
        <v>0</v>
      </c>
      <c r="BB205" s="171">
        <f>SUM(BB196:BB204)</f>
        <v>0</v>
      </c>
      <c r="BC205" s="171">
        <f>SUM(BC196:BC204)</f>
        <v>0</v>
      </c>
      <c r="BD205" s="171">
        <f>SUM(BD196:BD204)</f>
        <v>0</v>
      </c>
      <c r="BE205" s="171">
        <f>SUM(BE196:BE204)</f>
        <v>0</v>
      </c>
    </row>
    <row r="206" spans="1:104" x14ac:dyDescent="0.2">
      <c r="A206" s="144" t="s">
        <v>72</v>
      </c>
      <c r="B206" s="145" t="s">
        <v>348</v>
      </c>
      <c r="C206" s="146" t="s">
        <v>349</v>
      </c>
      <c r="D206" s="147"/>
      <c r="E206" s="148"/>
      <c r="F206" s="148"/>
      <c r="G206" s="149"/>
      <c r="O206" s="150">
        <v>1</v>
      </c>
    </row>
    <row r="207" spans="1:104" x14ac:dyDescent="0.2">
      <c r="A207" s="151">
        <v>99</v>
      </c>
      <c r="B207" s="152" t="s">
        <v>350</v>
      </c>
      <c r="C207" s="153" t="s">
        <v>351</v>
      </c>
      <c r="D207" s="154" t="s">
        <v>91</v>
      </c>
      <c r="E207" s="155">
        <v>150</v>
      </c>
      <c r="F207" s="155">
        <v>0</v>
      </c>
      <c r="G207" s="156">
        <f>E207*F207</f>
        <v>0</v>
      </c>
      <c r="O207" s="150">
        <v>2</v>
      </c>
      <c r="AA207" s="131">
        <v>1</v>
      </c>
      <c r="AB207" s="131">
        <v>7</v>
      </c>
      <c r="AC207" s="131">
        <v>7</v>
      </c>
      <c r="AZ207" s="131">
        <v>2</v>
      </c>
      <c r="BA207" s="131">
        <f>IF(AZ207=1,G207,0)</f>
        <v>0</v>
      </c>
      <c r="BB207" s="131">
        <f>IF(AZ207=2,G207,0)</f>
        <v>0</v>
      </c>
      <c r="BC207" s="131">
        <f>IF(AZ207=3,G207,0)</f>
        <v>0</v>
      </c>
      <c r="BD207" s="131">
        <f>IF(AZ207=4,G207,0)</f>
        <v>0</v>
      </c>
      <c r="BE207" s="131">
        <f>IF(AZ207=5,G207,0)</f>
        <v>0</v>
      </c>
      <c r="CA207" s="157">
        <v>1</v>
      </c>
      <c r="CB207" s="157">
        <v>7</v>
      </c>
      <c r="CZ207" s="131">
        <v>0</v>
      </c>
    </row>
    <row r="208" spans="1:104" x14ac:dyDescent="0.2">
      <c r="A208" s="151">
        <v>100</v>
      </c>
      <c r="B208" s="152" t="s">
        <v>352</v>
      </c>
      <c r="C208" s="153" t="s">
        <v>353</v>
      </c>
      <c r="D208" s="154" t="s">
        <v>91</v>
      </c>
      <c r="E208" s="155">
        <v>495</v>
      </c>
      <c r="F208" s="155">
        <v>0</v>
      </c>
      <c r="G208" s="156">
        <f>E208*F208</f>
        <v>0</v>
      </c>
      <c r="O208" s="150">
        <v>2</v>
      </c>
      <c r="AA208" s="131">
        <v>1</v>
      </c>
      <c r="AB208" s="131">
        <v>0</v>
      </c>
      <c r="AC208" s="131">
        <v>0</v>
      </c>
      <c r="AZ208" s="131">
        <v>2</v>
      </c>
      <c r="BA208" s="131">
        <f>IF(AZ208=1,G208,0)</f>
        <v>0</v>
      </c>
      <c r="BB208" s="131">
        <f>IF(AZ208=2,G208,0)</f>
        <v>0</v>
      </c>
      <c r="BC208" s="131">
        <f>IF(AZ208=3,G208,0)</f>
        <v>0</v>
      </c>
      <c r="BD208" s="131">
        <f>IF(AZ208=4,G208,0)</f>
        <v>0</v>
      </c>
      <c r="BE208" s="131">
        <f>IF(AZ208=5,G208,0)</f>
        <v>0</v>
      </c>
      <c r="CA208" s="157">
        <v>1</v>
      </c>
      <c r="CB208" s="157">
        <v>0</v>
      </c>
      <c r="CZ208" s="131">
        <v>0</v>
      </c>
    </row>
    <row r="209" spans="1:104" x14ac:dyDescent="0.2">
      <c r="A209" s="158"/>
      <c r="B209" s="160"/>
      <c r="C209" s="202" t="s">
        <v>354</v>
      </c>
      <c r="D209" s="203"/>
      <c r="E209" s="161">
        <v>495</v>
      </c>
      <c r="F209" s="162"/>
      <c r="G209" s="163"/>
      <c r="M209" s="159" t="s">
        <v>354</v>
      </c>
      <c r="O209" s="150"/>
    </row>
    <row r="210" spans="1:104" x14ac:dyDescent="0.2">
      <c r="A210" s="151">
        <v>101</v>
      </c>
      <c r="B210" s="152" t="s">
        <v>355</v>
      </c>
      <c r="C210" s="153" t="s">
        <v>356</v>
      </c>
      <c r="D210" s="154" t="s">
        <v>91</v>
      </c>
      <c r="E210" s="155">
        <v>150</v>
      </c>
      <c r="F210" s="155">
        <v>0</v>
      </c>
      <c r="G210" s="156">
        <f>E210*F210</f>
        <v>0</v>
      </c>
      <c r="O210" s="150">
        <v>2</v>
      </c>
      <c r="AA210" s="131">
        <v>1</v>
      </c>
      <c r="AB210" s="131">
        <v>7</v>
      </c>
      <c r="AC210" s="131">
        <v>7</v>
      </c>
      <c r="AZ210" s="131">
        <v>2</v>
      </c>
      <c r="BA210" s="131">
        <f>IF(AZ210=1,G210,0)</f>
        <v>0</v>
      </c>
      <c r="BB210" s="131">
        <f>IF(AZ210=2,G210,0)</f>
        <v>0</v>
      </c>
      <c r="BC210" s="131">
        <f>IF(AZ210=3,G210,0)</f>
        <v>0</v>
      </c>
      <c r="BD210" s="131">
        <f>IF(AZ210=4,G210,0)</f>
        <v>0</v>
      </c>
      <c r="BE210" s="131">
        <f>IF(AZ210=5,G210,0)</f>
        <v>0</v>
      </c>
      <c r="CA210" s="157">
        <v>1</v>
      </c>
      <c r="CB210" s="157">
        <v>7</v>
      </c>
      <c r="CZ210" s="131">
        <v>0</v>
      </c>
    </row>
    <row r="211" spans="1:104" ht="22.5" x14ac:dyDescent="0.2">
      <c r="A211" s="151">
        <v>102</v>
      </c>
      <c r="B211" s="152" t="s">
        <v>357</v>
      </c>
      <c r="C211" s="153" t="s">
        <v>358</v>
      </c>
      <c r="D211" s="154" t="s">
        <v>220</v>
      </c>
      <c r="E211" s="155">
        <v>2</v>
      </c>
      <c r="F211" s="155">
        <v>0</v>
      </c>
      <c r="G211" s="156">
        <f>E211*F211</f>
        <v>0</v>
      </c>
      <c r="O211" s="150">
        <v>2</v>
      </c>
      <c r="AA211" s="131">
        <v>1</v>
      </c>
      <c r="AB211" s="131">
        <v>7</v>
      </c>
      <c r="AC211" s="131">
        <v>7</v>
      </c>
      <c r="AZ211" s="131">
        <v>2</v>
      </c>
      <c r="BA211" s="131">
        <f>IF(AZ211=1,G211,0)</f>
        <v>0</v>
      </c>
      <c r="BB211" s="131">
        <f>IF(AZ211=2,G211,0)</f>
        <v>0</v>
      </c>
      <c r="BC211" s="131">
        <f>IF(AZ211=3,G211,0)</f>
        <v>0</v>
      </c>
      <c r="BD211" s="131">
        <f>IF(AZ211=4,G211,0)</f>
        <v>0</v>
      </c>
      <c r="BE211" s="131">
        <f>IF(AZ211=5,G211,0)</f>
        <v>0</v>
      </c>
      <c r="CA211" s="157">
        <v>1</v>
      </c>
      <c r="CB211" s="157">
        <v>7</v>
      </c>
      <c r="CZ211" s="131">
        <v>0</v>
      </c>
    </row>
    <row r="212" spans="1:104" x14ac:dyDescent="0.2">
      <c r="A212" s="151">
        <v>103</v>
      </c>
      <c r="B212" s="152" t="s">
        <v>359</v>
      </c>
      <c r="C212" s="153" t="s">
        <v>360</v>
      </c>
      <c r="D212" s="154" t="s">
        <v>220</v>
      </c>
      <c r="E212" s="155">
        <v>12</v>
      </c>
      <c r="F212" s="155">
        <v>0</v>
      </c>
      <c r="G212" s="156">
        <f>E212*F212</f>
        <v>0</v>
      </c>
      <c r="O212" s="150">
        <v>2</v>
      </c>
      <c r="AA212" s="131">
        <v>1</v>
      </c>
      <c r="AB212" s="131">
        <v>7</v>
      </c>
      <c r="AC212" s="131">
        <v>7</v>
      </c>
      <c r="AZ212" s="131">
        <v>2</v>
      </c>
      <c r="BA212" s="131">
        <f>IF(AZ212=1,G212,0)</f>
        <v>0</v>
      </c>
      <c r="BB212" s="131">
        <f>IF(AZ212=2,G212,0)</f>
        <v>0</v>
      </c>
      <c r="BC212" s="131">
        <f>IF(AZ212=3,G212,0)</f>
        <v>0</v>
      </c>
      <c r="BD212" s="131">
        <f>IF(AZ212=4,G212,0)</f>
        <v>0</v>
      </c>
      <c r="BE212" s="131">
        <f>IF(AZ212=5,G212,0)</f>
        <v>0</v>
      </c>
      <c r="CA212" s="157">
        <v>1</v>
      </c>
      <c r="CB212" s="157">
        <v>7</v>
      </c>
      <c r="CZ212" s="131">
        <v>0</v>
      </c>
    </row>
    <row r="213" spans="1:104" x14ac:dyDescent="0.2">
      <c r="A213" s="151">
        <v>104</v>
      </c>
      <c r="B213" s="152" t="s">
        <v>361</v>
      </c>
      <c r="C213" s="153" t="s">
        <v>362</v>
      </c>
      <c r="D213" s="154" t="s">
        <v>143</v>
      </c>
      <c r="E213" s="155">
        <v>2</v>
      </c>
      <c r="F213" s="155">
        <v>0</v>
      </c>
      <c r="G213" s="156">
        <f>E213*F213</f>
        <v>0</v>
      </c>
      <c r="O213" s="150">
        <v>2</v>
      </c>
      <c r="AA213" s="131">
        <v>1</v>
      </c>
      <c r="AB213" s="131">
        <v>7</v>
      </c>
      <c r="AC213" s="131">
        <v>7</v>
      </c>
      <c r="AZ213" s="131">
        <v>2</v>
      </c>
      <c r="BA213" s="131">
        <f>IF(AZ213=1,G213,0)</f>
        <v>0</v>
      </c>
      <c r="BB213" s="131">
        <f>IF(AZ213=2,G213,0)</f>
        <v>0</v>
      </c>
      <c r="BC213" s="131">
        <f>IF(AZ213=3,G213,0)</f>
        <v>0</v>
      </c>
      <c r="BD213" s="131">
        <f>IF(AZ213=4,G213,0)</f>
        <v>0</v>
      </c>
      <c r="BE213" s="131">
        <f>IF(AZ213=5,G213,0)</f>
        <v>0</v>
      </c>
      <c r="CA213" s="157">
        <v>1</v>
      </c>
      <c r="CB213" s="157">
        <v>7</v>
      </c>
      <c r="CZ213" s="131">
        <v>0</v>
      </c>
    </row>
    <row r="214" spans="1:104" ht="22.5" x14ac:dyDescent="0.2">
      <c r="A214" s="151">
        <v>105</v>
      </c>
      <c r="B214" s="152" t="s">
        <v>363</v>
      </c>
      <c r="C214" s="153" t="s">
        <v>364</v>
      </c>
      <c r="D214" s="154" t="s">
        <v>220</v>
      </c>
      <c r="E214" s="155">
        <v>52</v>
      </c>
      <c r="F214" s="155">
        <v>0</v>
      </c>
      <c r="G214" s="156">
        <f>E214*F214</f>
        <v>0</v>
      </c>
      <c r="O214" s="150">
        <v>2</v>
      </c>
      <c r="AA214" s="131">
        <v>1</v>
      </c>
      <c r="AB214" s="131">
        <v>7</v>
      </c>
      <c r="AC214" s="131">
        <v>7</v>
      </c>
      <c r="AZ214" s="131">
        <v>2</v>
      </c>
      <c r="BA214" s="131">
        <f>IF(AZ214=1,G214,0)</f>
        <v>0</v>
      </c>
      <c r="BB214" s="131">
        <f>IF(AZ214=2,G214,0)</f>
        <v>0</v>
      </c>
      <c r="BC214" s="131">
        <f>IF(AZ214=3,G214,0)</f>
        <v>0</v>
      </c>
      <c r="BD214" s="131">
        <f>IF(AZ214=4,G214,0)</f>
        <v>0</v>
      </c>
      <c r="BE214" s="131">
        <f>IF(AZ214=5,G214,0)</f>
        <v>0</v>
      </c>
      <c r="CA214" s="157">
        <v>1</v>
      </c>
      <c r="CB214" s="157">
        <v>7</v>
      </c>
      <c r="CZ214" s="131">
        <v>3.2000000000000001E-2</v>
      </c>
    </row>
    <row r="215" spans="1:104" x14ac:dyDescent="0.2">
      <c r="A215" s="158"/>
      <c r="B215" s="160"/>
      <c r="C215" s="202" t="s">
        <v>365</v>
      </c>
      <c r="D215" s="203"/>
      <c r="E215" s="161">
        <v>52</v>
      </c>
      <c r="F215" s="162"/>
      <c r="G215" s="163"/>
      <c r="M215" s="159" t="s">
        <v>365</v>
      </c>
      <c r="O215" s="150"/>
    </row>
    <row r="216" spans="1:104" ht="22.5" x14ac:dyDescent="0.2">
      <c r="A216" s="151">
        <v>106</v>
      </c>
      <c r="B216" s="152" t="s">
        <v>366</v>
      </c>
      <c r="C216" s="153" t="s">
        <v>367</v>
      </c>
      <c r="D216" s="154" t="s">
        <v>143</v>
      </c>
      <c r="E216" s="155">
        <v>1330</v>
      </c>
      <c r="F216" s="155">
        <v>0</v>
      </c>
      <c r="G216" s="156">
        <f>E216*F216</f>
        <v>0</v>
      </c>
      <c r="O216" s="150">
        <v>2</v>
      </c>
      <c r="AA216" s="131">
        <v>1</v>
      </c>
      <c r="AB216" s="131">
        <v>7</v>
      </c>
      <c r="AC216" s="131">
        <v>7</v>
      </c>
      <c r="AZ216" s="131">
        <v>2</v>
      </c>
      <c r="BA216" s="131">
        <f>IF(AZ216=1,G216,0)</f>
        <v>0</v>
      </c>
      <c r="BB216" s="131">
        <f>IF(AZ216=2,G216,0)</f>
        <v>0</v>
      </c>
      <c r="BC216" s="131">
        <f>IF(AZ216=3,G216,0)</f>
        <v>0</v>
      </c>
      <c r="BD216" s="131">
        <f>IF(AZ216=4,G216,0)</f>
        <v>0</v>
      </c>
      <c r="BE216" s="131">
        <f>IF(AZ216=5,G216,0)</f>
        <v>0</v>
      </c>
      <c r="CA216" s="157">
        <v>1</v>
      </c>
      <c r="CB216" s="157">
        <v>7</v>
      </c>
      <c r="CZ216" s="131">
        <v>6.9999999999999994E-5</v>
      </c>
    </row>
    <row r="217" spans="1:104" x14ac:dyDescent="0.2">
      <c r="A217" s="158"/>
      <c r="B217" s="160"/>
      <c r="C217" s="202" t="s">
        <v>368</v>
      </c>
      <c r="D217" s="203"/>
      <c r="E217" s="161">
        <v>1330</v>
      </c>
      <c r="F217" s="162"/>
      <c r="G217" s="163"/>
      <c r="M217" s="159" t="s">
        <v>368</v>
      </c>
      <c r="O217" s="150"/>
    </row>
    <row r="218" spans="1:104" x14ac:dyDescent="0.2">
      <c r="A218" s="158"/>
      <c r="B218" s="160"/>
      <c r="C218" s="202" t="s">
        <v>369</v>
      </c>
      <c r="D218" s="203"/>
      <c r="E218" s="161">
        <v>0</v>
      </c>
      <c r="F218" s="162"/>
      <c r="G218" s="163"/>
      <c r="M218" s="159" t="s">
        <v>369</v>
      </c>
      <c r="O218" s="150"/>
    </row>
    <row r="219" spans="1:104" x14ac:dyDescent="0.2">
      <c r="A219" s="158"/>
      <c r="B219" s="160"/>
      <c r="C219" s="202" t="s">
        <v>370</v>
      </c>
      <c r="D219" s="203"/>
      <c r="E219" s="161">
        <v>0</v>
      </c>
      <c r="F219" s="162"/>
      <c r="G219" s="163"/>
      <c r="M219" s="159" t="s">
        <v>370</v>
      </c>
      <c r="O219" s="150"/>
    </row>
    <row r="220" spans="1:104" ht="22.5" x14ac:dyDescent="0.2">
      <c r="A220" s="151">
        <v>107</v>
      </c>
      <c r="B220" s="152" t="s">
        <v>371</v>
      </c>
      <c r="C220" s="153" t="s">
        <v>372</v>
      </c>
      <c r="D220" s="154" t="s">
        <v>373</v>
      </c>
      <c r="E220" s="155">
        <v>157.5</v>
      </c>
      <c r="F220" s="155">
        <v>0</v>
      </c>
      <c r="G220" s="156">
        <f>E220*F220</f>
        <v>0</v>
      </c>
      <c r="O220" s="150">
        <v>2</v>
      </c>
      <c r="AA220" s="131">
        <v>3</v>
      </c>
      <c r="AB220" s="131">
        <v>7</v>
      </c>
      <c r="AC220" s="131">
        <v>31327102</v>
      </c>
      <c r="AZ220" s="131">
        <v>2</v>
      </c>
      <c r="BA220" s="131">
        <f>IF(AZ220=1,G220,0)</f>
        <v>0</v>
      </c>
      <c r="BB220" s="131">
        <f>IF(AZ220=2,G220,0)</f>
        <v>0</v>
      </c>
      <c r="BC220" s="131">
        <f>IF(AZ220=3,G220,0)</f>
        <v>0</v>
      </c>
      <c r="BD220" s="131">
        <f>IF(AZ220=4,G220,0)</f>
        <v>0</v>
      </c>
      <c r="BE220" s="131">
        <f>IF(AZ220=5,G220,0)</f>
        <v>0</v>
      </c>
      <c r="CA220" s="157">
        <v>3</v>
      </c>
      <c r="CB220" s="157">
        <v>7</v>
      </c>
      <c r="CZ220" s="131">
        <v>0</v>
      </c>
    </row>
    <row r="221" spans="1:104" x14ac:dyDescent="0.2">
      <c r="A221" s="158"/>
      <c r="B221" s="160"/>
      <c r="C221" s="202" t="s">
        <v>374</v>
      </c>
      <c r="D221" s="203"/>
      <c r="E221" s="161">
        <v>157.5</v>
      </c>
      <c r="F221" s="162"/>
      <c r="G221" s="163"/>
      <c r="M221" s="159" t="s">
        <v>374</v>
      </c>
      <c r="O221" s="150"/>
    </row>
    <row r="222" spans="1:104" x14ac:dyDescent="0.2">
      <c r="A222" s="151">
        <v>108</v>
      </c>
      <c r="B222" s="152" t="s">
        <v>375</v>
      </c>
      <c r="C222" s="153" t="s">
        <v>376</v>
      </c>
      <c r="D222" s="154" t="s">
        <v>61</v>
      </c>
      <c r="E222" s="155"/>
      <c r="F222" s="155">
        <v>0</v>
      </c>
      <c r="G222" s="156">
        <f>E222*F222</f>
        <v>0</v>
      </c>
      <c r="O222" s="150">
        <v>2</v>
      </c>
      <c r="AA222" s="131">
        <v>7</v>
      </c>
      <c r="AB222" s="131">
        <v>1002</v>
      </c>
      <c r="AC222" s="131">
        <v>5</v>
      </c>
      <c r="AZ222" s="131">
        <v>2</v>
      </c>
      <c r="BA222" s="131">
        <f>IF(AZ222=1,G222,0)</f>
        <v>0</v>
      </c>
      <c r="BB222" s="131">
        <f>IF(AZ222=2,G222,0)</f>
        <v>0</v>
      </c>
      <c r="BC222" s="131">
        <f>IF(AZ222=3,G222,0)</f>
        <v>0</v>
      </c>
      <c r="BD222" s="131">
        <f>IF(AZ222=4,G222,0)</f>
        <v>0</v>
      </c>
      <c r="BE222" s="131">
        <f>IF(AZ222=5,G222,0)</f>
        <v>0</v>
      </c>
      <c r="CA222" s="157">
        <v>7</v>
      </c>
      <c r="CB222" s="157">
        <v>1002</v>
      </c>
      <c r="CZ222" s="131">
        <v>0</v>
      </c>
    </row>
    <row r="223" spans="1:104" x14ac:dyDescent="0.2">
      <c r="A223" s="164"/>
      <c r="B223" s="165" t="s">
        <v>75</v>
      </c>
      <c r="C223" s="166" t="str">
        <f>CONCATENATE(B206," ",C206)</f>
        <v>767 Konstrukce zámečnické</v>
      </c>
      <c r="D223" s="167"/>
      <c r="E223" s="168"/>
      <c r="F223" s="169"/>
      <c r="G223" s="170">
        <f>SUM(G206:G222)</f>
        <v>0</v>
      </c>
      <c r="O223" s="150">
        <v>4</v>
      </c>
      <c r="BA223" s="171">
        <f>SUM(BA206:BA222)</f>
        <v>0</v>
      </c>
      <c r="BB223" s="171">
        <f>SUM(BB206:BB222)</f>
        <v>0</v>
      </c>
      <c r="BC223" s="171">
        <f>SUM(BC206:BC222)</f>
        <v>0</v>
      </c>
      <c r="BD223" s="171">
        <f>SUM(BD206:BD222)</f>
        <v>0</v>
      </c>
      <c r="BE223" s="171">
        <f>SUM(BE206:BE222)</f>
        <v>0</v>
      </c>
    </row>
    <row r="224" spans="1:104" x14ac:dyDescent="0.2">
      <c r="A224" s="144" t="s">
        <v>72</v>
      </c>
      <c r="B224" s="145" t="s">
        <v>377</v>
      </c>
      <c r="C224" s="146" t="s">
        <v>378</v>
      </c>
      <c r="D224" s="147"/>
      <c r="E224" s="148"/>
      <c r="F224" s="148"/>
      <c r="G224" s="149"/>
      <c r="O224" s="150">
        <v>1</v>
      </c>
    </row>
    <row r="225" spans="1:104" x14ac:dyDescent="0.2">
      <c r="A225" s="151">
        <v>109</v>
      </c>
      <c r="B225" s="152" t="s">
        <v>379</v>
      </c>
      <c r="C225" s="153" t="s">
        <v>380</v>
      </c>
      <c r="D225" s="154" t="s">
        <v>146</v>
      </c>
      <c r="E225" s="155">
        <v>72.114999999999995</v>
      </c>
      <c r="F225" s="155">
        <v>0</v>
      </c>
      <c r="G225" s="156">
        <f>E225*F225</f>
        <v>0</v>
      </c>
      <c r="O225" s="150">
        <v>2</v>
      </c>
      <c r="AA225" s="131">
        <v>8</v>
      </c>
      <c r="AB225" s="131">
        <v>0</v>
      </c>
      <c r="AC225" s="131">
        <v>3</v>
      </c>
      <c r="AZ225" s="131">
        <v>1</v>
      </c>
      <c r="BA225" s="131">
        <f>IF(AZ225=1,G225,0)</f>
        <v>0</v>
      </c>
      <c r="BB225" s="131">
        <f>IF(AZ225=2,G225,0)</f>
        <v>0</v>
      </c>
      <c r="BC225" s="131">
        <f>IF(AZ225=3,G225,0)</f>
        <v>0</v>
      </c>
      <c r="BD225" s="131">
        <f>IF(AZ225=4,G225,0)</f>
        <v>0</v>
      </c>
      <c r="BE225" s="131">
        <f>IF(AZ225=5,G225,0)</f>
        <v>0</v>
      </c>
      <c r="CA225" s="157">
        <v>8</v>
      </c>
      <c r="CB225" s="157">
        <v>0</v>
      </c>
      <c r="CZ225" s="131">
        <v>0</v>
      </c>
    </row>
    <row r="226" spans="1:104" x14ac:dyDescent="0.2">
      <c r="A226" s="151">
        <v>110</v>
      </c>
      <c r="B226" s="152" t="s">
        <v>381</v>
      </c>
      <c r="C226" s="153" t="s">
        <v>382</v>
      </c>
      <c r="D226" s="154" t="s">
        <v>146</v>
      </c>
      <c r="E226" s="155">
        <v>504.80500000000001</v>
      </c>
      <c r="F226" s="155">
        <v>0</v>
      </c>
      <c r="G226" s="156">
        <f>E226*F226</f>
        <v>0</v>
      </c>
      <c r="O226" s="150">
        <v>2</v>
      </c>
      <c r="AA226" s="131">
        <v>8</v>
      </c>
      <c r="AB226" s="131">
        <v>1</v>
      </c>
      <c r="AC226" s="131">
        <v>3</v>
      </c>
      <c r="AZ226" s="131">
        <v>1</v>
      </c>
      <c r="BA226" s="131">
        <f>IF(AZ226=1,G226,0)</f>
        <v>0</v>
      </c>
      <c r="BB226" s="131">
        <f>IF(AZ226=2,G226,0)</f>
        <v>0</v>
      </c>
      <c r="BC226" s="131">
        <f>IF(AZ226=3,G226,0)</f>
        <v>0</v>
      </c>
      <c r="BD226" s="131">
        <f>IF(AZ226=4,G226,0)</f>
        <v>0</v>
      </c>
      <c r="BE226" s="131">
        <f>IF(AZ226=5,G226,0)</f>
        <v>0</v>
      </c>
      <c r="CA226" s="157">
        <v>8</v>
      </c>
      <c r="CB226" s="157">
        <v>1</v>
      </c>
      <c r="CZ226" s="131">
        <v>0</v>
      </c>
    </row>
    <row r="227" spans="1:104" x14ac:dyDescent="0.2">
      <c r="A227" s="151">
        <v>111</v>
      </c>
      <c r="B227" s="152" t="s">
        <v>383</v>
      </c>
      <c r="C227" s="153" t="s">
        <v>384</v>
      </c>
      <c r="D227" s="154" t="s">
        <v>146</v>
      </c>
      <c r="E227" s="155">
        <v>72.114999999999995</v>
      </c>
      <c r="F227" s="155">
        <v>0</v>
      </c>
      <c r="G227" s="156">
        <f>E227*F227</f>
        <v>0</v>
      </c>
      <c r="O227" s="150">
        <v>2</v>
      </c>
      <c r="AA227" s="131">
        <v>8</v>
      </c>
      <c r="AB227" s="131">
        <v>0</v>
      </c>
      <c r="AC227" s="131">
        <v>3</v>
      </c>
      <c r="AZ227" s="131">
        <v>1</v>
      </c>
      <c r="BA227" s="131">
        <f>IF(AZ227=1,G227,0)</f>
        <v>0</v>
      </c>
      <c r="BB227" s="131">
        <f>IF(AZ227=2,G227,0)</f>
        <v>0</v>
      </c>
      <c r="BC227" s="131">
        <f>IF(AZ227=3,G227,0)</f>
        <v>0</v>
      </c>
      <c r="BD227" s="131">
        <f>IF(AZ227=4,G227,0)</f>
        <v>0</v>
      </c>
      <c r="BE227" s="131">
        <f>IF(AZ227=5,G227,0)</f>
        <v>0</v>
      </c>
      <c r="CA227" s="157">
        <v>8</v>
      </c>
      <c r="CB227" s="157">
        <v>0</v>
      </c>
      <c r="CZ227" s="131">
        <v>0</v>
      </c>
    </row>
    <row r="228" spans="1:104" x14ac:dyDescent="0.2">
      <c r="A228" s="151">
        <v>112</v>
      </c>
      <c r="B228" s="152" t="s">
        <v>385</v>
      </c>
      <c r="C228" s="153" t="s">
        <v>386</v>
      </c>
      <c r="D228" s="154" t="s">
        <v>146</v>
      </c>
      <c r="E228" s="155">
        <v>72.114999999999995</v>
      </c>
      <c r="F228" s="155">
        <v>0</v>
      </c>
      <c r="G228" s="156">
        <f>E228*F228</f>
        <v>0</v>
      </c>
      <c r="O228" s="150">
        <v>2</v>
      </c>
      <c r="AA228" s="131">
        <v>8</v>
      </c>
      <c r="AB228" s="131">
        <v>0</v>
      </c>
      <c r="AC228" s="131">
        <v>3</v>
      </c>
      <c r="AZ228" s="131">
        <v>1</v>
      </c>
      <c r="BA228" s="131">
        <f>IF(AZ228=1,G228,0)</f>
        <v>0</v>
      </c>
      <c r="BB228" s="131">
        <f>IF(AZ228=2,G228,0)</f>
        <v>0</v>
      </c>
      <c r="BC228" s="131">
        <f>IF(AZ228=3,G228,0)</f>
        <v>0</v>
      </c>
      <c r="BD228" s="131">
        <f>IF(AZ228=4,G228,0)</f>
        <v>0</v>
      </c>
      <c r="BE228" s="131">
        <f>IF(AZ228=5,G228,0)</f>
        <v>0</v>
      </c>
      <c r="CA228" s="157">
        <v>8</v>
      </c>
      <c r="CB228" s="157">
        <v>0</v>
      </c>
      <c r="CZ228" s="131">
        <v>0</v>
      </c>
    </row>
    <row r="229" spans="1:104" x14ac:dyDescent="0.2">
      <c r="A229" s="151">
        <v>113</v>
      </c>
      <c r="B229" s="152" t="s">
        <v>387</v>
      </c>
      <c r="C229" s="153" t="s">
        <v>388</v>
      </c>
      <c r="D229" s="154" t="s">
        <v>146</v>
      </c>
      <c r="E229" s="155">
        <v>72.114999999999995</v>
      </c>
      <c r="F229" s="155">
        <v>0</v>
      </c>
      <c r="G229" s="156">
        <f>E229*F229</f>
        <v>0</v>
      </c>
      <c r="O229" s="150">
        <v>2</v>
      </c>
      <c r="AA229" s="131">
        <v>8</v>
      </c>
      <c r="AB229" s="131">
        <v>0</v>
      </c>
      <c r="AC229" s="131">
        <v>3</v>
      </c>
      <c r="AZ229" s="131">
        <v>1</v>
      </c>
      <c r="BA229" s="131">
        <f>IF(AZ229=1,G229,0)</f>
        <v>0</v>
      </c>
      <c r="BB229" s="131">
        <f>IF(AZ229=2,G229,0)</f>
        <v>0</v>
      </c>
      <c r="BC229" s="131">
        <f>IF(AZ229=3,G229,0)</f>
        <v>0</v>
      </c>
      <c r="BD229" s="131">
        <f>IF(AZ229=4,G229,0)</f>
        <v>0</v>
      </c>
      <c r="BE229" s="131">
        <f>IF(AZ229=5,G229,0)</f>
        <v>0</v>
      </c>
      <c r="CA229" s="157">
        <v>8</v>
      </c>
      <c r="CB229" s="157">
        <v>0</v>
      </c>
      <c r="CZ229" s="131">
        <v>0</v>
      </c>
    </row>
    <row r="230" spans="1:104" x14ac:dyDescent="0.2">
      <c r="A230" s="164"/>
      <c r="B230" s="165" t="s">
        <v>75</v>
      </c>
      <c r="C230" s="166" t="str">
        <f>CONCATENATE(B224," ",C224)</f>
        <v>D96 Přesuny suti a vybouraných hmot</v>
      </c>
      <c r="D230" s="167"/>
      <c r="E230" s="168"/>
      <c r="F230" s="169"/>
      <c r="G230" s="170">
        <f>SUM(G224:G229)</f>
        <v>0</v>
      </c>
      <c r="O230" s="150">
        <v>4</v>
      </c>
      <c r="BA230" s="171">
        <f>SUM(BA224:BA229)</f>
        <v>0</v>
      </c>
      <c r="BB230" s="171">
        <f>SUM(BB224:BB229)</f>
        <v>0</v>
      </c>
      <c r="BC230" s="171">
        <f>SUM(BC224:BC229)</f>
        <v>0</v>
      </c>
      <c r="BD230" s="171">
        <f>SUM(BD224:BD229)</f>
        <v>0</v>
      </c>
      <c r="BE230" s="171">
        <f>SUM(BE224:BE229)</f>
        <v>0</v>
      </c>
    </row>
    <row r="231" spans="1:104" x14ac:dyDescent="0.2">
      <c r="E231" s="131"/>
    </row>
    <row r="232" spans="1:104" x14ac:dyDescent="0.2">
      <c r="E232" s="131"/>
    </row>
    <row r="233" spans="1:104" x14ac:dyDescent="0.2">
      <c r="E233" s="131"/>
    </row>
    <row r="234" spans="1:104" x14ac:dyDescent="0.2">
      <c r="E234" s="131"/>
    </row>
    <row r="235" spans="1:104" x14ac:dyDescent="0.2">
      <c r="E235" s="131"/>
    </row>
    <row r="236" spans="1:104" x14ac:dyDescent="0.2">
      <c r="E236" s="131"/>
    </row>
    <row r="237" spans="1:104" x14ac:dyDescent="0.2">
      <c r="E237" s="131"/>
    </row>
    <row r="238" spans="1:104" x14ac:dyDescent="0.2">
      <c r="E238" s="131"/>
    </row>
    <row r="239" spans="1:104" x14ac:dyDescent="0.2">
      <c r="E239" s="131"/>
    </row>
    <row r="240" spans="1:104" x14ac:dyDescent="0.2">
      <c r="E240" s="131"/>
    </row>
    <row r="241" spans="5:5" x14ac:dyDescent="0.2">
      <c r="E241" s="131"/>
    </row>
    <row r="242" spans="5:5" x14ac:dyDescent="0.2">
      <c r="E242" s="131"/>
    </row>
    <row r="243" spans="5:5" x14ac:dyDescent="0.2">
      <c r="E243" s="131"/>
    </row>
    <row r="244" spans="5:5" x14ac:dyDescent="0.2">
      <c r="E244" s="131"/>
    </row>
    <row r="245" spans="5:5" x14ac:dyDescent="0.2">
      <c r="E245" s="131"/>
    </row>
    <row r="246" spans="5:5" x14ac:dyDescent="0.2">
      <c r="E246" s="131"/>
    </row>
    <row r="247" spans="5:5" x14ac:dyDescent="0.2">
      <c r="E247" s="131"/>
    </row>
    <row r="248" spans="5:5" x14ac:dyDescent="0.2">
      <c r="E248" s="131"/>
    </row>
    <row r="249" spans="5:5" x14ac:dyDescent="0.2">
      <c r="E249" s="131"/>
    </row>
    <row r="250" spans="5:5" x14ac:dyDescent="0.2">
      <c r="E250" s="131"/>
    </row>
    <row r="251" spans="5:5" x14ac:dyDescent="0.2">
      <c r="E251" s="131"/>
    </row>
    <row r="252" spans="5:5" x14ac:dyDescent="0.2">
      <c r="E252" s="131"/>
    </row>
    <row r="253" spans="5:5" x14ac:dyDescent="0.2">
      <c r="E253" s="131"/>
    </row>
    <row r="254" spans="5:5" x14ac:dyDescent="0.2">
      <c r="E254" s="131"/>
    </row>
    <row r="255" spans="5:5" x14ac:dyDescent="0.2">
      <c r="E255" s="131"/>
    </row>
    <row r="256" spans="5:5" x14ac:dyDescent="0.2">
      <c r="E256" s="131"/>
    </row>
    <row r="257" spans="5:5" x14ac:dyDescent="0.2">
      <c r="E257" s="131"/>
    </row>
    <row r="258" spans="5:5" x14ac:dyDescent="0.2">
      <c r="E258" s="131"/>
    </row>
    <row r="259" spans="5:5" x14ac:dyDescent="0.2">
      <c r="E259" s="131"/>
    </row>
    <row r="260" spans="5:5" x14ac:dyDescent="0.2">
      <c r="E260" s="131"/>
    </row>
    <row r="261" spans="5:5" x14ac:dyDescent="0.2">
      <c r="E261" s="131"/>
    </row>
    <row r="262" spans="5:5" x14ac:dyDescent="0.2">
      <c r="E262" s="131"/>
    </row>
    <row r="263" spans="5:5" x14ac:dyDescent="0.2">
      <c r="E263" s="131"/>
    </row>
    <row r="264" spans="5:5" x14ac:dyDescent="0.2">
      <c r="E264" s="131"/>
    </row>
    <row r="265" spans="5:5" x14ac:dyDescent="0.2">
      <c r="E265" s="131"/>
    </row>
    <row r="266" spans="5:5" x14ac:dyDescent="0.2">
      <c r="E266" s="131"/>
    </row>
    <row r="267" spans="5:5" x14ac:dyDescent="0.2">
      <c r="E267" s="131"/>
    </row>
    <row r="268" spans="5:5" x14ac:dyDescent="0.2">
      <c r="E268" s="131"/>
    </row>
    <row r="269" spans="5:5" x14ac:dyDescent="0.2">
      <c r="E269" s="131"/>
    </row>
    <row r="270" spans="5:5" x14ac:dyDescent="0.2">
      <c r="E270" s="131"/>
    </row>
    <row r="271" spans="5:5" x14ac:dyDescent="0.2">
      <c r="E271" s="131"/>
    </row>
    <row r="272" spans="5:5" x14ac:dyDescent="0.2">
      <c r="E272" s="131"/>
    </row>
    <row r="273" spans="5:5" x14ac:dyDescent="0.2">
      <c r="E273" s="131"/>
    </row>
    <row r="274" spans="5:5" x14ac:dyDescent="0.2">
      <c r="E274" s="131"/>
    </row>
    <row r="275" spans="5:5" x14ac:dyDescent="0.2">
      <c r="E275" s="131"/>
    </row>
    <row r="276" spans="5:5" x14ac:dyDescent="0.2">
      <c r="E276" s="131"/>
    </row>
    <row r="277" spans="5:5" x14ac:dyDescent="0.2">
      <c r="E277" s="131"/>
    </row>
    <row r="278" spans="5:5" x14ac:dyDescent="0.2">
      <c r="E278" s="131"/>
    </row>
    <row r="279" spans="5:5" x14ac:dyDescent="0.2">
      <c r="E279" s="131"/>
    </row>
    <row r="280" spans="5:5" x14ac:dyDescent="0.2">
      <c r="E280" s="131"/>
    </row>
    <row r="281" spans="5:5" x14ac:dyDescent="0.2">
      <c r="E281" s="131"/>
    </row>
    <row r="282" spans="5:5" x14ac:dyDescent="0.2">
      <c r="E282" s="131"/>
    </row>
    <row r="283" spans="5:5" x14ac:dyDescent="0.2">
      <c r="E283" s="131"/>
    </row>
    <row r="284" spans="5:5" x14ac:dyDescent="0.2">
      <c r="E284" s="131"/>
    </row>
    <row r="285" spans="5:5" x14ac:dyDescent="0.2">
      <c r="E285" s="131"/>
    </row>
    <row r="286" spans="5:5" x14ac:dyDescent="0.2">
      <c r="E286" s="131"/>
    </row>
    <row r="287" spans="5:5" x14ac:dyDescent="0.2">
      <c r="E287" s="131"/>
    </row>
    <row r="288" spans="5:5" x14ac:dyDescent="0.2">
      <c r="E288" s="131"/>
    </row>
    <row r="289" spans="1:7" x14ac:dyDescent="0.2">
      <c r="A289" s="172"/>
      <c r="B289" s="172"/>
    </row>
    <row r="290" spans="1:7" x14ac:dyDescent="0.2">
      <c r="C290" s="174"/>
      <c r="D290" s="174"/>
      <c r="E290" s="175"/>
      <c r="F290" s="174"/>
      <c r="G290" s="176"/>
    </row>
    <row r="291" spans="1:7" x14ac:dyDescent="0.2">
      <c r="A291" s="172"/>
      <c r="B291" s="172"/>
    </row>
  </sheetData>
  <sheetProtection algorithmName="SHA-512" hashValue="m+iaRBHmi9wYHZfL+GZJCqN95bMOBP+NNnbl/nMEy/6WpqERGyWRL66R0AfHgozZSane76bNuRDM022EP6mODg==" saltValue="WyKQDtiOpkvdX+osq+X3ig==" spinCount="100000" sheet="1" objects="1" scenarios="1"/>
  <protectedRanges>
    <protectedRange sqref="F8:F230 E204 E222" name="Oblast3"/>
    <protectedRange sqref="F1:F119 F120:F1048576" name="Oblast1"/>
    <protectedRange sqref="F1:F1048576" name="Oblast2"/>
  </protectedRanges>
  <mergeCells count="71">
    <mergeCell ref="C221:D221"/>
    <mergeCell ref="C199:D199"/>
    <mergeCell ref="C201:D201"/>
    <mergeCell ref="C202:D202"/>
    <mergeCell ref="C188:D188"/>
    <mergeCell ref="C192:D192"/>
    <mergeCell ref="C194:D194"/>
    <mergeCell ref="C209:D209"/>
    <mergeCell ref="C215:D215"/>
    <mergeCell ref="C217:D217"/>
    <mergeCell ref="C218:D218"/>
    <mergeCell ref="C219:D219"/>
    <mergeCell ref="C179:D179"/>
    <mergeCell ref="C180:D180"/>
    <mergeCell ref="C169:D169"/>
    <mergeCell ref="C171:D171"/>
    <mergeCell ref="C173:D173"/>
    <mergeCell ref="C152:D152"/>
    <mergeCell ref="C153:D153"/>
    <mergeCell ref="C161:D161"/>
    <mergeCell ref="C140:D140"/>
    <mergeCell ref="C143:D143"/>
    <mergeCell ref="C145:D145"/>
    <mergeCell ref="C128:D128"/>
    <mergeCell ref="C130:D130"/>
    <mergeCell ref="C134:D134"/>
    <mergeCell ref="C111:D111"/>
    <mergeCell ref="C113:D113"/>
    <mergeCell ref="C116:D116"/>
    <mergeCell ref="C118:D118"/>
    <mergeCell ref="C123:D123"/>
    <mergeCell ref="C97:D97"/>
    <mergeCell ref="C98:D98"/>
    <mergeCell ref="C85:D85"/>
    <mergeCell ref="C87:D87"/>
    <mergeCell ref="C93:D93"/>
    <mergeCell ref="C71:D71"/>
    <mergeCell ref="C73:D73"/>
    <mergeCell ref="C74:D74"/>
    <mergeCell ref="C81:D81"/>
    <mergeCell ref="C59:D59"/>
    <mergeCell ref="C62:D62"/>
    <mergeCell ref="C64:D64"/>
    <mergeCell ref="C67:D67"/>
    <mergeCell ref="C47:D47"/>
    <mergeCell ref="C49:D49"/>
    <mergeCell ref="C50:D50"/>
    <mergeCell ref="C52:D52"/>
    <mergeCell ref="C54:D54"/>
    <mergeCell ref="C45:D45"/>
    <mergeCell ref="C18:D18"/>
    <mergeCell ref="C23:D23"/>
    <mergeCell ref="C24:D24"/>
    <mergeCell ref="C25:D25"/>
    <mergeCell ref="C27:D27"/>
    <mergeCell ref="C29:D29"/>
    <mergeCell ref="C30:D30"/>
    <mergeCell ref="C31:D31"/>
    <mergeCell ref="C33:D33"/>
    <mergeCell ref="C35:D35"/>
    <mergeCell ref="C38:D38"/>
    <mergeCell ref="C41:D41"/>
    <mergeCell ref="C42:D42"/>
    <mergeCell ref="C13:D13"/>
    <mergeCell ref="C15:D15"/>
    <mergeCell ref="C17:D17"/>
    <mergeCell ref="A1:G1"/>
    <mergeCell ref="A3:B3"/>
    <mergeCell ref="A4:B4"/>
    <mergeCell ref="E4:G4"/>
    <mergeCell ref="C12:D12"/>
  </mergeCells>
  <printOptions gridLinesSet="0"/>
  <pageMargins left="0.59055118110236227" right="0.39370078740157483" top="0.59055118110236227" bottom="0.98425196850393704" header="0.19685039370078741" footer="0.51181102362204722"/>
  <pageSetup paperSize="9" fitToHeight="0" orientation="portrait" horizontalDpi="300" r:id="rId1"/>
  <headerFooter alignWithMargins="0">
    <oddFooter>&amp;L&amp;9Zpracováno programem &amp;"Arial CE,Tučné"BUILDpower,  © RTS, a.s.&amp;R&amp;"Arial,Obyčejné"Strana &amp;P</oddFooter>
  </headerFooter>
  <rowBreaks count="5" manualBreakCount="5">
    <brk id="45" max="6" man="1"/>
    <brk id="88" max="6" man="1"/>
    <brk id="135" max="6" man="1"/>
    <brk id="182" max="6" man="1"/>
    <brk id="2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</dc:creator>
  <cp:lastModifiedBy>Eva Wagnerová</cp:lastModifiedBy>
  <cp:lastPrinted>2024-07-17T10:45:21Z</cp:lastPrinted>
  <dcterms:created xsi:type="dcterms:W3CDTF">2024-07-17T07:38:17Z</dcterms:created>
  <dcterms:modified xsi:type="dcterms:W3CDTF">2025-07-09T06:47:17Z</dcterms:modified>
</cp:coreProperties>
</file>