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benza\Desktop\"/>
    </mc:Choice>
  </mc:AlternateContent>
  <xr:revisionPtr revIDLastSave="0" documentId="8_{604EC89B-BC68-4733-854B-6C3B4AF4B7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3" i="1" l="1"/>
  <c r="O253" i="1" s="1"/>
  <c r="I249" i="1"/>
  <c r="O249" i="1" s="1"/>
  <c r="I245" i="1"/>
  <c r="O245" i="1" s="1"/>
  <c r="I241" i="1"/>
  <c r="O241" i="1" s="1"/>
  <c r="I237" i="1"/>
  <c r="O237" i="1" s="1"/>
  <c r="I233" i="1"/>
  <c r="O233" i="1" s="1"/>
  <c r="I229" i="1"/>
  <c r="O229" i="1" s="1"/>
  <c r="I225" i="1"/>
  <c r="O225" i="1" s="1"/>
  <c r="I220" i="1"/>
  <c r="O220" i="1" s="1"/>
  <c r="I216" i="1"/>
  <c r="O216" i="1" s="1"/>
  <c r="I212" i="1"/>
  <c r="O212" i="1" s="1"/>
  <c r="I208" i="1"/>
  <c r="O208" i="1" s="1"/>
  <c r="I204" i="1"/>
  <c r="O204" i="1" s="1"/>
  <c r="I200" i="1"/>
  <c r="O200" i="1" s="1"/>
  <c r="I196" i="1"/>
  <c r="O196" i="1" s="1"/>
  <c r="I192" i="1"/>
  <c r="O192" i="1" s="1"/>
  <c r="I188" i="1"/>
  <c r="O188" i="1" s="1"/>
  <c r="I184" i="1"/>
  <c r="O184" i="1" s="1"/>
  <c r="I180" i="1"/>
  <c r="O180" i="1" s="1"/>
  <c r="I176" i="1"/>
  <c r="O176" i="1" s="1"/>
  <c r="I172" i="1"/>
  <c r="O172" i="1" s="1"/>
  <c r="I167" i="1"/>
  <c r="O167" i="1" s="1"/>
  <c r="I163" i="1"/>
  <c r="O163" i="1" s="1"/>
  <c r="I159" i="1"/>
  <c r="O159" i="1" s="1"/>
  <c r="O155" i="1"/>
  <c r="I155" i="1"/>
  <c r="I151" i="1"/>
  <c r="O151" i="1" s="1"/>
  <c r="I147" i="1"/>
  <c r="O147" i="1" s="1"/>
  <c r="I143" i="1"/>
  <c r="O143" i="1" s="1"/>
  <c r="I139" i="1"/>
  <c r="I134" i="1"/>
  <c r="Q133" i="1" s="1"/>
  <c r="I133" i="1" s="1"/>
  <c r="I129" i="1"/>
  <c r="O129" i="1" s="1"/>
  <c r="I125" i="1"/>
  <c r="O125" i="1" s="1"/>
  <c r="I121" i="1"/>
  <c r="O121" i="1" s="1"/>
  <c r="I117" i="1"/>
  <c r="O117" i="1" s="1"/>
  <c r="I113" i="1"/>
  <c r="O113" i="1" s="1"/>
  <c r="I109" i="1"/>
  <c r="O109" i="1" s="1"/>
  <c r="I105" i="1"/>
  <c r="O105" i="1" s="1"/>
  <c r="O101" i="1"/>
  <c r="I101" i="1"/>
  <c r="I97" i="1"/>
  <c r="O97" i="1" s="1"/>
  <c r="I92" i="1"/>
  <c r="O92" i="1" s="1"/>
  <c r="R91" i="1" s="1"/>
  <c r="O91" i="1" s="1"/>
  <c r="I87" i="1"/>
  <c r="O87" i="1" s="1"/>
  <c r="I83" i="1"/>
  <c r="I79" i="1"/>
  <c r="O79" i="1" s="1"/>
  <c r="I74" i="1"/>
  <c r="O74" i="1" s="1"/>
  <c r="I70" i="1"/>
  <c r="O70" i="1" s="1"/>
  <c r="I66" i="1"/>
  <c r="O66" i="1" s="1"/>
  <c r="I62" i="1"/>
  <c r="O62" i="1" s="1"/>
  <c r="I58" i="1"/>
  <c r="O58" i="1" s="1"/>
  <c r="I54" i="1"/>
  <c r="O54" i="1" s="1"/>
  <c r="I50" i="1"/>
  <c r="O50" i="1" s="1"/>
  <c r="I46" i="1"/>
  <c r="I41" i="1"/>
  <c r="O41" i="1" s="1"/>
  <c r="I37" i="1"/>
  <c r="O37" i="1" s="1"/>
  <c r="I33" i="1"/>
  <c r="O33" i="1" s="1"/>
  <c r="I29" i="1"/>
  <c r="O29" i="1" s="1"/>
  <c r="I25" i="1"/>
  <c r="O25" i="1" s="1"/>
  <c r="O21" i="1"/>
  <c r="I21" i="1"/>
  <c r="I17" i="1"/>
  <c r="O17" i="1" s="1"/>
  <c r="I13" i="1"/>
  <c r="O9" i="1"/>
  <c r="I9" i="1"/>
  <c r="Q224" i="1" l="1"/>
  <c r="I224" i="1" s="1"/>
  <c r="Q171" i="1"/>
  <c r="I171" i="1" s="1"/>
  <c r="Q138" i="1"/>
  <c r="I138" i="1" s="1"/>
  <c r="Q96" i="1"/>
  <c r="I96" i="1" s="1"/>
  <c r="Q91" i="1"/>
  <c r="I91" i="1" s="1"/>
  <c r="Q78" i="1"/>
  <c r="I78" i="1" s="1"/>
  <c r="Q45" i="1"/>
  <c r="I45" i="1" s="1"/>
  <c r="O46" i="1"/>
  <c r="R45" i="1" s="1"/>
  <c r="O45" i="1" s="1"/>
  <c r="Q8" i="1"/>
  <c r="I8" i="1" s="1"/>
  <c r="R96" i="1"/>
  <c r="O96" i="1" s="1"/>
  <c r="R171" i="1"/>
  <c r="O171" i="1" s="1"/>
  <c r="R224" i="1"/>
  <c r="O224" i="1" s="1"/>
  <c r="O13" i="1"/>
  <c r="R8" i="1" s="1"/>
  <c r="O8" i="1" s="1"/>
  <c r="O83" i="1"/>
  <c r="R78" i="1" s="1"/>
  <c r="O78" i="1" s="1"/>
  <c r="O134" i="1"/>
  <c r="R133" i="1" s="1"/>
  <c r="O133" i="1" s="1"/>
  <c r="O139" i="1"/>
  <c r="R138" i="1" s="1"/>
  <c r="O138" i="1" s="1"/>
  <c r="I3" i="1" l="1"/>
  <c r="O2" i="1"/>
</calcChain>
</file>

<file path=xl/sharedStrings.xml><?xml version="1.0" encoding="utf-8"?>
<sst xmlns="http://schemas.openxmlformats.org/spreadsheetml/2006/main" count="908" uniqueCount="361">
  <si>
    <t>ASPE10</t>
  </si>
  <si>
    <t>S</t>
  </si>
  <si>
    <t>Firma: AMBERG Engineering Brno a.s.</t>
  </si>
  <si>
    <t>Soupis prací objektu</t>
  </si>
  <si>
    <t xml:space="preserve">Stavba: </t>
  </si>
  <si>
    <t>B327-4/2</t>
  </si>
  <si>
    <t>Vodovod - kolektor Skořepka</t>
  </si>
  <si>
    <t>O</t>
  </si>
  <si>
    <t>Rozpočet:</t>
  </si>
  <si>
    <t>0,00</t>
  </si>
  <si>
    <t>15,00</t>
  </si>
  <si>
    <t>21,00</t>
  </si>
  <si>
    <t>3</t>
  </si>
  <si>
    <t>2</t>
  </si>
  <si>
    <t/>
  </si>
  <si>
    <t>Vodovod DN 300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</si>
  <si>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</si>
  <si>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</si>
  <si>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</si>
  <si>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</si>
  <si>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</si>
  <si>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</si>
  <si>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</si>
  <si>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</si>
  <si>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</si>
  <si>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</si>
  <si>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</si>
  <si>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</si>
  <si>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</si>
  <si>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</si>
  <si>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</si>
  <si>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</si>
  <si>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</si>
  <si>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Cenová soustava</t>
  </si>
  <si>
    <t>11</t>
  </si>
  <si>
    <t>SD</t>
  </si>
  <si>
    <t>Všeobecné konstrukce a práce</t>
  </si>
  <si>
    <t>P</t>
  </si>
  <si>
    <t>014102</t>
  </si>
  <si>
    <t>f</t>
  </si>
  <si>
    <t>POPLATKY ZA SKLÁDKU - stavební suť</t>
  </si>
  <si>
    <t>T</t>
  </si>
  <si>
    <t>2024_OTSKP</t>
  </si>
  <si>
    <t>PP</t>
  </si>
  <si>
    <t>vybourání betonových bloků a zděné stěny šachty u prostupu potrubí stěnou</t>
  </si>
  <si>
    <t>VV</t>
  </si>
  <si>
    <t>vybouraná stavební suť: 2,17*2,5=5,425 [A]</t>
  </si>
  <si>
    <t>TS</t>
  </si>
  <si>
    <t>zahrnuje veškeré poplatky provozovateli skládky související s uložením odpadu na skládce.</t>
  </si>
  <si>
    <t>g</t>
  </si>
  <si>
    <t>POPLATKY ZA SKLÁDKU - zemina</t>
  </si>
  <si>
    <t>zemina z výkopu</t>
  </si>
  <si>
    <t>hloubení rýh tř. II: 25,8*1,8=46,440 [A]</t>
  </si>
  <si>
    <t>h</t>
  </si>
  <si>
    <t>POPLATKY ZA SKLÁDKU</t>
  </si>
  <si>
    <t>vybourané potrubí kovové - stávající a provizorní(litina, ocel)</t>
  </si>
  <si>
    <t>potrubí kovové DN 300:(49+51)*0,94*0,008*7,85=5,903 [A]</t>
  </si>
  <si>
    <t>Položka zahrnuje:  
- veškeré poplatky provozovateli skládky související s uložením odpadu na skládce.  
Položka nezahrnuje:  
- x</t>
  </si>
  <si>
    <t>02910</t>
  </si>
  <si>
    <t>OSTATNÍ POŽADAVKY - ZEMĚMĚŘIČSKÁ MĚŘENÍ</t>
  </si>
  <si>
    <t>KPL</t>
  </si>
  <si>
    <t>zaměření polohy vodovodu DN 100 v kopaných sondách, zaměření polohy vodovodu DN 300 kolektoru (chodba, šachta) včetně polohy kotvení vertikálního potrubí.</t>
  </si>
  <si>
    <t>zahrnuje veškeré náklady spojené s objednatelem požadovanými pracemi,   
- pro stanovení orientační investorské ceny určete jednotkovou cenu jako 1% odhadované ceny stavby</t>
  </si>
  <si>
    <t>02940</t>
  </si>
  <si>
    <t>a</t>
  </si>
  <si>
    <t>OSTATNÍ POŽADAVKY - VYPRACOVÁNÍ DOKUMENTACE</t>
  </si>
  <si>
    <t>DSPS - dokumentace skutečného provedení stavby</t>
  </si>
  <si>
    <t>zahrnuje veškeré náklady spojené s objednatelem požadovanými pracemi</t>
  </si>
  <si>
    <t>b</t>
  </si>
  <si>
    <t>vypracování RDS - realizační dokumentace stavby</t>
  </si>
  <si>
    <t>90000=90 000,000 [A]</t>
  </si>
  <si>
    <t>Položka zahrnuje:  
- veškeré náklady spojené s objednatelem požadovanými pracemi  
Položka nezahrnuje:  
- x</t>
  </si>
  <si>
    <t>7</t>
  </si>
  <si>
    <t>03100</t>
  </si>
  <si>
    <t>ZAŘÍZENÍ STAVENIŠTĚ - ZŘÍZENÍ, PROVOZ, DEMONTÁŽ</t>
  </si>
  <si>
    <t>GZS - globální zařízení staveniště</t>
  </si>
  <si>
    <t>zahrnuje objednatelem povolené náklady na pořízení (event. pronájem), provozování, udržování a likvidaci zhotovitelova zařízení</t>
  </si>
  <si>
    <t>8</t>
  </si>
  <si>
    <t>03720</t>
  </si>
  <si>
    <t>POMOC PRÁCE ZAJIŠŤ NEBO ZŘÍZ REGULACI A OCHRANU DOPRAVY</t>
  </si>
  <si>
    <t>zřízení přechodného dopravního značení, zábradlí, informační cedule</t>
  </si>
  <si>
    <t>zahrnuje objednatelem povolené náklady na požadovaná zařízení zhotovitele</t>
  </si>
  <si>
    <t>03740R</t>
  </si>
  <si>
    <t>POMOC PRÁCE ZAJIŠŤ NEBO ZŘÍZ PROVIZORNÍ MOSTY</t>
  </si>
  <si>
    <t>zřízení a odstranění provizorního těžkého přejezdu výkopové rýhy 
- přejezdový ocelový plech tl. min 30 mm půdorysného rozměru 2,5 x 4,0 m 
(tl. plechu dle návrhu zhotovitele)</t>
  </si>
  <si>
    <t>50000=50 000,000 [A]</t>
  </si>
  <si>
    <t>Položka zahrnuje:  
- objednatelem povolené náklady na požadovaná zařízení zhotovitele  
Položka nezahrnuje:  
- x</t>
  </si>
  <si>
    <t>Zemní práce</t>
  </si>
  <si>
    <t>11313R</t>
  </si>
  <si>
    <t>ODSTRANĚNÍ KRYTU ZPEVNĚNÝCH PLOCH S ASFALTOVÝM POJIVEM</t>
  </si>
  <si>
    <t>M3</t>
  </si>
  <si>
    <t>2018_OTSKP</t>
  </si>
  <si>
    <t>živičné kryty vozovek v tl. 200 mm 
Včetně odvozu, uložení a poplatku za skládku.</t>
  </si>
  <si>
    <t>délky určeny ze situace 
Celkem: 0,20*13,75*7,5=20,625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</si>
  <si>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</si>
  <si>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11318R</t>
  </si>
  <si>
    <t>ODSTRANĚNÍ KRYTU ZPEVNĚNÝCH PLOCH Z DLAŽDIC</t>
  </si>
  <si>
    <t>odstranění krytu chodníku z bet. zámkové dlažby 
Včetně odvozu, uložení a poplatku za skládku.</t>
  </si>
  <si>
    <t>rozměry odečteny ze situace 
21,25*2,15*0,08=3,655 [A]</t>
  </si>
  <si>
    <t>Položka zahrnuje:  
- veškerou manipulaci s vybouranou sutí a s vybouranými hmotami vč. uložení na skládku.   
Položka nezahrnuje:  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</si>
  <si>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12</t>
  </si>
  <si>
    <t>11332R</t>
  </si>
  <si>
    <t>ODSTRANĚNÍ PODKLADŮ ZPEVNĚNÝCH PLOCH Z KAMENIVA NESTMELENÉHO</t>
  </si>
  <si>
    <t>podklady vozovek a chodníků v tl. 400 mm 
Odstranění podkladních vrstev stávajících komunikací - ŠP, ŠD, MZK apod. 
Při využití na stavbě včetně odvozu a uložení na meziskládku.</t>
  </si>
  <si>
    <t>délky určeny ze situace 
Celkem: 0,4*((13,75*7,51)+(21,25*2,15))=59,580 [A]</t>
  </si>
  <si>
    <t>Položka zahrnuje:  
- veškerou manipulaci s vybouranou sutí a s vybouranými hmotami vč. uložení na skládku.   
Položka nezahrnuje:  
-  poplatek za skládku, který se vykazuje v položce 0141** (s výjimkou malého množství bouraného materiálu, kde je možné poplatek zahrnout do jednotkové ceny bourání – tento fakt musí být uveden v doplňujícím textu k položce).</t>
  </si>
  <si>
    <t>13</t>
  </si>
  <si>
    <t>11334R</t>
  </si>
  <si>
    <t>ODSTRANĚNÍ PODKLADU ZPEVNĚNÝCH PLOCH S CEMENT POJIVEM</t>
  </si>
  <si>
    <t>podklady vozovek a chodníků v tl. 100 mm 
Odstranění podkladních vrstev stávajících komunikací - SC, ŠCM, apod. 
Při využití na stavbě včetně odvozu a uložení na meziskládku. 
Včetně odvozu, uložení a poplatku za skládku případného přebytku.</t>
  </si>
  <si>
    <t>délky určeny ze situace 
Celkem: 0,1*((13,75*7,51)+(21,25*2,15))=14,895 [A]</t>
  </si>
  <si>
    <t>14</t>
  </si>
  <si>
    <t>11352R</t>
  </si>
  <si>
    <t>ODSTRANĚNÍ CHODNÍKOVÝCH A SILNIČNÍCH OBRUBNÍKŮ BETONOVÝCH</t>
  </si>
  <si>
    <t>M</t>
  </si>
  <si>
    <t>S materiálem bude naloženo po dohodě s investorem. 
Případně včetně odvozu, uložení a poplatku za skládku.</t>
  </si>
  <si>
    <t>délky určeny ze situace 
Celkem: 21,25=21,250 [A]</t>
  </si>
  <si>
    <t>15</t>
  </si>
  <si>
    <t>132836</t>
  </si>
  <si>
    <t>HLOUBENÍ RÝH ŠÍŘ DO 2M PAŽ I NEPAŽ TŘ. II, ODVOZ DO 12KM</t>
  </si>
  <si>
    <t>výkop pro definitivní přeložku potrubí vodovodu DN 300 včetně kopaných sond pro ověření polohy vodovodu DN 300. 
-výkopy pro provizorní přeložku DN 300</t>
  </si>
  <si>
    <t>kopané sondy:2,0*1,5*2,0=6,000 [A] 
výkop pro vodovod DN300:13,6*1,4*2,0=38,080 [B] 
výkop pro provizorní vodovod: 2,0*3,0*2,0+2,0*2,0*1,5=18,000 [C] 
Celkem: A+B+C=62,080 [D]</t>
  </si>
  <si>
    <t>Položka zahrnuje:  
- vodorovnou a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pažení záporového 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uložení zeminy (na skládku, do násypu) ani poplatky za skládku, vykazují se v položce č.0141**</t>
  </si>
  <si>
    <t>16</t>
  </si>
  <si>
    <t>17481</t>
  </si>
  <si>
    <t>ZÁSYP JAM A RÝH Z NAKUPOVANÝCH MATERIÁLŮ</t>
  </si>
  <si>
    <t>zásyp zeminou bez příměsi nevhodné navážky, hutnění namin. 100% PS</t>
  </si>
  <si>
    <t>62,08-1,4*13,6*1,0=43,040 [A]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</si>
  <si>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</si>
  <si>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17</t>
  </si>
  <si>
    <t>17581</t>
  </si>
  <si>
    <t>OBSYP POTRUBÍ A OBJEKTŮ Z NAKUPOVANÝCH MATERIÁLŮ</t>
  </si>
  <si>
    <t>obsyp - směs písku a štěrku, zrna max. 16 mm, hutnit na min. Id=0,8 po stranách trouby</t>
  </si>
  <si>
    <t>13,6*1,4*1,0-(13,6*0,07)=18,088 [A]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</si>
  <si>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a výplň jam a prohlubní v podloží  
- úprava, očištění, ochrana a zhutnění podloží  
- svahování, hutnění a uzavírání povrchů svahů  
- zřízení lavic na svazích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   
Způsob měření:  
- zemina vytlačená potrubím o DN 180mm se od kubatury obsypů neodečítá</t>
  </si>
  <si>
    <t>Základy</t>
  </si>
  <si>
    <t>18</t>
  </si>
  <si>
    <t>272314</t>
  </si>
  <si>
    <t>ZÁKLADY Z PROSTÉHO BETONU DO C25/30</t>
  </si>
  <si>
    <t>opěrné bloky potrubí mimo podchod</t>
  </si>
  <si>
    <t>bloky: 0,35+0,3+0,4+0,1=1,150 [A]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</si>
  <si>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nátěrů zabraňujících soudržnosti betonu a bednění,  
- podpěrné  konstr. (skruže) a lešení všech druhů pro bednění,  vč. ochranných a bezpečnostních opatření a základů těchto konstrukcí a lešení,  
- vytvoření kotevních čel, kapes, nálitků a sedel, zřízení  všech  požadovaných  otvorů, 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  
Položka nezahrnuje:  
- x</t>
  </si>
  <si>
    <t>19</t>
  </si>
  <si>
    <t>27232</t>
  </si>
  <si>
    <t>ZÁKLADY ZE ŽELEZOBETONU</t>
  </si>
  <si>
    <t>železobetonové monolitické podpěry potrubí v kolektoru - B1-B3 
Včetně příplatku za ztížení prací v podzemí a ve stísněných prostorech.</t>
  </si>
  <si>
    <t>podpěry potrubí:0,92+0,12+0,1=1,140 [A]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</si>
  <si>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nátěrů zabraňujících soudržnosti betonu a bednění,  
- podpěrné  konstr. (skruže) a lešení všech druhů pro bednění,  vč. ochranných a bezpečnostních opatření a základů těchto konstrukcí a lešení,  
- vytvoření kotevních čel, kapes, nálitků a sedel, zřízení  všech  požadovaných  otvorů, 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  
Položka nezahrnuje:  
- dodání a osazení výztuže</t>
  </si>
  <si>
    <t>20</t>
  </si>
  <si>
    <t>272365</t>
  </si>
  <si>
    <t>VÝZTUŽ ZÁKLADŮ Z OCELI 10505, B500B</t>
  </si>
  <si>
    <t>výztuž podpěr a opěrného bloku potrubí 
Včetně příplatku za ztížení prací v podzemí a ve stísněných prostorech.</t>
  </si>
  <si>
    <t>0,022+0,030+0,016=0,068 [A]</t>
  </si>
  <si>
    <t>Položka:  
- zahrnuje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  
Položka nezahrnuje:  
- x</t>
  </si>
  <si>
    <t>Svislé konstrukce</t>
  </si>
  <si>
    <t>21</t>
  </si>
  <si>
    <t>37531</t>
  </si>
  <si>
    <t>DEFINITIVNÍ OSTĚNÍ ŠACHTY Z PROST BET</t>
  </si>
  <si>
    <t>zabetonování vybouraného otvoru prostupu potrubí ve stěně šachty (1.PP)</t>
  </si>
  <si>
    <t>2*1,2*1,2*0,4=1,152 [A]</t>
  </si>
  <si>
    <t>Položka zahrnuje:  
- dodání čerstvé betonové směsi požadované kvality, jeho uložení do požadovaného tvaru;   
-  zhotovení betonu požadované trvanlivosti a vlastností;   
-  užití potřebných přísad a technologií výroby betonu;   
-  ošetření a ochrana betonu;   
-  vodorovná a svislá doprava, přemístění, přeložení a manipulace s betonem;   
-  zřízení pracovních a dilatačních spár, včetně potřebných úprav, výplně, vložek, opracování , očištění a ošetření;   
-  uložení čerstvého betonu;   
-  výplň těsnění spar a spojů;   
-  zřízení všech požadovaných otvorů, kapes, prostupů, dutin, výklenků, drážek a pod., včetně ztížení práce a úprav okolo nich;   
-  úpravy pro položení požadované izolace, povlaků a nátěrů, včetně případného vyspravení;   
-  ochrana a vyspravení event. vad hotové konstrukce a včetně příslušných zkoušek;   
-  montážní plošiny nebo lešení všech druhů nutné pro bednění, uložení čerstvého betonu a doplňkových konstrukcí, včetně požadovaných otvorů, ochranných a bezpečnostních opatření a základů těchto konstrukcí a lešení;   
-  úpravy pro osazení zařízení ochrany konstrukce proti vlivu bludných proudů;   
-  očištění podkladu vodou nebo stlačeným vzduchem;   
-  vyplnění volných prostor za ostěním.  
Položka nezahrnuje:  
- x</t>
  </si>
  <si>
    <t>Komunikace</t>
  </si>
  <si>
    <t>22</t>
  </si>
  <si>
    <t>56140G</t>
  </si>
  <si>
    <t>SMĚSI Z KAMENIVA STMELENÉ CEMENTEM  SC C 8/10</t>
  </si>
  <si>
    <t>obnova vozovkových vrstev</t>
  </si>
  <si>
    <t>13,75*7,5*0,25=25,781 [A]</t>
  </si>
  <si>
    <t>Položka zahrnuje:  
- dodání směsi v požadované kvalitě  
- očištění podkladu  
- uložení směsi dle předepsaného technologického předpisu a zhutnění vrstvy v předepsané tloušťce  
- zřízení vrstvy bez rozlišení šířky, pokládání vrstvy po etapách, včetně pracovních spar a spojů  
- úpravu napojení, ukončení  
- úpravu dilatačních spar včetně předepsané výztuže  
Položka nezahrnuje:  
- postřiky, nátěry</t>
  </si>
  <si>
    <t>23</t>
  </si>
  <si>
    <t>567303</t>
  </si>
  <si>
    <t>VRSTVY PRO OBNOVU A OPRAVY ZE ŠTĚRKODRTI</t>
  </si>
  <si>
    <t>obnovení vozovkových vrstev; štěrkodrť ŠDa v tl. 150 mm</t>
  </si>
  <si>
    <t>7,5*13,7*0,15=15,413 [A]</t>
  </si>
  <si>
    <t>Položka zahrnuje:  
- dodání kameniva předepsané kvality a zrnitosti  
- rozprostření a zhutnění vrstvy v předepsané tloušťce  
- zřízení vrstvy bez rozlišení šířky, pokládání vrstvy po etapách  
Položka nezahrnuje:  
- postřiky, nátěry</t>
  </si>
  <si>
    <t>24</t>
  </si>
  <si>
    <t>B</t>
  </si>
  <si>
    <t>obnovení chodníkových vrstev; štěrkodrť ŠDb v tl. 150 mm</t>
  </si>
  <si>
    <t>2,15*21,25*0,15=6,853 [A]</t>
  </si>
  <si>
    <t>25</t>
  </si>
  <si>
    <t>574A44</t>
  </si>
  <si>
    <t>ASFALTOVÝ BETON PRO OBRUSNÉ VRSTVY ACO 11+ TL. 50MM</t>
  </si>
  <si>
    <t>M2</t>
  </si>
  <si>
    <t>obnovení vozovkových vrstev</t>
  </si>
  <si>
    <t>7,5*13,75=103,125 [A]</t>
  </si>
  <si>
    <t>Položka zahrnuje:  
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Položka nezahrnuje:  
- postřiky, nátěry  
- těsnění podél obrubníků, dilatačních zařízení, odvodňovacích proužků, odvodňovačů, vpustí, šachet a pod.</t>
  </si>
  <si>
    <t>26</t>
  </si>
  <si>
    <t>574E98</t>
  </si>
  <si>
    <t>ASFALTOVÝ BETON PRO PODKLADNÍ VRSTVY ACP 22+, 22S TL. 100MM</t>
  </si>
  <si>
    <t>27</t>
  </si>
  <si>
    <t>577221</t>
  </si>
  <si>
    <t>VRSTVY PRO OBNOVU, OPRAVY - INFILTRAČ POSTŘIK DO 1,0KG/M2</t>
  </si>
  <si>
    <t>obnovení vozovkových vrstev; infiltrační postřik PI-E</t>
  </si>
  <si>
    <t>7,5*13,7=102,750 [A]</t>
  </si>
  <si>
    <t>Položka zahrnuje:  
- drobné opravy a obnovu plošných rozpadů asfaltového krytu (vztahuje se na plochu jednotlivě do 800m2)  
- dodání všech předepsaných materiálů pro postřiky v předepsaném množství  
- provedení dle předepsaného technologického předpisu  
- zřízení vrstvy bez rozlišení šířky, pokládání vrstvy po etapách  
- úpravu napojení, ukončení  
Položka nezahrnuje:  
- souvislou obnovu asfaltového krytu (ta se vykáže položkami 572***)  
- výspravu výtluků (ta je zahrnuta v položkách 5779**)</t>
  </si>
  <si>
    <t>28</t>
  </si>
  <si>
    <t>577252R</t>
  </si>
  <si>
    <t>VRSTVY PRO OBNOVU, OPRAVY - SPOJ POSTŘIK DO 2,5KG/M2</t>
  </si>
  <si>
    <t>obnovení vozovkových vrstev; spojovací postřik min. 0,35 kg/m2 PS-E</t>
  </si>
  <si>
    <t>29</t>
  </si>
  <si>
    <t>58251</t>
  </si>
  <si>
    <t>DLÁŽDĚNÉ KRYTY Z BETONOVÝCH DLAŽDIC DO LOŽE Z KAMENIVA</t>
  </si>
  <si>
    <t>obnova krytu chodníku ze zámkové dlažby 
výška zámkové dlažby a ložní vrstva dle výkresové dokumentace (výkres D.1.1.2.3)</t>
  </si>
  <si>
    <t>21,25*2,15=45,688 [A]</t>
  </si>
  <si>
    <t>Položka zahrnuje:  
- dodání dlažebního materiálu v požadované kvalitě, dodání materiálu pro předepsané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Položka nezahrnuje:  
- postřiky, nátěry  
- těsnění podél obrubníků, dilatačních zařízení, odvodňovacích proužků, odvodňovačů, vpustí, šachet a pod.</t>
  </si>
  <si>
    <t>30</t>
  </si>
  <si>
    <t>58920</t>
  </si>
  <si>
    <t>VÝPLŇ SPAR MODIFIKOVANÝM ASFALTEM</t>
  </si>
  <si>
    <t>zalití zaříznuté spáry asfaltovou zálivkou</t>
  </si>
  <si>
    <t>7,5*2+13,75*2=42,500 [A]</t>
  </si>
  <si>
    <t>Položka zahrnuje:   
- dodávku předepsaného materiálu  
- vyčištění a výplň spar tímto materiálem  
Položka nezahrnuje:  
- x</t>
  </si>
  <si>
    <t>Úpravy povrchů, podlahy, výplně otvorů</t>
  </si>
  <si>
    <t>31</t>
  </si>
  <si>
    <t>626112</t>
  </si>
  <si>
    <t>REPROFILACE PODHLEDŮ, SVISLÝCH PLOCH SANAČNÍ MALTOU JEDNOVRST TL 20MM</t>
  </si>
  <si>
    <t>reprofilace stěny kolektoru v místě zabetonování otvoru prostupu potrubí DN 300</t>
  </si>
  <si>
    <t>1,2*1,2=1,440 [A]</t>
  </si>
  <si>
    <t>Položka zahrnuje:  
- dodávku veškerého materiálu potřebného pro předepsanou úpravu v předepsané kvalitě  
- nutné vyspravení podkladu, případně zatření spar zdiva  
- položení vrstvy v předepsané tloušťce  
- potřebná lešení a podpěrné konstrukce  
Položka nezahrnuje:  
- x</t>
  </si>
  <si>
    <t>Přidružená stavební výroba</t>
  </si>
  <si>
    <t>32</t>
  </si>
  <si>
    <t>742H11</t>
  </si>
  <si>
    <t>KABEL NN ČTYŘ- A PĚTIŽÍLOVÝ CU S PLASTOVOU IZOLACÍ DO 2,5 MM2</t>
  </si>
  <si>
    <t>CYKY 5Cx2,5mm2</t>
  </si>
  <si>
    <t>55=55,000 [A]</t>
  </si>
  <si>
    <t>1. Položka obsahuje:  
 – manipulace a uložení kabelu (do země, chráničky, kanálu, na rošty, na TV a pod.)  
2. Položka neobsahuje:  
 – příchytky, spojky, koncovky, chráničky apod.  
3. Způsob měření:  
Měří se metr délkový.</t>
  </si>
  <si>
    <t>33</t>
  </si>
  <si>
    <t>742I11</t>
  </si>
  <si>
    <t>KABEL NN CU OVLÁDACÍ 7-12ŽÍLOVÝ DO 2,5 MM2</t>
  </si>
  <si>
    <t>J-H(ST)H 6x2x0,8</t>
  </si>
  <si>
    <t>34</t>
  </si>
  <si>
    <t>742L11</t>
  </si>
  <si>
    <t>UKONČENÍ DVOU AŽ PĚTIŽÍLOVÉHO KABELU V ROZVADĚČI</t>
  </si>
  <si>
    <t>KUS</t>
  </si>
  <si>
    <t>1=1,000 [A]</t>
  </si>
  <si>
    <t>1. Položka obsahuje:  
 – všechny práce spojené s úpravou kabelů pro montáž včetně veškerého příslušentsví  
2. Položka neobsahuje:  
 X  
3. Způsob měření:  
Udává se počet kusů kompletní konstrukce nebo práce.</t>
  </si>
  <si>
    <t>35</t>
  </si>
  <si>
    <t>742L21</t>
  </si>
  <si>
    <t>UKONČENÍ DVOU AŽ PĚTIŽÍLOVÉHO KABELU KABELOVOU SPOJKOU DO 2,5 MM2</t>
  </si>
  <si>
    <t>36</t>
  </si>
  <si>
    <t>742M11</t>
  </si>
  <si>
    <t>UKONČENÍ 7-12ŽÍLOVÉHO KABELU V ROZVADĚČI NEBO NA PŘÍSTROJI DO 2,5 MM2</t>
  </si>
  <si>
    <t>37</t>
  </si>
  <si>
    <t>742M21</t>
  </si>
  <si>
    <t>UKONČENÍ 7-12ŽÍLOVÉHO KABELU KABELOVOU SPOJKOU DO 2,5 MM2</t>
  </si>
  <si>
    <t>38</t>
  </si>
  <si>
    <t>747211</t>
  </si>
  <si>
    <t>CELKOVÁ PROHLÍDKA, ZKOUŠENÍ, MĚŘENÍ A VYHOTOVENÍ VÝCHOZÍ REVIZNÍ ZPRÁVY, PRO OBJEM IN DO 100 TIS. KČ</t>
  </si>
  <si>
    <t>1. Položka obsahuje:  
 – cenu za celkovou prohlídku zařízení PS/SO, vč. měření, komplexních zkoušek a revizi zařízení tohoto PS/SO autorizovaným revizním technikem na silnoproudá zařízení podle požadavku ČSN, včetně hodnocení a vyhotovení celkové revizní zprávy  
2. Položka neobsahuje:  
 X  
3. Způsob měření:  
Udává se počet kusů kompletní konstrukce nebo práce.</t>
  </si>
  <si>
    <t>39</t>
  </si>
  <si>
    <t>747521</t>
  </si>
  <si>
    <t>ZKOUŠKY VODIČŮ A KABELŮ OVLÁDACÍCH OD 5 DO 12 ŽIL</t>
  </si>
  <si>
    <t>1. Položka obsahuje:  
 – cenu za provedení měření kabelu/ vodiče vč. vyhotovení protokolu  
2. Položka neobsahuje:  
 X  
3. Způsob měření:  
Udává se počet kusů kompletní konstrukce nebo práce.</t>
  </si>
  <si>
    <t>Potrubí</t>
  </si>
  <si>
    <t>40</t>
  </si>
  <si>
    <t>85145</t>
  </si>
  <si>
    <t>POTRUBÍ Z TRUB LITINOVÝCH TLAKOVÝCH HRDLOVÝCH DN DO 300MM</t>
  </si>
  <si>
    <t>mtž a dodání hrdlových trubek z tvárné litiny DN 300,  kompletní včetně veškerého spojovacího materiálu - specifikace viz TZ 
Včetně příplatku za ztížení prací v podzemí a ve stísněných prostorech.</t>
  </si>
  <si>
    <t>54,5+1,0=55,500 [A]</t>
  </si>
  <si>
    <t>Položka zahrnuje:  
- výrobní dokumentaci (včetně technologického předpisu)  
- dodání veškerého trubního a pomocného materiálu (trouby, trubky, tvarovky, spojovací a těsnící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(bez ohledu na sklon)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Položka nezahrnuje:  
- tlakové zkoušky ani proplach a dezinfekci</t>
  </si>
  <si>
    <t>41</t>
  </si>
  <si>
    <t>85245R</t>
  </si>
  <si>
    <t>POTRUBÍ Z TRUB LITINOVÝCH TLAKOVÝCH PŘÍRUBOVÝCH DN DO 300MM</t>
  </si>
  <si>
    <t>SOUBOR</t>
  </si>
  <si>
    <t>mtž a dodání tvarovek z tvárné litiny s přírubami DN 300, PN16  kompletní včetně veškerého spojovacího materiálu - specifikace viz TZ 
Včetně příplatku za ztížení prací v podzemí a ve stísněných prostorech. 
výpis tvarovek viz Kladečské schéma - celkem 28 ks</t>
  </si>
  <si>
    <t>42</t>
  </si>
  <si>
    <t>86345R</t>
  </si>
  <si>
    <t>POTRUBÍ Z TRUB OCELOVÝCH DN DO 300MM</t>
  </si>
  <si>
    <t>mtž a dodání potrubí z trubek z oceli  DN 300 kompletní včetně svařovaných oblouků, přivařovacích přírub, veškerého spojovacího materiálu - specifikace viz TZ</t>
  </si>
  <si>
    <t>51=51,000 [A]</t>
  </si>
  <si>
    <t>Položka zahrnuje:  
- výrobní dokumentaci (včetně technologického předpisu)  
- dodání veškerého trubního a pomocného materiálu (trouby, trubky, tvarovky, spojovací a těsnící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(bez ohledu na sklon)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- opláštění dle dokumentace a nutné opravy opláštění při jeho poškození  
Položka nezahrnuje:  
- tlakovou zkoušku ani proplacha dezinfekci</t>
  </si>
  <si>
    <t>43</t>
  </si>
  <si>
    <t>891126</t>
  </si>
  <si>
    <t>ŠOUPÁTKA DN DO 80MM</t>
  </si>
  <si>
    <t>3=3,000 [A]</t>
  </si>
  <si>
    <t>Položka zahrnuje:  
- kompletní montáž dle technologického předpisu  
- dodávku armatury  
- mimostaveništní a vnitrostaveništní dopravu  
Položka nezahrnuje:  
- x</t>
  </si>
  <si>
    <t>44</t>
  </si>
  <si>
    <t>891145</t>
  </si>
  <si>
    <t>ŠOUPÁTKA DN DO 300MM</t>
  </si>
  <si>
    <t>45</t>
  </si>
  <si>
    <t>891345</t>
  </si>
  <si>
    <t>MONTÁŽNÍ VLOŽKY DN DO 300MM</t>
  </si>
  <si>
    <t>2=2,000 [A]</t>
  </si>
  <si>
    <t>46</t>
  </si>
  <si>
    <t>891426</t>
  </si>
  <si>
    <t>HYDRANTY PODZEMNÍ DN 80MM</t>
  </si>
  <si>
    <t>47</t>
  </si>
  <si>
    <t>891645R</t>
  </si>
  <si>
    <t>KLAPKY DN DO 300MM</t>
  </si>
  <si>
    <t>včetně el. servopohonu</t>
  </si>
  <si>
    <t>48</t>
  </si>
  <si>
    <t>891945</t>
  </si>
  <si>
    <t>ZEMNÍ SOUPRAVY DN DO 300MM S POKLOPEM</t>
  </si>
  <si>
    <t>49</t>
  </si>
  <si>
    <t>899308</t>
  </si>
  <si>
    <t>DOPLŇKY NA POTRUBÍ - SIGNALIZAČ VODIČ</t>
  </si>
  <si>
    <t>13,6=13,600 [A]</t>
  </si>
  <si>
    <t>Položka zahrnuje:  
- veškerý materiál, výrobky a polotovary  
- mimostaveništní a vnitrostaveništní dopravy (rovněž přesuny), včetně naložení a složení,případně s uložením.   
- položka signalizační vodič zahrnuje i kontrolní vývody  
Položka nezahrnuje:  
- x</t>
  </si>
  <si>
    <t>50</t>
  </si>
  <si>
    <t>899309</t>
  </si>
  <si>
    <t>DOPLŇKY NA POTRUBÍ - VÝSTRAŽNÁ FÓLIE</t>
  </si>
  <si>
    <t>výstražná folie, položená ve výšce 0,4 m nad potrubím</t>
  </si>
  <si>
    <t>Položka zahrnuje:  
- veškerý materiál, výrobky a polotovary  
- mimostaveništní a vnitrostaveništní dopravy (rovněž přesuny), včetně naložení a složení,případně s uložením  
Položka nezahrnuje:  
- x</t>
  </si>
  <si>
    <t>51</t>
  </si>
  <si>
    <t>899651</t>
  </si>
  <si>
    <t>TLAKOVÉ ZKOUŠKY POTRUBÍ DN DO 300MM</t>
  </si>
  <si>
    <t>kompletní tlaková zkouška na potrubí DN 300 - provizorní i definitivní. 
Včetně příplatku za ztížení prací v podzemí a ve stísněných prostorech.</t>
  </si>
  <si>
    <t>55,05+51,0=106,050 [A]</t>
  </si>
  <si>
    <t>Položka zahrnuje:  
- přísun, montáž, demontáž, odsun zkoušecího čerpadla  
- napuštění tlakovou vodou, dodání vody pro tlakovou zkoušku  
- montáž a demontáž dílců pro zabezpečení konce zkoušeného úseku potrubí  
- montáž a demontáž koncových tvarovek  
- montáž zaslepovací příruby, zaslepení odboček pro armatury a pro odbočující řady  
Položka nezahrnuje:  
- x</t>
  </si>
  <si>
    <t>52</t>
  </si>
  <si>
    <t>89975</t>
  </si>
  <si>
    <t>PROPLACH A DEZINFEKCE VODOVODNÍHO POTRUBÍ DN DO 300MM</t>
  </si>
  <si>
    <t>potrubí DN 300 
Včetně příplatku za ztížení prací v podzemí a ve stísněných prostorech.</t>
  </si>
  <si>
    <t>55,0+51=106,000 [A]</t>
  </si>
  <si>
    <t>Položka zahrnuje:  
- napuštění a vypuštění vody  
- dodání vody a dezinfekčního prostředku  
- bakteriologický rozbor vody  
Položka nezahrnuje:  
- x</t>
  </si>
  <si>
    <t>Ostatní konstrukce a práce</t>
  </si>
  <si>
    <t>53</t>
  </si>
  <si>
    <t>917224</t>
  </si>
  <si>
    <t>SILNIČNÍ A CHODNÍKOVÉ OBRUBY Z BETONOVÝCH OBRUBNÍKŮ ŠÍŘ 150MM</t>
  </si>
  <si>
    <t>obnova chodníkové obruby v místě překopu</t>
  </si>
  <si>
    <t>3,0=3,000 [A]</t>
  </si>
  <si>
    <t>Položka zahrnuje:  
- dodání a pokládku betonových obrubníků o rozměrech předepsaných zadávací dokumentací  
- betonové lože i boční betonovou opěrku  
Položka nezahrnuje:  
- x</t>
  </si>
  <si>
    <t>54</t>
  </si>
  <si>
    <t>919113</t>
  </si>
  <si>
    <t>ŘEZÁNÍ ASFALTOVÉHO KRYTU VOZOVEK TL DO 150MM</t>
  </si>
  <si>
    <t>4*7,5+4*13,75=85,000 [A]</t>
  </si>
  <si>
    <t>Položka zahrnuje:  
- řezání vozovkové vrstvy v předepsané tloušťce  
- spotřeba vody  
Položka nezahrnuje:  
- x</t>
  </si>
  <si>
    <t>55</t>
  </si>
  <si>
    <t>919125R</t>
  </si>
  <si>
    <t>ŘEZÁNÍ BETONOVÉHO KRYTU VOZOVEK TL DO 250MM</t>
  </si>
  <si>
    <t>řezání podkladních vrstev z kameniva stmeleného cementem</t>
  </si>
  <si>
    <t>2*7,5+2*13,75=42,500 [A]</t>
  </si>
  <si>
    <t>56</t>
  </si>
  <si>
    <t>931334</t>
  </si>
  <si>
    <t>TĚSNĚNÍ DILATAČNÍCH SPAR POLYURETANOVÝM TMELEM PRŮŘEZU DO 400MM2</t>
  </si>
  <si>
    <t>pracovní spáry (dobetonování prostupu), prostup potrubí průchodkou - vodou bobtnající těsnění 
Včetně příplatku za ztížení prací v podzemí a ve stísněných prostorech.</t>
  </si>
  <si>
    <t>Položka zahrnuje:  
- dodávku a osazení předepsaného materiálu  
- očištění ploch spáry před úpravou  
- očištění okolí spáry po úpravě  
Položka nezahrnuje:  
- těsnící profil</t>
  </si>
  <si>
    <t>57</t>
  </si>
  <si>
    <t>936501</t>
  </si>
  <si>
    <t>DROBNÉ DOPLŇK KONSTR KOVOVÉ NEREZ</t>
  </si>
  <si>
    <t>KG</t>
  </si>
  <si>
    <t>srovnatelně - podpěry potrubí v kolektoru 
Včetně příplatku za ztížení prací v podzemí a ve stísněných prostorech.  
typ nerezové oceli viz TZ</t>
  </si>
  <si>
    <t>8*11,4+29+2*37,6=195,400 [A]</t>
  </si>
  <si>
    <t>Položka zahrnuje:  
- dílenská dokumentace, včetně technologického předpisu spojování  
- dodání  materiálu  v požadované kvalitě a výroba konstrukce i dílenská (včetně  pomůcek,  přípravků a prostředků pro výrobu) bez ohledu na náročnost a její hmotnost, dílenská montáž  
- dodání spojovacího materiálu  
- zřízení  montážních  a  dilatačních  spojů,  spar, včetně potřebných úprav, vložek, opracování, očištění a ošetření  
- podpěr. konstr. a lešení všech druhů pro montáž konstrukcí i doplňkových, včetně požadovaných otvorů, ochranných a bezpečnostních opatření a základů pro tyto konstrukce a lešení  
- jakákoliv doprava a manipulace dílců  a  montážních  sestav,  včetně  dopravy konstrukce z výrobny na stavbu  
- montáž konstrukce na staveništi, včetně montážních prostředků a pomůcek a zednických výpomocí  
- výplň, těsnění a tmelení spar a spojů  
- čištění konstrukce a odstranění všech vrubů (vrypy, otlačeniny a pod.)  
- všechny druhy ocelového kotvení  
- dílenskou přejímku a montážní prohlídku, včetně požadovaných dokladů  
- zřízení kotevních otvorů nebo jam, nejsou-li částí jiné konstrukce, jejich úpravy, očištění a ošetření  
- osazení kotvení nebo přímo částí konstrukce do podpůrné konstrukce nebo do zeminy  
- výplň kotevních otvorů  (příp.  podlití  patních  desek)  maltou,  betonem  nebo  jinou speciální hmotou, vyplnění jam zeminou  
- předepsanou protikorozní ochranu a nátěry konstrukcí  
- osazení měřících zařízení a úpravy pro ně  
- ochranná opatření před účinky bludných proudů  
Položka nezahrnuje:  
- x</t>
  </si>
  <si>
    <t>58</t>
  </si>
  <si>
    <t>94390R</t>
  </si>
  <si>
    <t>PROSTOROVÉ PRACOVNÍ LEŠENÍ PŘES 3 KPA</t>
  </si>
  <si>
    <t>M3OP</t>
  </si>
  <si>
    <t>lešení pro demontáž a montáž svislé části potrubí v šachtě 
Včetně příplatku za ztížení prací v podzemí a ve stísněných prostorech.</t>
  </si>
  <si>
    <t>2,0*2,0*1,5=6,000 [A]</t>
  </si>
  <si>
    <t>Položka zahrnuje dovoz, montáž, údržbu, opotřebení (nájemné), demontáž, konzervaci, odvoz.</t>
  </si>
  <si>
    <t>59</t>
  </si>
  <si>
    <t>96628</t>
  </si>
  <si>
    <t>DEMONTÁŽ KONSTRUKCÍ KOVOVÝCH V PODZEMÍ</t>
  </si>
  <si>
    <t>stávající kotevní rámy potrubí v šachtě a podpěry potrubí v chodbě</t>
  </si>
  <si>
    <t>podpěry potrubí:5*0,05=0,250 [A]</t>
  </si>
  <si>
    <t>Položka zahrnuje:  
- rozebrání konstrukce bez ohledu na použitou technologii  
- veškeré pomocné konstrukce (lešení a pod.)  
- veškerou manipulaci s vybouranou sutí a hmotami včetně uložení na skládku   
- veškeré další práce plynoucí z technologického předpisu a z platných předpisů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</si>
  <si>
    <t>60</t>
  </si>
  <si>
    <t>969145</t>
  </si>
  <si>
    <t>VYBOURÁNÍ POTRUBÍ DN DO 300MM VODOVODNÍCH</t>
  </si>
  <si>
    <t>potrubí ocelové, litinové DN 300</t>
  </si>
  <si>
    <t>49+51=100,000 [A]</t>
  </si>
  <si>
    <t>Položka zahrnuje:  
- veškerou manipulaci s vybouranou sutí a hmotami včetně uložení na skládku  
- veškeré další práce plynoucí z technologického předpisu a z platných předpisů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</si>
</sst>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7" x14ac:knownFonts="1">
    <font>
      <sz val="10"/>
      <name val="Arial"/>
    </font>
    <font>
      <b/>
      <sz val="16"/>
      <color rgb="FF000000"/>
      <name val="Arial"/>
    </font>
    <font>
      <b/>
      <sz val="11"/>
      <name val="Arial"/>
    </font>
    <font>
      <sz val="10"/>
      <color rgb="FFFFFFFF"/>
      <name val="Arial"/>
    </font>
    <font>
      <b/>
      <sz val="10"/>
      <name val="Arial"/>
    </font>
    <font>
      <i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3" fillId="3" borderId="1" xfId="6" applyFont="1" applyFill="1" applyBorder="1" applyAlignment="1">
      <alignment horizontal="center" vertical="center" wrapText="1"/>
    </xf>
    <xf numFmtId="0" fontId="0" fillId="2" borderId="3" xfId="6" applyFont="1" applyFill="1" applyBorder="1"/>
    <xf numFmtId="0" fontId="2" fillId="2" borderId="3" xfId="6" applyFont="1" applyFill="1" applyBorder="1" applyAlignment="1">
      <alignment horizontal="right"/>
    </xf>
    <xf numFmtId="0" fontId="0" fillId="2" borderId="0" xfId="6" applyFont="1" applyFill="1"/>
    <xf numFmtId="0" fontId="2" fillId="2" borderId="0" xfId="6" applyFont="1" applyFill="1" applyAlignment="1">
      <alignment horizontal="right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0" fillId="2" borderId="1" xfId="6" applyFont="1" applyFill="1" applyBorder="1" applyAlignment="1">
      <alignment horizontal="center"/>
    </xf>
    <xf numFmtId="0" fontId="0" fillId="2" borderId="2" xfId="6" applyFont="1" applyFill="1" applyBorder="1"/>
    <xf numFmtId="0" fontId="0" fillId="2" borderId="3" xfId="6" applyFont="1" applyFill="1" applyBorder="1"/>
    <xf numFmtId="0" fontId="0" fillId="2" borderId="4" xfId="6" applyFont="1" applyFill="1" applyBorder="1"/>
    <xf numFmtId="0" fontId="2" fillId="2" borderId="0" xfId="6" applyFont="1" applyFill="1"/>
    <xf numFmtId="0" fontId="2" fillId="2" borderId="0" xfId="6" applyFont="1" applyFill="1" applyAlignment="1">
      <alignment horizontal="left"/>
    </xf>
    <xf numFmtId="0" fontId="3" fillId="3" borderId="1" xfId="6" applyFont="1" applyFill="1" applyBorder="1" applyAlignment="1">
      <alignment horizontal="center" vertical="center" wrapText="1"/>
    </xf>
    <xf numFmtId="0" fontId="2" fillId="2" borderId="3" xfId="6" applyFont="1" applyFill="1" applyBorder="1"/>
    <xf numFmtId="0" fontId="2" fillId="2" borderId="3" xfId="6" applyFont="1" applyFill="1" applyBorder="1" applyAlignment="1">
      <alignment horizontal="left"/>
    </xf>
    <xf numFmtId="0" fontId="0" fillId="2" borderId="6" xfId="6" applyFont="1" applyFill="1" applyBorder="1"/>
    <xf numFmtId="0" fontId="0" fillId="0" borderId="1" xfId="6" applyFont="1" applyBorder="1"/>
    <xf numFmtId="0" fontId="4" fillId="2" borderId="6" xfId="6" applyFont="1" applyFill="1" applyBorder="1" applyAlignment="1">
      <alignment horizontal="right"/>
    </xf>
    <xf numFmtId="0" fontId="4" fillId="2" borderId="6" xfId="6" applyFont="1" applyFill="1" applyBorder="1" applyAlignment="1">
      <alignment wrapText="1"/>
    </xf>
    <xf numFmtId="4" fontId="4" fillId="2" borderId="6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5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5" fillId="0" borderId="1" xfId="6" applyFont="1" applyBorder="1" applyAlignment="1">
      <alignment horizontal="left" vertical="center" wrapText="1"/>
    </xf>
    <xf numFmtId="0" fontId="4" fillId="2" borderId="3" xfId="6" applyFont="1" applyFill="1" applyBorder="1" applyAlignment="1">
      <alignment horizontal="right"/>
    </xf>
    <xf numFmtId="4" fontId="4" fillId="2" borderId="3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56"/>
  <sheetViews>
    <sheetView tabSelected="1" workbookViewId="0">
      <pane ySplit="7" topLeftCell="A250" activePane="bottomLeft" state="frozen"/>
      <selection pane="bottomLeft" activeCell="H256" sqref="H256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0</v>
      </c>
      <c r="B1" s="6"/>
      <c r="C1" s="6"/>
      <c r="D1" s="6"/>
      <c r="E1" s="6" t="s">
        <v>2</v>
      </c>
      <c r="F1" s="6"/>
      <c r="G1" s="6"/>
      <c r="H1" s="6"/>
      <c r="I1" s="6"/>
      <c r="J1" s="6"/>
      <c r="P1" t="s">
        <v>12</v>
      </c>
    </row>
    <row r="2" spans="1:18" ht="24.95" customHeight="1" x14ac:dyDescent="0.2">
      <c r="B2" s="6"/>
      <c r="C2" s="6"/>
      <c r="D2" s="6"/>
      <c r="E2" s="7" t="s">
        <v>3</v>
      </c>
      <c r="F2" s="6"/>
      <c r="G2" s="6"/>
      <c r="H2" s="10"/>
      <c r="I2" s="10"/>
      <c r="J2" s="6"/>
      <c r="O2">
        <f>0+O8+O45+O78+O91+O96+O133+O138+O171+O224</f>
        <v>0</v>
      </c>
      <c r="P2" t="s">
        <v>12</v>
      </c>
    </row>
    <row r="3" spans="1:18" ht="15" customHeight="1" x14ac:dyDescent="0.25">
      <c r="A3" t="s">
        <v>1</v>
      </c>
      <c r="B3" s="12" t="s">
        <v>4</v>
      </c>
      <c r="C3" s="5" t="s">
        <v>5</v>
      </c>
      <c r="D3" s="4"/>
      <c r="E3" s="13" t="s">
        <v>6</v>
      </c>
      <c r="F3" s="6"/>
      <c r="G3" s="9"/>
      <c r="H3" s="8" t="s">
        <v>14</v>
      </c>
      <c r="I3" s="33">
        <f>0+I8+I45+I78+I91+I96+I133+I138+I171+I224</f>
        <v>0</v>
      </c>
      <c r="J3" s="11"/>
      <c r="O3" t="s">
        <v>9</v>
      </c>
      <c r="P3" t="s">
        <v>13</v>
      </c>
    </row>
    <row r="4" spans="1:18" ht="15" customHeight="1" x14ac:dyDescent="0.25">
      <c r="A4" t="s">
        <v>7</v>
      </c>
      <c r="B4" s="15" t="s">
        <v>8</v>
      </c>
      <c r="C4" s="3" t="s">
        <v>14</v>
      </c>
      <c r="D4" s="2"/>
      <c r="E4" s="16" t="s">
        <v>15</v>
      </c>
      <c r="F4" s="10"/>
      <c r="G4" s="10"/>
      <c r="H4" s="17"/>
      <c r="I4" s="17"/>
      <c r="J4" s="10"/>
      <c r="O4" t="s">
        <v>10</v>
      </c>
      <c r="P4" t="s">
        <v>13</v>
      </c>
    </row>
    <row r="5" spans="1:18" ht="12.75" customHeight="1" x14ac:dyDescent="0.2">
      <c r="A5" s="1" t="s">
        <v>16</v>
      </c>
      <c r="B5" s="1" t="s">
        <v>18</v>
      </c>
      <c r="C5" s="1" t="s">
        <v>20</v>
      </c>
      <c r="D5" s="1" t="s">
        <v>21</v>
      </c>
      <c r="E5" s="1" t="s">
        <v>22</v>
      </c>
      <c r="F5" s="1" t="s">
        <v>24</v>
      </c>
      <c r="G5" s="1" t="s">
        <v>26</v>
      </c>
      <c r="H5" s="1" t="s">
        <v>28</v>
      </c>
      <c r="I5" s="1"/>
      <c r="J5" s="1" t="s">
        <v>33</v>
      </c>
      <c r="O5" t="s">
        <v>11</v>
      </c>
      <c r="P5" t="s">
        <v>13</v>
      </c>
    </row>
    <row r="6" spans="1:18" ht="12.75" customHeight="1" x14ac:dyDescent="0.2">
      <c r="A6" s="1"/>
      <c r="B6" s="1"/>
      <c r="C6" s="1"/>
      <c r="D6" s="1"/>
      <c r="E6" s="1"/>
      <c r="F6" s="1"/>
      <c r="G6" s="1"/>
      <c r="H6" s="14" t="s">
        <v>29</v>
      </c>
      <c r="I6" s="14" t="s">
        <v>31</v>
      </c>
      <c r="J6" s="1"/>
    </row>
    <row r="7" spans="1:18" ht="12.75" customHeight="1" x14ac:dyDescent="0.2">
      <c r="A7" s="14" t="s">
        <v>17</v>
      </c>
      <c r="B7" s="14" t="s">
        <v>19</v>
      </c>
      <c r="C7" s="14" t="s">
        <v>13</v>
      </c>
      <c r="D7" s="14" t="s">
        <v>12</v>
      </c>
      <c r="E7" s="14" t="s">
        <v>23</v>
      </c>
      <c r="F7" s="14" t="s">
        <v>25</v>
      </c>
      <c r="G7" s="14" t="s">
        <v>27</v>
      </c>
      <c r="H7" s="14" t="s">
        <v>30</v>
      </c>
      <c r="I7" s="14" t="s">
        <v>32</v>
      </c>
      <c r="J7" s="14" t="s">
        <v>34</v>
      </c>
    </row>
    <row r="8" spans="1:18" ht="12.75" customHeight="1" x14ac:dyDescent="0.2">
      <c r="A8" s="17" t="s">
        <v>35</v>
      </c>
      <c r="B8" s="17"/>
      <c r="C8" s="19" t="s">
        <v>17</v>
      </c>
      <c r="D8" s="17"/>
      <c r="E8" s="20" t="s">
        <v>36</v>
      </c>
      <c r="F8" s="17"/>
      <c r="G8" s="17"/>
      <c r="H8" s="17"/>
      <c r="I8" s="21">
        <f>0+Q8</f>
        <v>0</v>
      </c>
      <c r="J8" s="17"/>
      <c r="O8">
        <f>0+R8</f>
        <v>0</v>
      </c>
      <c r="Q8">
        <f>0+I9+I13+I17+I21+I25+I29+I33+I37+I41</f>
        <v>0</v>
      </c>
      <c r="R8">
        <f>0+O9+O13+O17+O21+O25+O29+O33+O37+O41</f>
        <v>0</v>
      </c>
    </row>
    <row r="9" spans="1:18" x14ac:dyDescent="0.2">
      <c r="A9" s="18" t="s">
        <v>37</v>
      </c>
      <c r="B9" s="22" t="s">
        <v>19</v>
      </c>
      <c r="C9" s="22" t="s">
        <v>38</v>
      </c>
      <c r="D9" s="18" t="s">
        <v>39</v>
      </c>
      <c r="E9" s="23" t="s">
        <v>40</v>
      </c>
      <c r="F9" s="24" t="s">
        <v>41</v>
      </c>
      <c r="G9" s="25">
        <v>5.4249999999999998</v>
      </c>
      <c r="H9" s="26"/>
      <c r="I9" s="26">
        <f>ROUND(ROUND(H9,2)*ROUND(G9,3),2)</f>
        <v>0</v>
      </c>
      <c r="J9" s="24" t="s">
        <v>42</v>
      </c>
      <c r="O9">
        <f>(I9*21)/100</f>
        <v>0</v>
      </c>
      <c r="P9" t="s">
        <v>13</v>
      </c>
    </row>
    <row r="10" spans="1:18" x14ac:dyDescent="0.2">
      <c r="A10" s="27" t="s">
        <v>43</v>
      </c>
      <c r="E10" s="28" t="s">
        <v>44</v>
      </c>
    </row>
    <row r="11" spans="1:18" x14ac:dyDescent="0.2">
      <c r="A11" s="29" t="s">
        <v>45</v>
      </c>
      <c r="E11" s="30" t="s">
        <v>46</v>
      </c>
    </row>
    <row r="12" spans="1:18" ht="25.5" x14ac:dyDescent="0.2">
      <c r="A12" t="s">
        <v>47</v>
      </c>
      <c r="E12" s="28" t="s">
        <v>48</v>
      </c>
    </row>
    <row r="13" spans="1:18" x14ac:dyDescent="0.2">
      <c r="A13" s="18" t="s">
        <v>37</v>
      </c>
      <c r="B13" s="22" t="s">
        <v>13</v>
      </c>
      <c r="C13" s="22" t="s">
        <v>38</v>
      </c>
      <c r="D13" s="18" t="s">
        <v>49</v>
      </c>
      <c r="E13" s="23" t="s">
        <v>50</v>
      </c>
      <c r="F13" s="24" t="s">
        <v>41</v>
      </c>
      <c r="G13" s="25">
        <v>46.44</v>
      </c>
      <c r="H13" s="26"/>
      <c r="I13" s="26">
        <f>ROUND(ROUND(H13,2)*ROUND(G13,3),2)</f>
        <v>0</v>
      </c>
      <c r="J13" s="24" t="s">
        <v>42</v>
      </c>
      <c r="O13">
        <f>(I13*21)/100</f>
        <v>0</v>
      </c>
      <c r="P13" t="s">
        <v>13</v>
      </c>
    </row>
    <row r="14" spans="1:18" x14ac:dyDescent="0.2">
      <c r="A14" s="27" t="s">
        <v>43</v>
      </c>
      <c r="E14" s="28" t="s">
        <v>51</v>
      </c>
    </row>
    <row r="15" spans="1:18" x14ac:dyDescent="0.2">
      <c r="A15" s="29" t="s">
        <v>45</v>
      </c>
      <c r="E15" s="30" t="s">
        <v>52</v>
      </c>
    </row>
    <row r="16" spans="1:18" ht="25.5" x14ac:dyDescent="0.2">
      <c r="A16" t="s">
        <v>47</v>
      </c>
      <c r="E16" s="28" t="s">
        <v>48</v>
      </c>
    </row>
    <row r="17" spans="1:16" x14ac:dyDescent="0.2">
      <c r="A17" s="18" t="s">
        <v>37</v>
      </c>
      <c r="B17" s="22" t="s">
        <v>12</v>
      </c>
      <c r="C17" s="22" t="s">
        <v>38</v>
      </c>
      <c r="D17" s="18" t="s">
        <v>53</v>
      </c>
      <c r="E17" s="23" t="s">
        <v>54</v>
      </c>
      <c r="F17" s="24" t="s">
        <v>41</v>
      </c>
      <c r="G17" s="25">
        <v>5.9029999999999996</v>
      </c>
      <c r="H17" s="26"/>
      <c r="I17" s="26">
        <f>ROUND(ROUND(H17,2)*ROUND(G17,3),2)</f>
        <v>0</v>
      </c>
      <c r="J17" s="24" t="s">
        <v>42</v>
      </c>
      <c r="O17">
        <f>(I17*21)/100</f>
        <v>0</v>
      </c>
      <c r="P17" t="s">
        <v>13</v>
      </c>
    </row>
    <row r="18" spans="1:16" x14ac:dyDescent="0.2">
      <c r="A18" s="27" t="s">
        <v>43</v>
      </c>
      <c r="E18" s="28" t="s">
        <v>55</v>
      </c>
    </row>
    <row r="19" spans="1:16" x14ac:dyDescent="0.2">
      <c r="A19" s="29" t="s">
        <v>45</v>
      </c>
      <c r="E19" s="30" t="s">
        <v>56</v>
      </c>
    </row>
    <row r="20" spans="1:16" ht="63.75" x14ac:dyDescent="0.2">
      <c r="A20" t="s">
        <v>47</v>
      </c>
      <c r="E20" s="28" t="s">
        <v>57</v>
      </c>
    </row>
    <row r="21" spans="1:16" x14ac:dyDescent="0.2">
      <c r="A21" s="18" t="s">
        <v>37</v>
      </c>
      <c r="B21" s="22" t="s">
        <v>23</v>
      </c>
      <c r="C21" s="22" t="s">
        <v>58</v>
      </c>
      <c r="D21" s="18" t="s">
        <v>14</v>
      </c>
      <c r="E21" s="23" t="s">
        <v>59</v>
      </c>
      <c r="F21" s="24" t="s">
        <v>60</v>
      </c>
      <c r="G21" s="25">
        <v>1</v>
      </c>
      <c r="H21" s="26"/>
      <c r="I21" s="26">
        <f>ROUND(ROUND(H21,2)*ROUND(G21,3),2)</f>
        <v>0</v>
      </c>
      <c r="J21" s="24" t="s">
        <v>42</v>
      </c>
      <c r="O21">
        <f>(I21*21)/100</f>
        <v>0</v>
      </c>
      <c r="P21" t="s">
        <v>13</v>
      </c>
    </row>
    <row r="22" spans="1:16" ht="38.25" x14ac:dyDescent="0.2">
      <c r="A22" s="27" t="s">
        <v>43</v>
      </c>
      <c r="E22" s="28" t="s">
        <v>61</v>
      </c>
    </row>
    <row r="23" spans="1:16" x14ac:dyDescent="0.2">
      <c r="A23" s="29" t="s">
        <v>45</v>
      </c>
      <c r="E23" s="30" t="s">
        <v>14</v>
      </c>
    </row>
    <row r="24" spans="1:16" ht="38.25" x14ac:dyDescent="0.2">
      <c r="A24" t="s">
        <v>47</v>
      </c>
      <c r="E24" s="28" t="s">
        <v>62</v>
      </c>
    </row>
    <row r="25" spans="1:16" x14ac:dyDescent="0.2">
      <c r="A25" s="18" t="s">
        <v>37</v>
      </c>
      <c r="B25" s="22" t="s">
        <v>25</v>
      </c>
      <c r="C25" s="22" t="s">
        <v>63</v>
      </c>
      <c r="D25" s="18" t="s">
        <v>64</v>
      </c>
      <c r="E25" s="23" t="s">
        <v>65</v>
      </c>
      <c r="F25" s="24" t="s">
        <v>60</v>
      </c>
      <c r="G25" s="25">
        <v>1</v>
      </c>
      <c r="H25" s="26"/>
      <c r="I25" s="26">
        <f>ROUND(ROUND(H25,2)*ROUND(G25,3),2)</f>
        <v>0</v>
      </c>
      <c r="J25" s="24" t="s">
        <v>42</v>
      </c>
      <c r="O25">
        <f>(I25*21)/100</f>
        <v>0</v>
      </c>
      <c r="P25" t="s">
        <v>13</v>
      </c>
    </row>
    <row r="26" spans="1:16" x14ac:dyDescent="0.2">
      <c r="A26" s="27" t="s">
        <v>43</v>
      </c>
      <c r="E26" s="28" t="s">
        <v>66</v>
      </c>
    </row>
    <row r="27" spans="1:16" x14ac:dyDescent="0.2">
      <c r="A27" s="29" t="s">
        <v>45</v>
      </c>
      <c r="E27" s="30" t="s">
        <v>14</v>
      </c>
    </row>
    <row r="28" spans="1:16" x14ac:dyDescent="0.2">
      <c r="A28" t="s">
        <v>47</v>
      </c>
      <c r="E28" s="28" t="s">
        <v>67</v>
      </c>
    </row>
    <row r="29" spans="1:16" x14ac:dyDescent="0.2">
      <c r="A29" s="18" t="s">
        <v>37</v>
      </c>
      <c r="B29" s="22" t="s">
        <v>27</v>
      </c>
      <c r="C29" s="22" t="s">
        <v>63</v>
      </c>
      <c r="D29" s="18" t="s">
        <v>68</v>
      </c>
      <c r="E29" s="23" t="s">
        <v>65</v>
      </c>
      <c r="F29" s="24" t="s">
        <v>60</v>
      </c>
      <c r="G29" s="25">
        <v>90000</v>
      </c>
      <c r="H29" s="26"/>
      <c r="I29" s="26">
        <f>ROUND(ROUND(H29,2)*ROUND(G29,3),2)</f>
        <v>0</v>
      </c>
      <c r="J29" s="24" t="s">
        <v>42</v>
      </c>
      <c r="O29">
        <f>(I29*21)/100</f>
        <v>0</v>
      </c>
      <c r="P29" t="s">
        <v>13</v>
      </c>
    </row>
    <row r="30" spans="1:16" x14ac:dyDescent="0.2">
      <c r="A30" s="27" t="s">
        <v>43</v>
      </c>
      <c r="E30" s="28" t="s">
        <v>69</v>
      </c>
    </row>
    <row r="31" spans="1:16" x14ac:dyDescent="0.2">
      <c r="A31" s="29" t="s">
        <v>45</v>
      </c>
      <c r="E31" s="30" t="s">
        <v>70</v>
      </c>
    </row>
    <row r="32" spans="1:16" ht="51" x14ac:dyDescent="0.2">
      <c r="A32" t="s">
        <v>47</v>
      </c>
      <c r="E32" s="28" t="s">
        <v>71</v>
      </c>
    </row>
    <row r="33" spans="1:18" x14ac:dyDescent="0.2">
      <c r="A33" s="18" t="s">
        <v>37</v>
      </c>
      <c r="B33" s="22" t="s">
        <v>72</v>
      </c>
      <c r="C33" s="22" t="s">
        <v>73</v>
      </c>
      <c r="D33" s="18" t="s">
        <v>14</v>
      </c>
      <c r="E33" s="23" t="s">
        <v>74</v>
      </c>
      <c r="F33" s="24" t="s">
        <v>60</v>
      </c>
      <c r="G33" s="25">
        <v>1</v>
      </c>
      <c r="H33" s="26"/>
      <c r="I33" s="26">
        <f>ROUND(ROUND(H33,2)*ROUND(G33,3),2)</f>
        <v>0</v>
      </c>
      <c r="J33" s="24" t="s">
        <v>42</v>
      </c>
      <c r="O33">
        <f>(I33*21)/100</f>
        <v>0</v>
      </c>
      <c r="P33" t="s">
        <v>13</v>
      </c>
    </row>
    <row r="34" spans="1:18" x14ac:dyDescent="0.2">
      <c r="A34" s="27" t="s">
        <v>43</v>
      </c>
      <c r="E34" s="28" t="s">
        <v>75</v>
      </c>
    </row>
    <row r="35" spans="1:18" x14ac:dyDescent="0.2">
      <c r="A35" s="29" t="s">
        <v>45</v>
      </c>
      <c r="E35" s="30" t="s">
        <v>14</v>
      </c>
    </row>
    <row r="36" spans="1:18" ht="25.5" x14ac:dyDescent="0.2">
      <c r="A36" t="s">
        <v>47</v>
      </c>
      <c r="E36" s="28" t="s">
        <v>76</v>
      </c>
    </row>
    <row r="37" spans="1:18" x14ac:dyDescent="0.2">
      <c r="A37" s="18" t="s">
        <v>37</v>
      </c>
      <c r="B37" s="22" t="s">
        <v>77</v>
      </c>
      <c r="C37" s="22" t="s">
        <v>78</v>
      </c>
      <c r="D37" s="18" t="s">
        <v>14</v>
      </c>
      <c r="E37" s="23" t="s">
        <v>79</v>
      </c>
      <c r="F37" s="24" t="s">
        <v>60</v>
      </c>
      <c r="G37" s="25">
        <v>1</v>
      </c>
      <c r="H37" s="26"/>
      <c r="I37" s="26">
        <f>ROUND(ROUND(H37,2)*ROUND(G37,3),2)</f>
        <v>0</v>
      </c>
      <c r="J37" s="24" t="s">
        <v>42</v>
      </c>
      <c r="O37">
        <f>(I37*21)/100</f>
        <v>0</v>
      </c>
      <c r="P37" t="s">
        <v>13</v>
      </c>
    </row>
    <row r="38" spans="1:18" x14ac:dyDescent="0.2">
      <c r="A38" s="27" t="s">
        <v>43</v>
      </c>
      <c r="E38" s="28" t="s">
        <v>80</v>
      </c>
    </row>
    <row r="39" spans="1:18" x14ac:dyDescent="0.2">
      <c r="A39" s="29" t="s">
        <v>45</v>
      </c>
      <c r="E39" s="30" t="s">
        <v>14</v>
      </c>
    </row>
    <row r="40" spans="1:18" x14ac:dyDescent="0.2">
      <c r="A40" t="s">
        <v>47</v>
      </c>
      <c r="E40" s="28" t="s">
        <v>81</v>
      </c>
    </row>
    <row r="41" spans="1:18" x14ac:dyDescent="0.2">
      <c r="A41" s="18" t="s">
        <v>37</v>
      </c>
      <c r="B41" s="22" t="s">
        <v>30</v>
      </c>
      <c r="C41" s="22" t="s">
        <v>82</v>
      </c>
      <c r="D41" s="18" t="s">
        <v>14</v>
      </c>
      <c r="E41" s="23" t="s">
        <v>83</v>
      </c>
      <c r="F41" s="24" t="s">
        <v>60</v>
      </c>
      <c r="G41" s="25">
        <v>50000</v>
      </c>
      <c r="H41" s="26"/>
      <c r="I41" s="26">
        <f>ROUND(ROUND(H41,2)*ROUND(G41,3),2)</f>
        <v>0</v>
      </c>
      <c r="J41" s="24" t="s">
        <v>42</v>
      </c>
      <c r="O41">
        <f>(I41*21)/100</f>
        <v>0</v>
      </c>
      <c r="P41" t="s">
        <v>13</v>
      </c>
    </row>
    <row r="42" spans="1:18" ht="38.25" x14ac:dyDescent="0.2">
      <c r="A42" s="27" t="s">
        <v>43</v>
      </c>
      <c r="E42" s="28" t="s">
        <v>84</v>
      </c>
    </row>
    <row r="43" spans="1:18" x14ac:dyDescent="0.2">
      <c r="A43" s="29" t="s">
        <v>45</v>
      </c>
      <c r="E43" s="30" t="s">
        <v>85</v>
      </c>
    </row>
    <row r="44" spans="1:18" ht="51" x14ac:dyDescent="0.2">
      <c r="A44" t="s">
        <v>47</v>
      </c>
      <c r="E44" s="28" t="s">
        <v>86</v>
      </c>
    </row>
    <row r="45" spans="1:18" ht="12.75" customHeight="1" x14ac:dyDescent="0.2">
      <c r="A45" s="10" t="s">
        <v>35</v>
      </c>
      <c r="B45" s="10"/>
      <c r="C45" s="31" t="s">
        <v>19</v>
      </c>
      <c r="D45" s="10"/>
      <c r="E45" s="20" t="s">
        <v>87</v>
      </c>
      <c r="F45" s="10"/>
      <c r="G45" s="10"/>
      <c r="H45" s="10"/>
      <c r="I45" s="32">
        <f>0+Q45</f>
        <v>0</v>
      </c>
      <c r="J45" s="10"/>
      <c r="O45">
        <f>0+R45</f>
        <v>0</v>
      </c>
      <c r="Q45">
        <f>0+I46+I50+I54+I58+I62+I66+I70+I74</f>
        <v>0</v>
      </c>
      <c r="R45">
        <f>0+O46+O50+O54+O58+O62+O66+O70+O74</f>
        <v>0</v>
      </c>
    </row>
    <row r="46" spans="1:18" x14ac:dyDescent="0.2">
      <c r="A46" s="18" t="s">
        <v>37</v>
      </c>
      <c r="B46" s="22" t="s">
        <v>32</v>
      </c>
      <c r="C46" s="22" t="s">
        <v>88</v>
      </c>
      <c r="D46" s="18" t="s">
        <v>14</v>
      </c>
      <c r="E46" s="23" t="s">
        <v>89</v>
      </c>
      <c r="F46" s="24" t="s">
        <v>90</v>
      </c>
      <c r="G46" s="25">
        <v>20.625</v>
      </c>
      <c r="H46" s="26"/>
      <c r="I46" s="26">
        <f>ROUND(ROUND(H46,2)*ROUND(G46,3),2)</f>
        <v>0</v>
      </c>
      <c r="J46" s="24" t="s">
        <v>91</v>
      </c>
      <c r="O46">
        <f>(I46*21)/100</f>
        <v>0</v>
      </c>
      <c r="P46" t="s">
        <v>13</v>
      </c>
    </row>
    <row r="47" spans="1:18" ht="25.5" x14ac:dyDescent="0.2">
      <c r="A47" s="27" t="s">
        <v>43</v>
      </c>
      <c r="E47" s="28" t="s">
        <v>92</v>
      </c>
    </row>
    <row r="48" spans="1:18" ht="25.5" x14ac:dyDescent="0.2">
      <c r="A48" s="29" t="s">
        <v>45</v>
      </c>
      <c r="E48" s="30" t="s">
        <v>93</v>
      </c>
    </row>
    <row r="49" spans="1:16" ht="63.75" x14ac:dyDescent="0.2">
      <c r="A49" t="s">
        <v>47</v>
      </c>
      <c r="E49" s="28" t="s">
        <v>94</v>
      </c>
    </row>
    <row r="50" spans="1:16" x14ac:dyDescent="0.2">
      <c r="A50" s="18" t="s">
        <v>37</v>
      </c>
      <c r="B50" s="22" t="s">
        <v>34</v>
      </c>
      <c r="C50" s="22" t="s">
        <v>95</v>
      </c>
      <c r="D50" s="18" t="s">
        <v>14</v>
      </c>
      <c r="E50" s="23" t="s">
        <v>96</v>
      </c>
      <c r="F50" s="24" t="s">
        <v>90</v>
      </c>
      <c r="G50" s="25">
        <v>3.6549999999999998</v>
      </c>
      <c r="H50" s="26"/>
      <c r="I50" s="26">
        <f>ROUND(ROUND(H50,2)*ROUND(G50,3),2)</f>
        <v>0</v>
      </c>
      <c r="J50" s="24" t="s">
        <v>42</v>
      </c>
      <c r="O50">
        <f>(I50*21)/100</f>
        <v>0</v>
      </c>
      <c r="P50" t="s">
        <v>13</v>
      </c>
    </row>
    <row r="51" spans="1:16" ht="25.5" x14ac:dyDescent="0.2">
      <c r="A51" s="27" t="s">
        <v>43</v>
      </c>
      <c r="E51" s="28" t="s">
        <v>97</v>
      </c>
    </row>
    <row r="52" spans="1:16" ht="25.5" x14ac:dyDescent="0.2">
      <c r="A52" s="29" t="s">
        <v>45</v>
      </c>
      <c r="E52" s="30" t="s">
        <v>98</v>
      </c>
    </row>
    <row r="53" spans="1:16" ht="114.75" x14ac:dyDescent="0.2">
      <c r="A53" t="s">
        <v>47</v>
      </c>
      <c r="E53" s="28" t="s">
        <v>99</v>
      </c>
    </row>
    <row r="54" spans="1:16" ht="25.5" x14ac:dyDescent="0.2">
      <c r="A54" s="18" t="s">
        <v>37</v>
      </c>
      <c r="B54" s="22" t="s">
        <v>100</v>
      </c>
      <c r="C54" s="22" t="s">
        <v>101</v>
      </c>
      <c r="D54" s="18" t="s">
        <v>14</v>
      </c>
      <c r="E54" s="23" t="s">
        <v>102</v>
      </c>
      <c r="F54" s="24" t="s">
        <v>90</v>
      </c>
      <c r="G54" s="25">
        <v>59.58</v>
      </c>
      <c r="H54" s="26"/>
      <c r="I54" s="26">
        <f>ROUND(ROUND(H54,2)*ROUND(G54,3),2)</f>
        <v>0</v>
      </c>
      <c r="J54" s="24" t="s">
        <v>42</v>
      </c>
      <c r="O54">
        <f>(I54*21)/100</f>
        <v>0</v>
      </c>
      <c r="P54" t="s">
        <v>13</v>
      </c>
    </row>
    <row r="55" spans="1:16" ht="38.25" x14ac:dyDescent="0.2">
      <c r="A55" s="27" t="s">
        <v>43</v>
      </c>
      <c r="E55" s="28" t="s">
        <v>103</v>
      </c>
    </row>
    <row r="56" spans="1:16" ht="25.5" x14ac:dyDescent="0.2">
      <c r="A56" s="29" t="s">
        <v>45</v>
      </c>
      <c r="E56" s="30" t="s">
        <v>104</v>
      </c>
    </row>
    <row r="57" spans="1:16" ht="89.25" x14ac:dyDescent="0.2">
      <c r="A57" t="s">
        <v>47</v>
      </c>
      <c r="E57" s="28" t="s">
        <v>105</v>
      </c>
    </row>
    <row r="58" spans="1:16" x14ac:dyDescent="0.2">
      <c r="A58" s="18" t="s">
        <v>37</v>
      </c>
      <c r="B58" s="22" t="s">
        <v>106</v>
      </c>
      <c r="C58" s="22" t="s">
        <v>107</v>
      </c>
      <c r="D58" s="18" t="s">
        <v>14</v>
      </c>
      <c r="E58" s="23" t="s">
        <v>108</v>
      </c>
      <c r="F58" s="24" t="s">
        <v>90</v>
      </c>
      <c r="G58" s="25">
        <v>14.895</v>
      </c>
      <c r="H58" s="26"/>
      <c r="I58" s="26">
        <f>ROUND(ROUND(H58,2)*ROUND(G58,3),2)</f>
        <v>0</v>
      </c>
      <c r="J58" s="24" t="s">
        <v>42</v>
      </c>
      <c r="O58">
        <f>(I58*21)/100</f>
        <v>0</v>
      </c>
      <c r="P58" t="s">
        <v>13</v>
      </c>
    </row>
    <row r="59" spans="1:16" ht="51" x14ac:dyDescent="0.2">
      <c r="A59" s="27" t="s">
        <v>43</v>
      </c>
      <c r="E59" s="28" t="s">
        <v>109</v>
      </c>
    </row>
    <row r="60" spans="1:16" ht="25.5" x14ac:dyDescent="0.2">
      <c r="A60" s="29" t="s">
        <v>45</v>
      </c>
      <c r="E60" s="30" t="s">
        <v>110</v>
      </c>
    </row>
    <row r="61" spans="1:16" ht="89.25" x14ac:dyDescent="0.2">
      <c r="A61" t="s">
        <v>47</v>
      </c>
      <c r="E61" s="28" t="s">
        <v>105</v>
      </c>
    </row>
    <row r="62" spans="1:16" x14ac:dyDescent="0.2">
      <c r="A62" s="18" t="s">
        <v>37</v>
      </c>
      <c r="B62" s="22" t="s">
        <v>111</v>
      </c>
      <c r="C62" s="22" t="s">
        <v>112</v>
      </c>
      <c r="D62" s="18" t="s">
        <v>14</v>
      </c>
      <c r="E62" s="23" t="s">
        <v>113</v>
      </c>
      <c r="F62" s="24" t="s">
        <v>114</v>
      </c>
      <c r="G62" s="25">
        <v>21.25</v>
      </c>
      <c r="H62" s="26"/>
      <c r="I62" s="26">
        <f>ROUND(ROUND(H62,2)*ROUND(G62,3),2)</f>
        <v>0</v>
      </c>
      <c r="J62" s="24" t="s">
        <v>42</v>
      </c>
      <c r="O62">
        <f>(I62*21)/100</f>
        <v>0</v>
      </c>
      <c r="P62" t="s">
        <v>13</v>
      </c>
    </row>
    <row r="63" spans="1:16" ht="25.5" x14ac:dyDescent="0.2">
      <c r="A63" s="27" t="s">
        <v>43</v>
      </c>
      <c r="E63" s="28" t="s">
        <v>115</v>
      </c>
    </row>
    <row r="64" spans="1:16" ht="25.5" x14ac:dyDescent="0.2">
      <c r="A64" s="29" t="s">
        <v>45</v>
      </c>
      <c r="E64" s="30" t="s">
        <v>116</v>
      </c>
    </row>
    <row r="65" spans="1:18" ht="89.25" x14ac:dyDescent="0.2">
      <c r="A65" t="s">
        <v>47</v>
      </c>
      <c r="E65" s="28" t="s">
        <v>105</v>
      </c>
    </row>
    <row r="66" spans="1:18" x14ac:dyDescent="0.2">
      <c r="A66" s="18" t="s">
        <v>37</v>
      </c>
      <c r="B66" s="22" t="s">
        <v>117</v>
      </c>
      <c r="C66" s="22" t="s">
        <v>118</v>
      </c>
      <c r="D66" s="18" t="s">
        <v>14</v>
      </c>
      <c r="E66" s="23" t="s">
        <v>119</v>
      </c>
      <c r="F66" s="24" t="s">
        <v>90</v>
      </c>
      <c r="G66" s="25">
        <v>62.08</v>
      </c>
      <c r="H66" s="26"/>
      <c r="I66" s="26">
        <f>ROUND(ROUND(H66,2)*ROUND(G66,3),2)</f>
        <v>0</v>
      </c>
      <c r="J66" s="24" t="s">
        <v>42</v>
      </c>
      <c r="O66">
        <f>(I66*21)/100</f>
        <v>0</v>
      </c>
      <c r="P66" t="s">
        <v>13</v>
      </c>
    </row>
    <row r="67" spans="1:18" ht="38.25" x14ac:dyDescent="0.2">
      <c r="A67" s="27" t="s">
        <v>43</v>
      </c>
      <c r="E67" s="28" t="s">
        <v>120</v>
      </c>
    </row>
    <row r="68" spans="1:18" ht="51" x14ac:dyDescent="0.2">
      <c r="A68" s="29" t="s">
        <v>45</v>
      </c>
      <c r="E68" s="30" t="s">
        <v>121</v>
      </c>
    </row>
    <row r="69" spans="1:18" ht="344.25" x14ac:dyDescent="0.2">
      <c r="A69" t="s">
        <v>47</v>
      </c>
      <c r="E69" s="28" t="s">
        <v>122</v>
      </c>
    </row>
    <row r="70" spans="1:18" x14ac:dyDescent="0.2">
      <c r="A70" s="18" t="s">
        <v>37</v>
      </c>
      <c r="B70" s="22" t="s">
        <v>123</v>
      </c>
      <c r="C70" s="22" t="s">
        <v>124</v>
      </c>
      <c r="D70" s="18" t="s">
        <v>14</v>
      </c>
      <c r="E70" s="23" t="s">
        <v>125</v>
      </c>
      <c r="F70" s="24" t="s">
        <v>90</v>
      </c>
      <c r="G70" s="25">
        <v>43.04</v>
      </c>
      <c r="H70" s="26"/>
      <c r="I70" s="26">
        <f>ROUND(ROUND(H70,2)*ROUND(G70,3),2)</f>
        <v>0</v>
      </c>
      <c r="J70" s="24" t="s">
        <v>42</v>
      </c>
      <c r="O70">
        <f>(I70*21)/100</f>
        <v>0</v>
      </c>
      <c r="P70" t="s">
        <v>13</v>
      </c>
    </row>
    <row r="71" spans="1:18" x14ac:dyDescent="0.2">
      <c r="A71" s="27" t="s">
        <v>43</v>
      </c>
      <c r="E71" s="28" t="s">
        <v>126</v>
      </c>
    </row>
    <row r="72" spans="1:18" x14ac:dyDescent="0.2">
      <c r="A72" s="29" t="s">
        <v>45</v>
      </c>
      <c r="E72" s="30" t="s">
        <v>127</v>
      </c>
    </row>
    <row r="73" spans="1:18" ht="255" x14ac:dyDescent="0.2">
      <c r="A73" t="s">
        <v>47</v>
      </c>
      <c r="E73" s="28" t="s">
        <v>128</v>
      </c>
    </row>
    <row r="74" spans="1:18" x14ac:dyDescent="0.2">
      <c r="A74" s="18" t="s">
        <v>37</v>
      </c>
      <c r="B74" s="22" t="s">
        <v>129</v>
      </c>
      <c r="C74" s="22" t="s">
        <v>130</v>
      </c>
      <c r="D74" s="18" t="s">
        <v>14</v>
      </c>
      <c r="E74" s="23" t="s">
        <v>131</v>
      </c>
      <c r="F74" s="24" t="s">
        <v>90</v>
      </c>
      <c r="G74" s="25">
        <v>18.088000000000001</v>
      </c>
      <c r="H74" s="26"/>
      <c r="I74" s="26">
        <f>ROUND(ROUND(H74,2)*ROUND(G74,3),2)</f>
        <v>0</v>
      </c>
      <c r="J74" s="24" t="s">
        <v>42</v>
      </c>
      <c r="O74">
        <f>(I74*21)/100</f>
        <v>0</v>
      </c>
      <c r="P74" t="s">
        <v>13</v>
      </c>
    </row>
    <row r="75" spans="1:18" ht="25.5" x14ac:dyDescent="0.2">
      <c r="A75" s="27" t="s">
        <v>43</v>
      </c>
      <c r="E75" s="28" t="s">
        <v>132</v>
      </c>
    </row>
    <row r="76" spans="1:18" x14ac:dyDescent="0.2">
      <c r="A76" s="29" t="s">
        <v>45</v>
      </c>
      <c r="E76" s="30" t="s">
        <v>133</v>
      </c>
    </row>
    <row r="77" spans="1:18" ht="331.5" x14ac:dyDescent="0.2">
      <c r="A77" t="s">
        <v>47</v>
      </c>
      <c r="E77" s="28" t="s">
        <v>134</v>
      </c>
    </row>
    <row r="78" spans="1:18" ht="12.75" customHeight="1" x14ac:dyDescent="0.2">
      <c r="A78" s="10" t="s">
        <v>35</v>
      </c>
      <c r="B78" s="10"/>
      <c r="C78" s="31" t="s">
        <v>13</v>
      </c>
      <c r="D78" s="10"/>
      <c r="E78" s="20" t="s">
        <v>135</v>
      </c>
      <c r="F78" s="10"/>
      <c r="G78" s="10"/>
      <c r="H78" s="10"/>
      <c r="I78" s="32">
        <f>0+Q78</f>
        <v>0</v>
      </c>
      <c r="J78" s="10"/>
      <c r="O78">
        <f>0+R78</f>
        <v>0</v>
      </c>
      <c r="Q78">
        <f>0+I79+I83+I87</f>
        <v>0</v>
      </c>
      <c r="R78">
        <f>0+O79+O83+O87</f>
        <v>0</v>
      </c>
    </row>
    <row r="79" spans="1:18" x14ac:dyDescent="0.2">
      <c r="A79" s="18" t="s">
        <v>37</v>
      </c>
      <c r="B79" s="22" t="s">
        <v>136</v>
      </c>
      <c r="C79" s="22" t="s">
        <v>137</v>
      </c>
      <c r="D79" s="18" t="s">
        <v>14</v>
      </c>
      <c r="E79" s="23" t="s">
        <v>138</v>
      </c>
      <c r="F79" s="24" t="s">
        <v>90</v>
      </c>
      <c r="G79" s="25">
        <v>1.1499999999999999</v>
      </c>
      <c r="H79" s="26"/>
      <c r="I79" s="26">
        <f>ROUND(ROUND(H79,2)*ROUND(G79,3),2)</f>
        <v>0</v>
      </c>
      <c r="J79" s="24" t="s">
        <v>42</v>
      </c>
      <c r="O79">
        <f>(I79*21)/100</f>
        <v>0</v>
      </c>
      <c r="P79" t="s">
        <v>13</v>
      </c>
    </row>
    <row r="80" spans="1:18" x14ac:dyDescent="0.2">
      <c r="A80" s="27" t="s">
        <v>43</v>
      </c>
      <c r="E80" s="28" t="s">
        <v>139</v>
      </c>
    </row>
    <row r="81" spans="1:18" x14ac:dyDescent="0.2">
      <c r="A81" s="29" t="s">
        <v>45</v>
      </c>
      <c r="E81" s="30" t="s">
        <v>140</v>
      </c>
    </row>
    <row r="82" spans="1:18" ht="395.25" x14ac:dyDescent="0.2">
      <c r="A82" t="s">
        <v>47</v>
      </c>
      <c r="E82" s="28" t="s">
        <v>141</v>
      </c>
    </row>
    <row r="83" spans="1:18" x14ac:dyDescent="0.2">
      <c r="A83" s="18" t="s">
        <v>37</v>
      </c>
      <c r="B83" s="22" t="s">
        <v>142</v>
      </c>
      <c r="C83" s="22" t="s">
        <v>143</v>
      </c>
      <c r="D83" s="18" t="s">
        <v>14</v>
      </c>
      <c r="E83" s="23" t="s">
        <v>144</v>
      </c>
      <c r="F83" s="24" t="s">
        <v>90</v>
      </c>
      <c r="G83" s="25">
        <v>1.1399999999999999</v>
      </c>
      <c r="H83" s="26"/>
      <c r="I83" s="26">
        <f>ROUND(ROUND(H83,2)*ROUND(G83,3),2)</f>
        <v>0</v>
      </c>
      <c r="J83" s="24" t="s">
        <v>42</v>
      </c>
      <c r="O83">
        <f>(I83*21)/100</f>
        <v>0</v>
      </c>
      <c r="P83" t="s">
        <v>13</v>
      </c>
    </row>
    <row r="84" spans="1:18" ht="25.5" x14ac:dyDescent="0.2">
      <c r="A84" s="27" t="s">
        <v>43</v>
      </c>
      <c r="E84" s="28" t="s">
        <v>145</v>
      </c>
    </row>
    <row r="85" spans="1:18" x14ac:dyDescent="0.2">
      <c r="A85" s="29" t="s">
        <v>45</v>
      </c>
      <c r="E85" s="30" t="s">
        <v>146</v>
      </c>
    </row>
    <row r="86" spans="1:18" ht="395.25" x14ac:dyDescent="0.2">
      <c r="A86" t="s">
        <v>47</v>
      </c>
      <c r="E86" s="28" t="s">
        <v>147</v>
      </c>
    </row>
    <row r="87" spans="1:18" x14ac:dyDescent="0.2">
      <c r="A87" s="18" t="s">
        <v>37</v>
      </c>
      <c r="B87" s="22" t="s">
        <v>148</v>
      </c>
      <c r="C87" s="22" t="s">
        <v>149</v>
      </c>
      <c r="D87" s="18" t="s">
        <v>14</v>
      </c>
      <c r="E87" s="23" t="s">
        <v>150</v>
      </c>
      <c r="F87" s="24" t="s">
        <v>41</v>
      </c>
      <c r="G87" s="25">
        <v>6.8000000000000005E-2</v>
      </c>
      <c r="H87" s="26"/>
      <c r="I87" s="26">
        <f>ROUND(ROUND(H87,2)*ROUND(G87,3),2)</f>
        <v>0</v>
      </c>
      <c r="J87" s="24" t="s">
        <v>42</v>
      </c>
      <c r="O87">
        <f>(I87*21)/100</f>
        <v>0</v>
      </c>
      <c r="P87" t="s">
        <v>13</v>
      </c>
    </row>
    <row r="88" spans="1:18" ht="25.5" x14ac:dyDescent="0.2">
      <c r="A88" s="27" t="s">
        <v>43</v>
      </c>
      <c r="E88" s="28" t="s">
        <v>151</v>
      </c>
    </row>
    <row r="89" spans="1:18" x14ac:dyDescent="0.2">
      <c r="A89" s="29" t="s">
        <v>45</v>
      </c>
      <c r="E89" s="30" t="s">
        <v>152</v>
      </c>
    </row>
    <row r="90" spans="1:18" ht="306" x14ac:dyDescent="0.2">
      <c r="A90" t="s">
        <v>47</v>
      </c>
      <c r="E90" s="28" t="s">
        <v>153</v>
      </c>
    </row>
    <row r="91" spans="1:18" ht="12.75" customHeight="1" x14ac:dyDescent="0.2">
      <c r="A91" s="10" t="s">
        <v>35</v>
      </c>
      <c r="B91" s="10"/>
      <c r="C91" s="31" t="s">
        <v>12</v>
      </c>
      <c r="D91" s="10"/>
      <c r="E91" s="20" t="s">
        <v>154</v>
      </c>
      <c r="F91" s="10"/>
      <c r="G91" s="10"/>
      <c r="H91" s="10"/>
      <c r="I91" s="32">
        <f>0+Q91</f>
        <v>0</v>
      </c>
      <c r="J91" s="10"/>
      <c r="O91">
        <f>0+R91</f>
        <v>0</v>
      </c>
      <c r="Q91">
        <f>0+I92</f>
        <v>0</v>
      </c>
      <c r="R91">
        <f>0+O92</f>
        <v>0</v>
      </c>
    </row>
    <row r="92" spans="1:18" x14ac:dyDescent="0.2">
      <c r="A92" s="18" t="s">
        <v>37</v>
      </c>
      <c r="B92" s="22" t="s">
        <v>155</v>
      </c>
      <c r="C92" s="22" t="s">
        <v>156</v>
      </c>
      <c r="D92" s="18" t="s">
        <v>14</v>
      </c>
      <c r="E92" s="23" t="s">
        <v>157</v>
      </c>
      <c r="F92" s="24" t="s">
        <v>90</v>
      </c>
      <c r="G92" s="25">
        <v>1.1519999999999999</v>
      </c>
      <c r="H92" s="26"/>
      <c r="I92" s="26">
        <f>ROUND(ROUND(H92,2)*ROUND(G92,3),2)</f>
        <v>0</v>
      </c>
      <c r="J92" s="24" t="s">
        <v>42</v>
      </c>
      <c r="O92">
        <f>(I92*21)/100</f>
        <v>0</v>
      </c>
      <c r="P92" t="s">
        <v>13</v>
      </c>
    </row>
    <row r="93" spans="1:18" x14ac:dyDescent="0.2">
      <c r="A93" s="27" t="s">
        <v>43</v>
      </c>
      <c r="E93" s="28" t="s">
        <v>158</v>
      </c>
    </row>
    <row r="94" spans="1:18" x14ac:dyDescent="0.2">
      <c r="A94" s="29" t="s">
        <v>45</v>
      </c>
      <c r="E94" s="30" t="s">
        <v>159</v>
      </c>
    </row>
    <row r="95" spans="1:18" ht="318.75" x14ac:dyDescent="0.2">
      <c r="A95" t="s">
        <v>47</v>
      </c>
      <c r="E95" s="28" t="s">
        <v>160</v>
      </c>
    </row>
    <row r="96" spans="1:18" ht="12.75" customHeight="1" x14ac:dyDescent="0.2">
      <c r="A96" s="10" t="s">
        <v>35</v>
      </c>
      <c r="B96" s="10"/>
      <c r="C96" s="31" t="s">
        <v>25</v>
      </c>
      <c r="D96" s="10"/>
      <c r="E96" s="20" t="s">
        <v>161</v>
      </c>
      <c r="F96" s="10"/>
      <c r="G96" s="10"/>
      <c r="H96" s="10"/>
      <c r="I96" s="32">
        <f>0+Q96</f>
        <v>0</v>
      </c>
      <c r="J96" s="10"/>
      <c r="O96">
        <f>0+R96</f>
        <v>0</v>
      </c>
      <c r="Q96">
        <f>0+I97+I101+I105+I109+I113+I117+I121+I125+I129</f>
        <v>0</v>
      </c>
      <c r="R96">
        <f>0+O97+O101+O105+O109+O113+O117+O121+O125+O129</f>
        <v>0</v>
      </c>
    </row>
    <row r="97" spans="1:16" x14ac:dyDescent="0.2">
      <c r="A97" s="18" t="s">
        <v>37</v>
      </c>
      <c r="B97" s="22" t="s">
        <v>162</v>
      </c>
      <c r="C97" s="22" t="s">
        <v>163</v>
      </c>
      <c r="D97" s="18" t="s">
        <v>14</v>
      </c>
      <c r="E97" s="23" t="s">
        <v>164</v>
      </c>
      <c r="F97" s="24" t="s">
        <v>90</v>
      </c>
      <c r="G97" s="25">
        <v>25.780999999999999</v>
      </c>
      <c r="H97" s="26"/>
      <c r="I97" s="26">
        <f>ROUND(ROUND(H97,2)*ROUND(G97,3),2)</f>
        <v>0</v>
      </c>
      <c r="J97" s="24" t="s">
        <v>42</v>
      </c>
      <c r="O97">
        <f>(I97*21)/100</f>
        <v>0</v>
      </c>
      <c r="P97" t="s">
        <v>13</v>
      </c>
    </row>
    <row r="98" spans="1:16" x14ac:dyDescent="0.2">
      <c r="A98" s="27" t="s">
        <v>43</v>
      </c>
      <c r="E98" s="28" t="s">
        <v>165</v>
      </c>
    </row>
    <row r="99" spans="1:16" x14ac:dyDescent="0.2">
      <c r="A99" s="29" t="s">
        <v>45</v>
      </c>
      <c r="E99" s="30" t="s">
        <v>166</v>
      </c>
    </row>
    <row r="100" spans="1:16" ht="140.25" x14ac:dyDescent="0.2">
      <c r="A100" t="s">
        <v>47</v>
      </c>
      <c r="E100" s="28" t="s">
        <v>167</v>
      </c>
    </row>
    <row r="101" spans="1:16" x14ac:dyDescent="0.2">
      <c r="A101" s="18" t="s">
        <v>37</v>
      </c>
      <c r="B101" s="22" t="s">
        <v>168</v>
      </c>
      <c r="C101" s="22" t="s">
        <v>169</v>
      </c>
      <c r="D101" s="18" t="s">
        <v>14</v>
      </c>
      <c r="E101" s="23" t="s">
        <v>170</v>
      </c>
      <c r="F101" s="24" t="s">
        <v>90</v>
      </c>
      <c r="G101" s="25">
        <v>15.413</v>
      </c>
      <c r="H101" s="26"/>
      <c r="I101" s="26">
        <f>ROUND(ROUND(H101,2)*ROUND(G101,3),2)</f>
        <v>0</v>
      </c>
      <c r="J101" s="24" t="s">
        <v>42</v>
      </c>
      <c r="O101">
        <f>(I101*21)/100</f>
        <v>0</v>
      </c>
      <c r="P101" t="s">
        <v>13</v>
      </c>
    </row>
    <row r="102" spans="1:16" x14ac:dyDescent="0.2">
      <c r="A102" s="27" t="s">
        <v>43</v>
      </c>
      <c r="E102" s="28" t="s">
        <v>171</v>
      </c>
    </row>
    <row r="103" spans="1:16" x14ac:dyDescent="0.2">
      <c r="A103" s="29" t="s">
        <v>45</v>
      </c>
      <c r="E103" s="30" t="s">
        <v>172</v>
      </c>
    </row>
    <row r="104" spans="1:16" ht="76.5" x14ac:dyDescent="0.2">
      <c r="A104" t="s">
        <v>47</v>
      </c>
      <c r="E104" s="28" t="s">
        <v>173</v>
      </c>
    </row>
    <row r="105" spans="1:16" x14ac:dyDescent="0.2">
      <c r="A105" s="18" t="s">
        <v>37</v>
      </c>
      <c r="B105" s="22" t="s">
        <v>174</v>
      </c>
      <c r="C105" s="22" t="s">
        <v>169</v>
      </c>
      <c r="D105" s="18" t="s">
        <v>175</v>
      </c>
      <c r="E105" s="23" t="s">
        <v>170</v>
      </c>
      <c r="F105" s="24" t="s">
        <v>90</v>
      </c>
      <c r="G105" s="25">
        <v>6.8529999999999998</v>
      </c>
      <c r="H105" s="26"/>
      <c r="I105" s="26">
        <f>ROUND(ROUND(H105,2)*ROUND(G105,3),2)</f>
        <v>0</v>
      </c>
      <c r="J105" s="24" t="s">
        <v>42</v>
      </c>
      <c r="O105">
        <f>(I105*21)/100</f>
        <v>0</v>
      </c>
      <c r="P105" t="s">
        <v>13</v>
      </c>
    </row>
    <row r="106" spans="1:16" x14ac:dyDescent="0.2">
      <c r="A106" s="27" t="s">
        <v>43</v>
      </c>
      <c r="E106" s="28" t="s">
        <v>176</v>
      </c>
    </row>
    <row r="107" spans="1:16" x14ac:dyDescent="0.2">
      <c r="A107" s="29" t="s">
        <v>45</v>
      </c>
      <c r="E107" s="30" t="s">
        <v>177</v>
      </c>
    </row>
    <row r="108" spans="1:16" ht="76.5" x14ac:dyDescent="0.2">
      <c r="A108" t="s">
        <v>47</v>
      </c>
      <c r="E108" s="28" t="s">
        <v>173</v>
      </c>
    </row>
    <row r="109" spans="1:16" x14ac:dyDescent="0.2">
      <c r="A109" s="18" t="s">
        <v>37</v>
      </c>
      <c r="B109" s="22" t="s">
        <v>178</v>
      </c>
      <c r="C109" s="22" t="s">
        <v>179</v>
      </c>
      <c r="D109" s="18" t="s">
        <v>14</v>
      </c>
      <c r="E109" s="23" t="s">
        <v>180</v>
      </c>
      <c r="F109" s="24" t="s">
        <v>181</v>
      </c>
      <c r="G109" s="25">
        <v>103.125</v>
      </c>
      <c r="H109" s="26"/>
      <c r="I109" s="26">
        <f>ROUND(ROUND(H109,2)*ROUND(G109,3),2)</f>
        <v>0</v>
      </c>
      <c r="J109" s="24" t="s">
        <v>42</v>
      </c>
      <c r="O109">
        <f>(I109*21)/100</f>
        <v>0</v>
      </c>
      <c r="P109" t="s">
        <v>13</v>
      </c>
    </row>
    <row r="110" spans="1:16" x14ac:dyDescent="0.2">
      <c r="A110" s="27" t="s">
        <v>43</v>
      </c>
      <c r="E110" s="28" t="s">
        <v>182</v>
      </c>
    </row>
    <row r="111" spans="1:16" x14ac:dyDescent="0.2">
      <c r="A111" s="29" t="s">
        <v>45</v>
      </c>
      <c r="E111" s="30" t="s">
        <v>183</v>
      </c>
    </row>
    <row r="112" spans="1:16" ht="165.75" x14ac:dyDescent="0.2">
      <c r="A112" t="s">
        <v>47</v>
      </c>
      <c r="E112" s="28" t="s">
        <v>184</v>
      </c>
    </row>
    <row r="113" spans="1:16" x14ac:dyDescent="0.2">
      <c r="A113" s="18" t="s">
        <v>37</v>
      </c>
      <c r="B113" s="22" t="s">
        <v>185</v>
      </c>
      <c r="C113" s="22" t="s">
        <v>186</v>
      </c>
      <c r="D113" s="18" t="s">
        <v>14</v>
      </c>
      <c r="E113" s="23" t="s">
        <v>187</v>
      </c>
      <c r="F113" s="24" t="s">
        <v>181</v>
      </c>
      <c r="G113" s="25">
        <v>103.125</v>
      </c>
      <c r="H113" s="26"/>
      <c r="I113" s="26">
        <f>ROUND(ROUND(H113,2)*ROUND(G113,3),2)</f>
        <v>0</v>
      </c>
      <c r="J113" s="24" t="s">
        <v>42</v>
      </c>
      <c r="O113">
        <f>(I113*21)/100</f>
        <v>0</v>
      </c>
      <c r="P113" t="s">
        <v>13</v>
      </c>
    </row>
    <row r="114" spans="1:16" x14ac:dyDescent="0.2">
      <c r="A114" s="27" t="s">
        <v>43</v>
      </c>
      <c r="E114" s="28" t="s">
        <v>182</v>
      </c>
    </row>
    <row r="115" spans="1:16" x14ac:dyDescent="0.2">
      <c r="A115" s="29" t="s">
        <v>45</v>
      </c>
      <c r="E115" s="30" t="s">
        <v>183</v>
      </c>
    </row>
    <row r="116" spans="1:16" ht="165.75" x14ac:dyDescent="0.2">
      <c r="A116" t="s">
        <v>47</v>
      </c>
      <c r="E116" s="28" t="s">
        <v>184</v>
      </c>
    </row>
    <row r="117" spans="1:16" x14ac:dyDescent="0.2">
      <c r="A117" s="18" t="s">
        <v>37</v>
      </c>
      <c r="B117" s="22" t="s">
        <v>188</v>
      </c>
      <c r="C117" s="22" t="s">
        <v>189</v>
      </c>
      <c r="D117" s="18" t="s">
        <v>14</v>
      </c>
      <c r="E117" s="23" t="s">
        <v>190</v>
      </c>
      <c r="F117" s="24" t="s">
        <v>181</v>
      </c>
      <c r="G117" s="25">
        <v>102.75</v>
      </c>
      <c r="H117" s="26"/>
      <c r="I117" s="26">
        <f>ROUND(ROUND(H117,2)*ROUND(G117,3),2)</f>
        <v>0</v>
      </c>
      <c r="J117" s="24" t="s">
        <v>42</v>
      </c>
      <c r="O117">
        <f>(I117*21)/100</f>
        <v>0</v>
      </c>
      <c r="P117" t="s">
        <v>13</v>
      </c>
    </row>
    <row r="118" spans="1:16" x14ac:dyDescent="0.2">
      <c r="A118" s="27" t="s">
        <v>43</v>
      </c>
      <c r="E118" s="28" t="s">
        <v>191</v>
      </c>
    </row>
    <row r="119" spans="1:16" x14ac:dyDescent="0.2">
      <c r="A119" s="29" t="s">
        <v>45</v>
      </c>
      <c r="E119" s="30" t="s">
        <v>192</v>
      </c>
    </row>
    <row r="120" spans="1:16" ht="127.5" x14ac:dyDescent="0.2">
      <c r="A120" t="s">
        <v>47</v>
      </c>
      <c r="E120" s="28" t="s">
        <v>193</v>
      </c>
    </row>
    <row r="121" spans="1:16" x14ac:dyDescent="0.2">
      <c r="A121" s="18" t="s">
        <v>37</v>
      </c>
      <c r="B121" s="22" t="s">
        <v>194</v>
      </c>
      <c r="C121" s="22" t="s">
        <v>195</v>
      </c>
      <c r="D121" s="18" t="s">
        <v>14</v>
      </c>
      <c r="E121" s="23" t="s">
        <v>196</v>
      </c>
      <c r="F121" s="24" t="s">
        <v>181</v>
      </c>
      <c r="G121" s="25">
        <v>102.75</v>
      </c>
      <c r="H121" s="26"/>
      <c r="I121" s="26">
        <f>ROUND(ROUND(H121,2)*ROUND(G121,3),2)</f>
        <v>0</v>
      </c>
      <c r="J121" s="24" t="s">
        <v>42</v>
      </c>
      <c r="O121">
        <f>(I121*21)/100</f>
        <v>0</v>
      </c>
      <c r="P121" t="s">
        <v>13</v>
      </c>
    </row>
    <row r="122" spans="1:16" x14ac:dyDescent="0.2">
      <c r="A122" s="27" t="s">
        <v>43</v>
      </c>
      <c r="E122" s="28" t="s">
        <v>197</v>
      </c>
    </row>
    <row r="123" spans="1:16" x14ac:dyDescent="0.2">
      <c r="A123" s="29" t="s">
        <v>45</v>
      </c>
      <c r="E123" s="30" t="s">
        <v>192</v>
      </c>
    </row>
    <row r="124" spans="1:16" ht="127.5" x14ac:dyDescent="0.2">
      <c r="A124" t="s">
        <v>47</v>
      </c>
      <c r="E124" s="28" t="s">
        <v>193</v>
      </c>
    </row>
    <row r="125" spans="1:16" x14ac:dyDescent="0.2">
      <c r="A125" s="18" t="s">
        <v>37</v>
      </c>
      <c r="B125" s="22" t="s">
        <v>198</v>
      </c>
      <c r="C125" s="22" t="s">
        <v>199</v>
      </c>
      <c r="D125" s="18" t="s">
        <v>14</v>
      </c>
      <c r="E125" s="23" t="s">
        <v>200</v>
      </c>
      <c r="F125" s="24" t="s">
        <v>181</v>
      </c>
      <c r="G125" s="25">
        <v>45.688000000000002</v>
      </c>
      <c r="H125" s="26"/>
      <c r="I125" s="26">
        <f>ROUND(ROUND(H125,2)*ROUND(G125,3),2)</f>
        <v>0</v>
      </c>
      <c r="J125" s="24" t="s">
        <v>42</v>
      </c>
      <c r="O125">
        <f>(I125*21)/100</f>
        <v>0</v>
      </c>
      <c r="P125" t="s">
        <v>13</v>
      </c>
    </row>
    <row r="126" spans="1:16" ht="38.25" x14ac:dyDescent="0.2">
      <c r="A126" s="27" t="s">
        <v>43</v>
      </c>
      <c r="E126" s="28" t="s">
        <v>201</v>
      </c>
    </row>
    <row r="127" spans="1:16" x14ac:dyDescent="0.2">
      <c r="A127" s="29" t="s">
        <v>45</v>
      </c>
      <c r="E127" s="30" t="s">
        <v>202</v>
      </c>
    </row>
    <row r="128" spans="1:16" ht="191.25" x14ac:dyDescent="0.2">
      <c r="A128" t="s">
        <v>47</v>
      </c>
      <c r="E128" s="28" t="s">
        <v>203</v>
      </c>
    </row>
    <row r="129" spans="1:18" x14ac:dyDescent="0.2">
      <c r="A129" s="18" t="s">
        <v>37</v>
      </c>
      <c r="B129" s="22" t="s">
        <v>204</v>
      </c>
      <c r="C129" s="22" t="s">
        <v>205</v>
      </c>
      <c r="D129" s="18" t="s">
        <v>14</v>
      </c>
      <c r="E129" s="23" t="s">
        <v>206</v>
      </c>
      <c r="F129" s="24" t="s">
        <v>114</v>
      </c>
      <c r="G129" s="25">
        <v>42.5</v>
      </c>
      <c r="H129" s="26"/>
      <c r="I129" s="26">
        <f>ROUND(ROUND(H129,2)*ROUND(G129,3),2)</f>
        <v>0</v>
      </c>
      <c r="J129" s="24" t="s">
        <v>42</v>
      </c>
      <c r="O129">
        <f>(I129*21)/100</f>
        <v>0</v>
      </c>
      <c r="P129" t="s">
        <v>13</v>
      </c>
    </row>
    <row r="130" spans="1:18" x14ac:dyDescent="0.2">
      <c r="A130" s="27" t="s">
        <v>43</v>
      </c>
      <c r="E130" s="28" t="s">
        <v>207</v>
      </c>
    </row>
    <row r="131" spans="1:18" x14ac:dyDescent="0.2">
      <c r="A131" s="29" t="s">
        <v>45</v>
      </c>
      <c r="E131" s="30" t="s">
        <v>208</v>
      </c>
    </row>
    <row r="132" spans="1:18" ht="63.75" x14ac:dyDescent="0.2">
      <c r="A132" t="s">
        <v>47</v>
      </c>
      <c r="E132" s="28" t="s">
        <v>209</v>
      </c>
    </row>
    <row r="133" spans="1:18" ht="12.75" customHeight="1" x14ac:dyDescent="0.2">
      <c r="A133" s="10" t="s">
        <v>35</v>
      </c>
      <c r="B133" s="10"/>
      <c r="C133" s="31" t="s">
        <v>27</v>
      </c>
      <c r="D133" s="10"/>
      <c r="E133" s="20" t="s">
        <v>210</v>
      </c>
      <c r="F133" s="10"/>
      <c r="G133" s="10"/>
      <c r="H133" s="10"/>
      <c r="I133" s="32">
        <f>0+Q133</f>
        <v>0</v>
      </c>
      <c r="J133" s="10"/>
      <c r="O133">
        <f>0+R133</f>
        <v>0</v>
      </c>
      <c r="Q133">
        <f>0+I134</f>
        <v>0</v>
      </c>
      <c r="R133">
        <f>0+O134</f>
        <v>0</v>
      </c>
    </row>
    <row r="134" spans="1:18" ht="25.5" x14ac:dyDescent="0.2">
      <c r="A134" s="18" t="s">
        <v>37</v>
      </c>
      <c r="B134" s="22" t="s">
        <v>211</v>
      </c>
      <c r="C134" s="22" t="s">
        <v>212</v>
      </c>
      <c r="D134" s="18" t="s">
        <v>14</v>
      </c>
      <c r="E134" s="23" t="s">
        <v>213</v>
      </c>
      <c r="F134" s="24" t="s">
        <v>181</v>
      </c>
      <c r="G134" s="25">
        <v>1.44</v>
      </c>
      <c r="H134" s="26"/>
      <c r="I134" s="26">
        <f>ROUND(ROUND(H134,2)*ROUND(G134,3),2)</f>
        <v>0</v>
      </c>
      <c r="J134" s="24" t="s">
        <v>42</v>
      </c>
      <c r="O134">
        <f>(I134*21)/100</f>
        <v>0</v>
      </c>
      <c r="P134" t="s">
        <v>13</v>
      </c>
    </row>
    <row r="135" spans="1:18" x14ac:dyDescent="0.2">
      <c r="A135" s="27" t="s">
        <v>43</v>
      </c>
      <c r="E135" s="28" t="s">
        <v>214</v>
      </c>
    </row>
    <row r="136" spans="1:18" x14ac:dyDescent="0.2">
      <c r="A136" s="29" t="s">
        <v>45</v>
      </c>
      <c r="E136" s="30" t="s">
        <v>215</v>
      </c>
    </row>
    <row r="137" spans="1:18" ht="102" x14ac:dyDescent="0.2">
      <c r="A137" t="s">
        <v>47</v>
      </c>
      <c r="E137" s="28" t="s">
        <v>216</v>
      </c>
    </row>
    <row r="138" spans="1:18" ht="12.75" customHeight="1" x14ac:dyDescent="0.2">
      <c r="A138" s="10" t="s">
        <v>35</v>
      </c>
      <c r="B138" s="10"/>
      <c r="C138" s="31" t="s">
        <v>72</v>
      </c>
      <c r="D138" s="10"/>
      <c r="E138" s="20" t="s">
        <v>217</v>
      </c>
      <c r="F138" s="10"/>
      <c r="G138" s="10"/>
      <c r="H138" s="10"/>
      <c r="I138" s="32">
        <f>0+Q138</f>
        <v>0</v>
      </c>
      <c r="J138" s="10"/>
      <c r="O138">
        <f>0+R138</f>
        <v>0</v>
      </c>
      <c r="Q138">
        <f>0+I139+I143+I147+I151+I155+I159+I163+I167</f>
        <v>0</v>
      </c>
      <c r="R138">
        <f>0+O139+O143+O147+O151+O155+O159+O163+O167</f>
        <v>0</v>
      </c>
    </row>
    <row r="139" spans="1:18" x14ac:dyDescent="0.2">
      <c r="A139" s="18" t="s">
        <v>37</v>
      </c>
      <c r="B139" s="22" t="s">
        <v>218</v>
      </c>
      <c r="C139" s="22" t="s">
        <v>219</v>
      </c>
      <c r="D139" s="18" t="s">
        <v>14</v>
      </c>
      <c r="E139" s="23" t="s">
        <v>220</v>
      </c>
      <c r="F139" s="24" t="s">
        <v>114</v>
      </c>
      <c r="G139" s="25">
        <v>55</v>
      </c>
      <c r="H139" s="26"/>
      <c r="I139" s="26">
        <f>ROUND(ROUND(H139,2)*ROUND(G139,3),2)</f>
        <v>0</v>
      </c>
      <c r="J139" s="24" t="s">
        <v>42</v>
      </c>
      <c r="O139">
        <f>(I139*21)/100</f>
        <v>0</v>
      </c>
      <c r="P139" t="s">
        <v>13</v>
      </c>
    </row>
    <row r="140" spans="1:18" x14ac:dyDescent="0.2">
      <c r="A140" s="27" t="s">
        <v>43</v>
      </c>
      <c r="E140" s="28" t="s">
        <v>221</v>
      </c>
    </row>
    <row r="141" spans="1:18" x14ac:dyDescent="0.2">
      <c r="A141" s="29" t="s">
        <v>45</v>
      </c>
      <c r="E141" s="30" t="s">
        <v>222</v>
      </c>
    </row>
    <row r="142" spans="1:18" ht="89.25" x14ac:dyDescent="0.2">
      <c r="A142" t="s">
        <v>47</v>
      </c>
      <c r="E142" s="28" t="s">
        <v>223</v>
      </c>
    </row>
    <row r="143" spans="1:18" x14ac:dyDescent="0.2">
      <c r="A143" s="18" t="s">
        <v>37</v>
      </c>
      <c r="B143" s="22" t="s">
        <v>224</v>
      </c>
      <c r="C143" s="22" t="s">
        <v>225</v>
      </c>
      <c r="D143" s="18" t="s">
        <v>14</v>
      </c>
      <c r="E143" s="23" t="s">
        <v>226</v>
      </c>
      <c r="F143" s="24" t="s">
        <v>114</v>
      </c>
      <c r="G143" s="25">
        <v>55</v>
      </c>
      <c r="H143" s="26"/>
      <c r="I143" s="26">
        <f>ROUND(ROUND(H143,2)*ROUND(G143,3),2)</f>
        <v>0</v>
      </c>
      <c r="J143" s="24" t="s">
        <v>42</v>
      </c>
      <c r="O143">
        <f>(I143*21)/100</f>
        <v>0</v>
      </c>
      <c r="P143" t="s">
        <v>13</v>
      </c>
    </row>
    <row r="144" spans="1:18" x14ac:dyDescent="0.2">
      <c r="A144" s="27" t="s">
        <v>43</v>
      </c>
      <c r="E144" s="28" t="s">
        <v>227</v>
      </c>
    </row>
    <row r="145" spans="1:16" x14ac:dyDescent="0.2">
      <c r="A145" s="29" t="s">
        <v>45</v>
      </c>
      <c r="E145" s="30" t="s">
        <v>222</v>
      </c>
    </row>
    <row r="146" spans="1:16" ht="89.25" x14ac:dyDescent="0.2">
      <c r="A146" t="s">
        <v>47</v>
      </c>
      <c r="E146" s="28" t="s">
        <v>223</v>
      </c>
    </row>
    <row r="147" spans="1:16" x14ac:dyDescent="0.2">
      <c r="A147" s="18" t="s">
        <v>37</v>
      </c>
      <c r="B147" s="22" t="s">
        <v>228</v>
      </c>
      <c r="C147" s="22" t="s">
        <v>229</v>
      </c>
      <c r="D147" s="18" t="s">
        <v>14</v>
      </c>
      <c r="E147" s="23" t="s">
        <v>230</v>
      </c>
      <c r="F147" s="24" t="s">
        <v>231</v>
      </c>
      <c r="G147" s="25">
        <v>1</v>
      </c>
      <c r="H147" s="26"/>
      <c r="I147" s="26">
        <f>ROUND(ROUND(H147,2)*ROUND(G147,3),2)</f>
        <v>0</v>
      </c>
      <c r="J147" s="24" t="s">
        <v>42</v>
      </c>
      <c r="O147">
        <f>(I147*21)/100</f>
        <v>0</v>
      </c>
      <c r="P147" t="s">
        <v>13</v>
      </c>
    </row>
    <row r="148" spans="1:16" x14ac:dyDescent="0.2">
      <c r="A148" s="27" t="s">
        <v>43</v>
      </c>
      <c r="E148" s="28" t="s">
        <v>14</v>
      </c>
    </row>
    <row r="149" spans="1:16" x14ac:dyDescent="0.2">
      <c r="A149" s="29" t="s">
        <v>45</v>
      </c>
      <c r="E149" s="30" t="s">
        <v>232</v>
      </c>
    </row>
    <row r="150" spans="1:16" ht="102" x14ac:dyDescent="0.2">
      <c r="A150" t="s">
        <v>47</v>
      </c>
      <c r="E150" s="28" t="s">
        <v>233</v>
      </c>
    </row>
    <row r="151" spans="1:16" ht="25.5" x14ac:dyDescent="0.2">
      <c r="A151" s="18" t="s">
        <v>37</v>
      </c>
      <c r="B151" s="22" t="s">
        <v>234</v>
      </c>
      <c r="C151" s="22" t="s">
        <v>235</v>
      </c>
      <c r="D151" s="18" t="s">
        <v>14</v>
      </c>
      <c r="E151" s="23" t="s">
        <v>236</v>
      </c>
      <c r="F151" s="24" t="s">
        <v>231</v>
      </c>
      <c r="G151" s="25">
        <v>1</v>
      </c>
      <c r="H151" s="26"/>
      <c r="I151" s="26">
        <f>ROUND(ROUND(H151,2)*ROUND(G151,3),2)</f>
        <v>0</v>
      </c>
      <c r="J151" s="24" t="s">
        <v>42</v>
      </c>
      <c r="O151">
        <f>(I151*21)/100</f>
        <v>0</v>
      </c>
      <c r="P151" t="s">
        <v>13</v>
      </c>
    </row>
    <row r="152" spans="1:16" x14ac:dyDescent="0.2">
      <c r="A152" s="27" t="s">
        <v>43</v>
      </c>
      <c r="E152" s="28" t="s">
        <v>14</v>
      </c>
    </row>
    <row r="153" spans="1:16" x14ac:dyDescent="0.2">
      <c r="A153" s="29" t="s">
        <v>45</v>
      </c>
      <c r="E153" s="30" t="s">
        <v>232</v>
      </c>
    </row>
    <row r="154" spans="1:16" ht="102" x14ac:dyDescent="0.2">
      <c r="A154" t="s">
        <v>47</v>
      </c>
      <c r="E154" s="28" t="s">
        <v>233</v>
      </c>
    </row>
    <row r="155" spans="1:16" ht="25.5" x14ac:dyDescent="0.2">
      <c r="A155" s="18" t="s">
        <v>37</v>
      </c>
      <c r="B155" s="22" t="s">
        <v>237</v>
      </c>
      <c r="C155" s="22" t="s">
        <v>238</v>
      </c>
      <c r="D155" s="18" t="s">
        <v>14</v>
      </c>
      <c r="E155" s="23" t="s">
        <v>239</v>
      </c>
      <c r="F155" s="24" t="s">
        <v>231</v>
      </c>
      <c r="G155" s="25">
        <v>1</v>
      </c>
      <c r="H155" s="26"/>
      <c r="I155" s="26">
        <f>ROUND(ROUND(H155,2)*ROUND(G155,3),2)</f>
        <v>0</v>
      </c>
      <c r="J155" s="24" t="s">
        <v>42</v>
      </c>
      <c r="O155">
        <f>(I155*21)/100</f>
        <v>0</v>
      </c>
      <c r="P155" t="s">
        <v>13</v>
      </c>
    </row>
    <row r="156" spans="1:16" x14ac:dyDescent="0.2">
      <c r="A156" s="27" t="s">
        <v>43</v>
      </c>
      <c r="E156" s="28" t="s">
        <v>14</v>
      </c>
    </row>
    <row r="157" spans="1:16" x14ac:dyDescent="0.2">
      <c r="A157" s="29" t="s">
        <v>45</v>
      </c>
      <c r="E157" s="30" t="s">
        <v>232</v>
      </c>
    </row>
    <row r="158" spans="1:16" ht="102" x14ac:dyDescent="0.2">
      <c r="A158" t="s">
        <v>47</v>
      </c>
      <c r="E158" s="28" t="s">
        <v>233</v>
      </c>
    </row>
    <row r="159" spans="1:16" x14ac:dyDescent="0.2">
      <c r="A159" s="18" t="s">
        <v>37</v>
      </c>
      <c r="B159" s="22" t="s">
        <v>240</v>
      </c>
      <c r="C159" s="22" t="s">
        <v>241</v>
      </c>
      <c r="D159" s="18" t="s">
        <v>14</v>
      </c>
      <c r="E159" s="23" t="s">
        <v>242</v>
      </c>
      <c r="F159" s="24" t="s">
        <v>231</v>
      </c>
      <c r="G159" s="25">
        <v>1</v>
      </c>
      <c r="H159" s="26"/>
      <c r="I159" s="26">
        <f>ROUND(ROUND(H159,2)*ROUND(G159,3),2)</f>
        <v>0</v>
      </c>
      <c r="J159" s="24" t="s">
        <v>42</v>
      </c>
      <c r="O159">
        <f>(I159*21)/100</f>
        <v>0</v>
      </c>
      <c r="P159" t="s">
        <v>13</v>
      </c>
    </row>
    <row r="160" spans="1:16" x14ac:dyDescent="0.2">
      <c r="A160" s="27" t="s">
        <v>43</v>
      </c>
      <c r="E160" s="28" t="s">
        <v>14</v>
      </c>
    </row>
    <row r="161" spans="1:18" x14ac:dyDescent="0.2">
      <c r="A161" s="29" t="s">
        <v>45</v>
      </c>
      <c r="E161" s="30" t="s">
        <v>232</v>
      </c>
    </row>
    <row r="162" spans="1:18" ht="102" x14ac:dyDescent="0.2">
      <c r="A162" t="s">
        <v>47</v>
      </c>
      <c r="E162" s="28" t="s">
        <v>233</v>
      </c>
    </row>
    <row r="163" spans="1:18" ht="25.5" x14ac:dyDescent="0.2">
      <c r="A163" s="18" t="s">
        <v>37</v>
      </c>
      <c r="B163" s="22" t="s">
        <v>243</v>
      </c>
      <c r="C163" s="22" t="s">
        <v>244</v>
      </c>
      <c r="D163" s="18" t="s">
        <v>14</v>
      </c>
      <c r="E163" s="23" t="s">
        <v>245</v>
      </c>
      <c r="F163" s="24" t="s">
        <v>231</v>
      </c>
      <c r="G163" s="25">
        <v>1</v>
      </c>
      <c r="H163" s="26"/>
      <c r="I163" s="26">
        <f>ROUND(ROUND(H163,2)*ROUND(G163,3),2)</f>
        <v>0</v>
      </c>
      <c r="J163" s="24" t="s">
        <v>42</v>
      </c>
      <c r="O163">
        <f>(I163*21)/100</f>
        <v>0</v>
      </c>
      <c r="P163" t="s">
        <v>13</v>
      </c>
    </row>
    <row r="164" spans="1:18" x14ac:dyDescent="0.2">
      <c r="A164" s="27" t="s">
        <v>43</v>
      </c>
      <c r="E164" s="28" t="s">
        <v>14</v>
      </c>
    </row>
    <row r="165" spans="1:18" x14ac:dyDescent="0.2">
      <c r="A165" s="29" t="s">
        <v>45</v>
      </c>
      <c r="E165" s="30" t="s">
        <v>232</v>
      </c>
    </row>
    <row r="166" spans="1:18" ht="114.75" x14ac:dyDescent="0.2">
      <c r="A166" t="s">
        <v>47</v>
      </c>
      <c r="E166" s="28" t="s">
        <v>246</v>
      </c>
    </row>
    <row r="167" spans="1:18" x14ac:dyDescent="0.2">
      <c r="A167" s="18" t="s">
        <v>37</v>
      </c>
      <c r="B167" s="22" t="s">
        <v>247</v>
      </c>
      <c r="C167" s="22" t="s">
        <v>248</v>
      </c>
      <c r="D167" s="18" t="s">
        <v>14</v>
      </c>
      <c r="E167" s="23" t="s">
        <v>249</v>
      </c>
      <c r="F167" s="24" t="s">
        <v>231</v>
      </c>
      <c r="G167" s="25">
        <v>1</v>
      </c>
      <c r="H167" s="26"/>
      <c r="I167" s="26">
        <f>ROUND(ROUND(H167,2)*ROUND(G167,3),2)</f>
        <v>0</v>
      </c>
      <c r="J167" s="24" t="s">
        <v>42</v>
      </c>
      <c r="O167">
        <f>(I167*21)/100</f>
        <v>0</v>
      </c>
      <c r="P167" t="s">
        <v>13</v>
      </c>
    </row>
    <row r="168" spans="1:18" x14ac:dyDescent="0.2">
      <c r="A168" s="27" t="s">
        <v>43</v>
      </c>
      <c r="E168" s="28" t="s">
        <v>14</v>
      </c>
    </row>
    <row r="169" spans="1:18" x14ac:dyDescent="0.2">
      <c r="A169" s="29" t="s">
        <v>45</v>
      </c>
      <c r="E169" s="30" t="s">
        <v>232</v>
      </c>
    </row>
    <row r="170" spans="1:18" ht="76.5" x14ac:dyDescent="0.2">
      <c r="A170" t="s">
        <v>47</v>
      </c>
      <c r="E170" s="28" t="s">
        <v>250</v>
      </c>
    </row>
    <row r="171" spans="1:18" ht="12.75" customHeight="1" x14ac:dyDescent="0.2">
      <c r="A171" s="10" t="s">
        <v>35</v>
      </c>
      <c r="B171" s="10"/>
      <c r="C171" s="31" t="s">
        <v>77</v>
      </c>
      <c r="D171" s="10"/>
      <c r="E171" s="20" t="s">
        <v>251</v>
      </c>
      <c r="F171" s="10"/>
      <c r="G171" s="10"/>
      <c r="H171" s="10"/>
      <c r="I171" s="32">
        <f>0+Q171</f>
        <v>0</v>
      </c>
      <c r="J171" s="10"/>
      <c r="O171">
        <f>0+R171</f>
        <v>0</v>
      </c>
      <c r="Q171">
        <f>0+I172+I176+I180+I184+I188+I192+I196+I200+I204+I208+I212+I216+I220</f>
        <v>0</v>
      </c>
      <c r="R171">
        <f>0+O172+O176+O180+O184+O188+O192+O196+O200+O204+O208+O212+O216+O220</f>
        <v>0</v>
      </c>
    </row>
    <row r="172" spans="1:18" x14ac:dyDescent="0.2">
      <c r="A172" s="18" t="s">
        <v>37</v>
      </c>
      <c r="B172" s="22" t="s">
        <v>252</v>
      </c>
      <c r="C172" s="22" t="s">
        <v>253</v>
      </c>
      <c r="D172" s="18" t="s">
        <v>14</v>
      </c>
      <c r="E172" s="23" t="s">
        <v>254</v>
      </c>
      <c r="F172" s="24" t="s">
        <v>114</v>
      </c>
      <c r="G172" s="25">
        <v>55.5</v>
      </c>
      <c r="H172" s="26"/>
      <c r="I172" s="26">
        <f>ROUND(ROUND(H172,2)*ROUND(G172,3),2)</f>
        <v>0</v>
      </c>
      <c r="J172" s="24" t="s">
        <v>42</v>
      </c>
      <c r="O172">
        <f>(I172*21)/100</f>
        <v>0</v>
      </c>
      <c r="P172" t="s">
        <v>13</v>
      </c>
    </row>
    <row r="173" spans="1:18" ht="38.25" x14ac:dyDescent="0.2">
      <c r="A173" s="27" t="s">
        <v>43</v>
      </c>
      <c r="E173" s="28" t="s">
        <v>255</v>
      </c>
    </row>
    <row r="174" spans="1:18" x14ac:dyDescent="0.2">
      <c r="A174" s="29" t="s">
        <v>45</v>
      </c>
      <c r="E174" s="30" t="s">
        <v>256</v>
      </c>
    </row>
    <row r="175" spans="1:18" ht="255" x14ac:dyDescent="0.2">
      <c r="A175" t="s">
        <v>47</v>
      </c>
      <c r="E175" s="28" t="s">
        <v>257</v>
      </c>
    </row>
    <row r="176" spans="1:18" x14ac:dyDescent="0.2">
      <c r="A176" s="18" t="s">
        <v>37</v>
      </c>
      <c r="B176" s="22" t="s">
        <v>258</v>
      </c>
      <c r="C176" s="22" t="s">
        <v>259</v>
      </c>
      <c r="D176" s="18" t="s">
        <v>14</v>
      </c>
      <c r="E176" s="23" t="s">
        <v>260</v>
      </c>
      <c r="F176" s="24" t="s">
        <v>261</v>
      </c>
      <c r="G176" s="25">
        <v>1</v>
      </c>
      <c r="H176" s="26"/>
      <c r="I176" s="26">
        <f>ROUND(ROUND(H176,2)*ROUND(G176,3),2)</f>
        <v>0</v>
      </c>
      <c r="J176" s="24" t="s">
        <v>42</v>
      </c>
      <c r="O176">
        <f>(I176*21)/100</f>
        <v>0</v>
      </c>
      <c r="P176" t="s">
        <v>13</v>
      </c>
    </row>
    <row r="177" spans="1:16" ht="51" x14ac:dyDescent="0.2">
      <c r="A177" s="27" t="s">
        <v>43</v>
      </c>
      <c r="E177" s="28" t="s">
        <v>262</v>
      </c>
    </row>
    <row r="178" spans="1:16" x14ac:dyDescent="0.2">
      <c r="A178" s="29" t="s">
        <v>45</v>
      </c>
      <c r="E178" s="30" t="s">
        <v>14</v>
      </c>
    </row>
    <row r="179" spans="1:16" ht="255" x14ac:dyDescent="0.2">
      <c r="A179" t="s">
        <v>47</v>
      </c>
      <c r="E179" s="28" t="s">
        <v>257</v>
      </c>
    </row>
    <row r="180" spans="1:16" x14ac:dyDescent="0.2">
      <c r="A180" s="18" t="s">
        <v>37</v>
      </c>
      <c r="B180" s="22" t="s">
        <v>263</v>
      </c>
      <c r="C180" s="22" t="s">
        <v>264</v>
      </c>
      <c r="D180" s="18" t="s">
        <v>14</v>
      </c>
      <c r="E180" s="23" t="s">
        <v>265</v>
      </c>
      <c r="F180" s="24" t="s">
        <v>114</v>
      </c>
      <c r="G180" s="25">
        <v>51</v>
      </c>
      <c r="H180" s="26"/>
      <c r="I180" s="26">
        <f>ROUND(ROUND(H180,2)*ROUND(G180,3),2)</f>
        <v>0</v>
      </c>
      <c r="J180" s="24" t="s">
        <v>42</v>
      </c>
      <c r="O180">
        <f>(I180*21)/100</f>
        <v>0</v>
      </c>
      <c r="P180" t="s">
        <v>13</v>
      </c>
    </row>
    <row r="181" spans="1:16" ht="25.5" x14ac:dyDescent="0.2">
      <c r="A181" s="27" t="s">
        <v>43</v>
      </c>
      <c r="E181" s="28" t="s">
        <v>266</v>
      </c>
    </row>
    <row r="182" spans="1:16" x14ac:dyDescent="0.2">
      <c r="A182" s="29" t="s">
        <v>45</v>
      </c>
      <c r="E182" s="30" t="s">
        <v>267</v>
      </c>
    </row>
    <row r="183" spans="1:16" ht="267.75" x14ac:dyDescent="0.2">
      <c r="A183" t="s">
        <v>47</v>
      </c>
      <c r="E183" s="28" t="s">
        <v>268</v>
      </c>
    </row>
    <row r="184" spans="1:16" x14ac:dyDescent="0.2">
      <c r="A184" s="18" t="s">
        <v>37</v>
      </c>
      <c r="B184" s="22" t="s">
        <v>269</v>
      </c>
      <c r="C184" s="22" t="s">
        <v>270</v>
      </c>
      <c r="D184" s="18" t="s">
        <v>14</v>
      </c>
      <c r="E184" s="23" t="s">
        <v>271</v>
      </c>
      <c r="F184" s="24" t="s">
        <v>231</v>
      </c>
      <c r="G184" s="25">
        <v>3</v>
      </c>
      <c r="H184" s="26"/>
      <c r="I184" s="26">
        <f>ROUND(ROUND(H184,2)*ROUND(G184,3),2)</f>
        <v>0</v>
      </c>
      <c r="J184" s="24" t="s">
        <v>42</v>
      </c>
      <c r="O184">
        <f>(I184*21)/100</f>
        <v>0</v>
      </c>
      <c r="P184" t="s">
        <v>13</v>
      </c>
    </row>
    <row r="185" spans="1:16" x14ac:dyDescent="0.2">
      <c r="A185" s="27" t="s">
        <v>43</v>
      </c>
      <c r="E185" s="28" t="s">
        <v>14</v>
      </c>
    </row>
    <row r="186" spans="1:16" x14ac:dyDescent="0.2">
      <c r="A186" s="29" t="s">
        <v>45</v>
      </c>
      <c r="E186" s="30" t="s">
        <v>272</v>
      </c>
    </row>
    <row r="187" spans="1:16" ht="76.5" x14ac:dyDescent="0.2">
      <c r="A187" t="s">
        <v>47</v>
      </c>
      <c r="E187" s="28" t="s">
        <v>273</v>
      </c>
    </row>
    <row r="188" spans="1:16" x14ac:dyDescent="0.2">
      <c r="A188" s="18" t="s">
        <v>37</v>
      </c>
      <c r="B188" s="22" t="s">
        <v>274</v>
      </c>
      <c r="C188" s="22" t="s">
        <v>275</v>
      </c>
      <c r="D188" s="18" t="s">
        <v>14</v>
      </c>
      <c r="E188" s="23" t="s">
        <v>276</v>
      </c>
      <c r="F188" s="24" t="s">
        <v>231</v>
      </c>
      <c r="G188" s="25">
        <v>1</v>
      </c>
      <c r="H188" s="26"/>
      <c r="I188" s="26">
        <f>ROUND(ROUND(H188,2)*ROUND(G188,3),2)</f>
        <v>0</v>
      </c>
      <c r="J188" s="24" t="s">
        <v>42</v>
      </c>
      <c r="O188">
        <f>(I188*21)/100</f>
        <v>0</v>
      </c>
      <c r="P188" t="s">
        <v>13</v>
      </c>
    </row>
    <row r="189" spans="1:16" x14ac:dyDescent="0.2">
      <c r="A189" s="27" t="s">
        <v>43</v>
      </c>
      <c r="E189" s="28" t="s">
        <v>14</v>
      </c>
    </row>
    <row r="190" spans="1:16" x14ac:dyDescent="0.2">
      <c r="A190" s="29" t="s">
        <v>45</v>
      </c>
      <c r="E190" s="30" t="s">
        <v>232</v>
      </c>
    </row>
    <row r="191" spans="1:16" ht="76.5" x14ac:dyDescent="0.2">
      <c r="A191" t="s">
        <v>47</v>
      </c>
      <c r="E191" s="28" t="s">
        <v>273</v>
      </c>
    </row>
    <row r="192" spans="1:16" x14ac:dyDescent="0.2">
      <c r="A192" s="18" t="s">
        <v>37</v>
      </c>
      <c r="B192" s="22" t="s">
        <v>277</v>
      </c>
      <c r="C192" s="22" t="s">
        <v>278</v>
      </c>
      <c r="D192" s="18" t="s">
        <v>14</v>
      </c>
      <c r="E192" s="23" t="s">
        <v>279</v>
      </c>
      <c r="F192" s="24" t="s">
        <v>231</v>
      </c>
      <c r="G192" s="25">
        <v>2</v>
      </c>
      <c r="H192" s="26"/>
      <c r="I192" s="26">
        <f>ROUND(ROUND(H192,2)*ROUND(G192,3),2)</f>
        <v>0</v>
      </c>
      <c r="J192" s="24" t="s">
        <v>42</v>
      </c>
      <c r="O192">
        <f>(I192*21)/100</f>
        <v>0</v>
      </c>
      <c r="P192" t="s">
        <v>13</v>
      </c>
    </row>
    <row r="193" spans="1:16" x14ac:dyDescent="0.2">
      <c r="A193" s="27" t="s">
        <v>43</v>
      </c>
      <c r="E193" s="28" t="s">
        <v>14</v>
      </c>
    </row>
    <row r="194" spans="1:16" x14ac:dyDescent="0.2">
      <c r="A194" s="29" t="s">
        <v>45</v>
      </c>
      <c r="E194" s="30" t="s">
        <v>280</v>
      </c>
    </row>
    <row r="195" spans="1:16" ht="76.5" x14ac:dyDescent="0.2">
      <c r="A195" t="s">
        <v>47</v>
      </c>
      <c r="E195" s="28" t="s">
        <v>273</v>
      </c>
    </row>
    <row r="196" spans="1:16" x14ac:dyDescent="0.2">
      <c r="A196" s="18" t="s">
        <v>37</v>
      </c>
      <c r="B196" s="22" t="s">
        <v>281</v>
      </c>
      <c r="C196" s="22" t="s">
        <v>282</v>
      </c>
      <c r="D196" s="18" t="s">
        <v>14</v>
      </c>
      <c r="E196" s="23" t="s">
        <v>283</v>
      </c>
      <c r="F196" s="24" t="s">
        <v>231</v>
      </c>
      <c r="G196" s="25">
        <v>1</v>
      </c>
      <c r="H196" s="26"/>
      <c r="I196" s="26">
        <f>ROUND(ROUND(H196,2)*ROUND(G196,3),2)</f>
        <v>0</v>
      </c>
      <c r="J196" s="24" t="s">
        <v>42</v>
      </c>
      <c r="O196">
        <f>(I196*21)/100</f>
        <v>0</v>
      </c>
      <c r="P196" t="s">
        <v>13</v>
      </c>
    </row>
    <row r="197" spans="1:16" x14ac:dyDescent="0.2">
      <c r="A197" s="27" t="s">
        <v>43</v>
      </c>
      <c r="E197" s="28" t="s">
        <v>14</v>
      </c>
    </row>
    <row r="198" spans="1:16" x14ac:dyDescent="0.2">
      <c r="A198" s="29" t="s">
        <v>45</v>
      </c>
      <c r="E198" s="30" t="s">
        <v>232</v>
      </c>
    </row>
    <row r="199" spans="1:16" ht="76.5" x14ac:dyDescent="0.2">
      <c r="A199" t="s">
        <v>47</v>
      </c>
      <c r="E199" s="28" t="s">
        <v>273</v>
      </c>
    </row>
    <row r="200" spans="1:16" x14ac:dyDescent="0.2">
      <c r="A200" s="18" t="s">
        <v>37</v>
      </c>
      <c r="B200" s="22" t="s">
        <v>284</v>
      </c>
      <c r="C200" s="22" t="s">
        <v>285</v>
      </c>
      <c r="D200" s="18" t="s">
        <v>14</v>
      </c>
      <c r="E200" s="23" t="s">
        <v>286</v>
      </c>
      <c r="F200" s="24" t="s">
        <v>231</v>
      </c>
      <c r="G200" s="25">
        <v>1</v>
      </c>
      <c r="H200" s="26"/>
      <c r="I200" s="26">
        <f>ROUND(ROUND(H200,2)*ROUND(G200,3),2)</f>
        <v>0</v>
      </c>
      <c r="J200" s="24" t="s">
        <v>42</v>
      </c>
      <c r="O200">
        <f>(I200*21)/100</f>
        <v>0</v>
      </c>
      <c r="P200" t="s">
        <v>13</v>
      </c>
    </row>
    <row r="201" spans="1:16" x14ac:dyDescent="0.2">
      <c r="A201" s="27" t="s">
        <v>43</v>
      </c>
      <c r="E201" s="28" t="s">
        <v>287</v>
      </c>
    </row>
    <row r="202" spans="1:16" x14ac:dyDescent="0.2">
      <c r="A202" s="29" t="s">
        <v>45</v>
      </c>
      <c r="E202" s="30" t="s">
        <v>232</v>
      </c>
    </row>
    <row r="203" spans="1:16" ht="76.5" x14ac:dyDescent="0.2">
      <c r="A203" t="s">
        <v>47</v>
      </c>
      <c r="E203" s="28" t="s">
        <v>273</v>
      </c>
    </row>
    <row r="204" spans="1:16" x14ac:dyDescent="0.2">
      <c r="A204" s="18" t="s">
        <v>37</v>
      </c>
      <c r="B204" s="22" t="s">
        <v>288</v>
      </c>
      <c r="C204" s="22" t="s">
        <v>289</v>
      </c>
      <c r="D204" s="18" t="s">
        <v>14</v>
      </c>
      <c r="E204" s="23" t="s">
        <v>290</v>
      </c>
      <c r="F204" s="24" t="s">
        <v>231</v>
      </c>
      <c r="G204" s="25">
        <v>2</v>
      </c>
      <c r="H204" s="26"/>
      <c r="I204" s="26">
        <f>ROUND(ROUND(H204,2)*ROUND(G204,3),2)</f>
        <v>0</v>
      </c>
      <c r="J204" s="24" t="s">
        <v>42</v>
      </c>
      <c r="O204">
        <f>(I204*21)/100</f>
        <v>0</v>
      </c>
      <c r="P204" t="s">
        <v>13</v>
      </c>
    </row>
    <row r="205" spans="1:16" x14ac:dyDescent="0.2">
      <c r="A205" s="27" t="s">
        <v>43</v>
      </c>
      <c r="E205" s="28" t="s">
        <v>14</v>
      </c>
    </row>
    <row r="206" spans="1:16" x14ac:dyDescent="0.2">
      <c r="A206" s="29" t="s">
        <v>45</v>
      </c>
      <c r="E206" s="30" t="s">
        <v>280</v>
      </c>
    </row>
    <row r="207" spans="1:16" ht="76.5" x14ac:dyDescent="0.2">
      <c r="A207" t="s">
        <v>47</v>
      </c>
      <c r="E207" s="28" t="s">
        <v>273</v>
      </c>
    </row>
    <row r="208" spans="1:16" x14ac:dyDescent="0.2">
      <c r="A208" s="18" t="s">
        <v>37</v>
      </c>
      <c r="B208" s="22" t="s">
        <v>291</v>
      </c>
      <c r="C208" s="22" t="s">
        <v>292</v>
      </c>
      <c r="D208" s="18" t="s">
        <v>14</v>
      </c>
      <c r="E208" s="23" t="s">
        <v>293</v>
      </c>
      <c r="F208" s="24" t="s">
        <v>114</v>
      </c>
      <c r="G208" s="25">
        <v>13.6</v>
      </c>
      <c r="H208" s="26"/>
      <c r="I208" s="26">
        <f>ROUND(ROUND(H208,2)*ROUND(G208,3),2)</f>
        <v>0</v>
      </c>
      <c r="J208" s="24" t="s">
        <v>42</v>
      </c>
      <c r="O208">
        <f>(I208*21)/100</f>
        <v>0</v>
      </c>
      <c r="P208" t="s">
        <v>13</v>
      </c>
    </row>
    <row r="209" spans="1:18" x14ac:dyDescent="0.2">
      <c r="A209" s="27" t="s">
        <v>43</v>
      </c>
      <c r="E209" s="28" t="s">
        <v>14</v>
      </c>
    </row>
    <row r="210" spans="1:18" x14ac:dyDescent="0.2">
      <c r="A210" s="29" t="s">
        <v>45</v>
      </c>
      <c r="E210" s="30" t="s">
        <v>294</v>
      </c>
    </row>
    <row r="211" spans="1:18" ht="89.25" x14ac:dyDescent="0.2">
      <c r="A211" t="s">
        <v>47</v>
      </c>
      <c r="E211" s="28" t="s">
        <v>295</v>
      </c>
    </row>
    <row r="212" spans="1:18" x14ac:dyDescent="0.2">
      <c r="A212" s="18" t="s">
        <v>37</v>
      </c>
      <c r="B212" s="22" t="s">
        <v>296</v>
      </c>
      <c r="C212" s="22" t="s">
        <v>297</v>
      </c>
      <c r="D212" s="18" t="s">
        <v>14</v>
      </c>
      <c r="E212" s="23" t="s">
        <v>298</v>
      </c>
      <c r="F212" s="24" t="s">
        <v>114</v>
      </c>
      <c r="G212" s="25">
        <v>13.6</v>
      </c>
      <c r="H212" s="26"/>
      <c r="I212" s="26">
        <f>ROUND(ROUND(H212,2)*ROUND(G212,3),2)</f>
        <v>0</v>
      </c>
      <c r="J212" s="24" t="s">
        <v>42</v>
      </c>
      <c r="O212">
        <f>(I212*21)/100</f>
        <v>0</v>
      </c>
      <c r="P212" t="s">
        <v>13</v>
      </c>
    </row>
    <row r="213" spans="1:18" x14ac:dyDescent="0.2">
      <c r="A213" s="27" t="s">
        <v>43</v>
      </c>
      <c r="E213" s="28" t="s">
        <v>299</v>
      </c>
    </row>
    <row r="214" spans="1:18" x14ac:dyDescent="0.2">
      <c r="A214" s="29" t="s">
        <v>45</v>
      </c>
      <c r="E214" s="30" t="s">
        <v>294</v>
      </c>
    </row>
    <row r="215" spans="1:18" ht="76.5" x14ac:dyDescent="0.2">
      <c r="A215" t="s">
        <v>47</v>
      </c>
      <c r="E215" s="28" t="s">
        <v>300</v>
      </c>
    </row>
    <row r="216" spans="1:18" x14ac:dyDescent="0.2">
      <c r="A216" s="18" t="s">
        <v>37</v>
      </c>
      <c r="B216" s="22" t="s">
        <v>301</v>
      </c>
      <c r="C216" s="22" t="s">
        <v>302</v>
      </c>
      <c r="D216" s="18" t="s">
        <v>14</v>
      </c>
      <c r="E216" s="23" t="s">
        <v>303</v>
      </c>
      <c r="F216" s="24" t="s">
        <v>114</v>
      </c>
      <c r="G216" s="25">
        <v>106.05</v>
      </c>
      <c r="H216" s="26"/>
      <c r="I216" s="26">
        <f>ROUND(ROUND(H216,2)*ROUND(G216,3),2)</f>
        <v>0</v>
      </c>
      <c r="J216" s="24" t="s">
        <v>42</v>
      </c>
      <c r="O216">
        <f>(I216*21)/100</f>
        <v>0</v>
      </c>
      <c r="P216" t="s">
        <v>13</v>
      </c>
    </row>
    <row r="217" spans="1:18" ht="25.5" x14ac:dyDescent="0.2">
      <c r="A217" s="27" t="s">
        <v>43</v>
      </c>
      <c r="E217" s="28" t="s">
        <v>304</v>
      </c>
    </row>
    <row r="218" spans="1:18" x14ac:dyDescent="0.2">
      <c r="A218" s="29" t="s">
        <v>45</v>
      </c>
      <c r="E218" s="30" t="s">
        <v>305</v>
      </c>
    </row>
    <row r="219" spans="1:18" ht="114.75" x14ac:dyDescent="0.2">
      <c r="A219" t="s">
        <v>47</v>
      </c>
      <c r="E219" s="28" t="s">
        <v>306</v>
      </c>
    </row>
    <row r="220" spans="1:18" x14ac:dyDescent="0.2">
      <c r="A220" s="18" t="s">
        <v>37</v>
      </c>
      <c r="B220" s="22" t="s">
        <v>307</v>
      </c>
      <c r="C220" s="22" t="s">
        <v>308</v>
      </c>
      <c r="D220" s="18" t="s">
        <v>14</v>
      </c>
      <c r="E220" s="23" t="s">
        <v>309</v>
      </c>
      <c r="F220" s="24" t="s">
        <v>114</v>
      </c>
      <c r="G220" s="25">
        <v>106</v>
      </c>
      <c r="H220" s="26"/>
      <c r="I220" s="26">
        <f>ROUND(ROUND(H220,2)*ROUND(G220,3),2)</f>
        <v>0</v>
      </c>
      <c r="J220" s="24" t="s">
        <v>42</v>
      </c>
      <c r="O220">
        <f>(I220*21)/100</f>
        <v>0</v>
      </c>
      <c r="P220" t="s">
        <v>13</v>
      </c>
    </row>
    <row r="221" spans="1:18" ht="25.5" x14ac:dyDescent="0.2">
      <c r="A221" s="27" t="s">
        <v>43</v>
      </c>
      <c r="E221" s="28" t="s">
        <v>310</v>
      </c>
    </row>
    <row r="222" spans="1:18" x14ac:dyDescent="0.2">
      <c r="A222" s="29" t="s">
        <v>45</v>
      </c>
      <c r="E222" s="30" t="s">
        <v>311</v>
      </c>
    </row>
    <row r="223" spans="1:18" ht="76.5" x14ac:dyDescent="0.2">
      <c r="A223" t="s">
        <v>47</v>
      </c>
      <c r="E223" s="28" t="s">
        <v>312</v>
      </c>
    </row>
    <row r="224" spans="1:18" ht="12.75" customHeight="1" x14ac:dyDescent="0.2">
      <c r="A224" s="10" t="s">
        <v>35</v>
      </c>
      <c r="B224" s="10"/>
      <c r="C224" s="31" t="s">
        <v>30</v>
      </c>
      <c r="D224" s="10"/>
      <c r="E224" s="20" t="s">
        <v>313</v>
      </c>
      <c r="F224" s="10"/>
      <c r="G224" s="10"/>
      <c r="H224" s="10"/>
      <c r="I224" s="32">
        <f>0+Q224</f>
        <v>0</v>
      </c>
      <c r="J224" s="10"/>
      <c r="O224">
        <f>0+R224</f>
        <v>0</v>
      </c>
      <c r="Q224">
        <f>0+I225+I229+I233+I237+I241+I245+I249+I253</f>
        <v>0</v>
      </c>
      <c r="R224">
        <f>0+O225+O229+O233+O237+O241+O245+O249+O253</f>
        <v>0</v>
      </c>
    </row>
    <row r="225" spans="1:16" x14ac:dyDescent="0.2">
      <c r="A225" s="18" t="s">
        <v>37</v>
      </c>
      <c r="B225" s="22" t="s">
        <v>314</v>
      </c>
      <c r="C225" s="22" t="s">
        <v>315</v>
      </c>
      <c r="D225" s="18" t="s">
        <v>14</v>
      </c>
      <c r="E225" s="23" t="s">
        <v>316</v>
      </c>
      <c r="F225" s="24" t="s">
        <v>114</v>
      </c>
      <c r="G225" s="25">
        <v>3</v>
      </c>
      <c r="H225" s="26"/>
      <c r="I225" s="26">
        <f>ROUND(ROUND(H225,2)*ROUND(G225,3),2)</f>
        <v>0</v>
      </c>
      <c r="J225" s="24" t="s">
        <v>42</v>
      </c>
      <c r="O225">
        <f>(I225*21)/100</f>
        <v>0</v>
      </c>
      <c r="P225" t="s">
        <v>13</v>
      </c>
    </row>
    <row r="226" spans="1:16" x14ac:dyDescent="0.2">
      <c r="A226" s="27" t="s">
        <v>43</v>
      </c>
      <c r="E226" s="28" t="s">
        <v>317</v>
      </c>
    </row>
    <row r="227" spans="1:16" x14ac:dyDescent="0.2">
      <c r="A227" s="29" t="s">
        <v>45</v>
      </c>
      <c r="E227" s="30" t="s">
        <v>318</v>
      </c>
    </row>
    <row r="228" spans="1:16" ht="76.5" x14ac:dyDescent="0.2">
      <c r="A228" t="s">
        <v>47</v>
      </c>
      <c r="E228" s="28" t="s">
        <v>319</v>
      </c>
    </row>
    <row r="229" spans="1:16" x14ac:dyDescent="0.2">
      <c r="A229" s="18" t="s">
        <v>37</v>
      </c>
      <c r="B229" s="22" t="s">
        <v>320</v>
      </c>
      <c r="C229" s="22" t="s">
        <v>321</v>
      </c>
      <c r="D229" s="18" t="s">
        <v>14</v>
      </c>
      <c r="E229" s="23" t="s">
        <v>322</v>
      </c>
      <c r="F229" s="24" t="s">
        <v>114</v>
      </c>
      <c r="G229" s="25">
        <v>85</v>
      </c>
      <c r="H229" s="26"/>
      <c r="I229" s="26">
        <f>ROUND(ROUND(H229,2)*ROUND(G229,3),2)</f>
        <v>0</v>
      </c>
      <c r="J229" s="24" t="s">
        <v>42</v>
      </c>
      <c r="O229">
        <f>(I229*21)/100</f>
        <v>0</v>
      </c>
      <c r="P229" t="s">
        <v>13</v>
      </c>
    </row>
    <row r="230" spans="1:16" x14ac:dyDescent="0.2">
      <c r="A230" s="27" t="s">
        <v>43</v>
      </c>
      <c r="E230" s="28" t="s">
        <v>14</v>
      </c>
    </row>
    <row r="231" spans="1:16" x14ac:dyDescent="0.2">
      <c r="A231" s="29" t="s">
        <v>45</v>
      </c>
      <c r="E231" s="30" t="s">
        <v>323</v>
      </c>
    </row>
    <row r="232" spans="1:16" ht="63.75" x14ac:dyDescent="0.2">
      <c r="A232" t="s">
        <v>47</v>
      </c>
      <c r="E232" s="28" t="s">
        <v>324</v>
      </c>
    </row>
    <row r="233" spans="1:16" x14ac:dyDescent="0.2">
      <c r="A233" s="18" t="s">
        <v>37</v>
      </c>
      <c r="B233" s="22" t="s">
        <v>325</v>
      </c>
      <c r="C233" s="22" t="s">
        <v>326</v>
      </c>
      <c r="D233" s="18" t="s">
        <v>14</v>
      </c>
      <c r="E233" s="23" t="s">
        <v>327</v>
      </c>
      <c r="F233" s="24" t="s">
        <v>114</v>
      </c>
      <c r="G233" s="25">
        <v>42.5</v>
      </c>
      <c r="H233" s="26"/>
      <c r="I233" s="26">
        <f>ROUND(ROUND(H233,2)*ROUND(G233,3),2)</f>
        <v>0</v>
      </c>
      <c r="J233" s="24" t="s">
        <v>42</v>
      </c>
      <c r="O233">
        <f>(I233*21)/100</f>
        <v>0</v>
      </c>
      <c r="P233" t="s">
        <v>13</v>
      </c>
    </row>
    <row r="234" spans="1:16" x14ac:dyDescent="0.2">
      <c r="A234" s="27" t="s">
        <v>43</v>
      </c>
      <c r="E234" s="28" t="s">
        <v>328</v>
      </c>
    </row>
    <row r="235" spans="1:16" x14ac:dyDescent="0.2">
      <c r="A235" s="29" t="s">
        <v>45</v>
      </c>
      <c r="E235" s="30" t="s">
        <v>329</v>
      </c>
    </row>
    <row r="236" spans="1:16" ht="63.75" x14ac:dyDescent="0.2">
      <c r="A236" t="s">
        <v>47</v>
      </c>
      <c r="E236" s="28" t="s">
        <v>324</v>
      </c>
    </row>
    <row r="237" spans="1:16" ht="25.5" x14ac:dyDescent="0.2">
      <c r="A237" s="18" t="s">
        <v>37</v>
      </c>
      <c r="B237" s="22" t="s">
        <v>330</v>
      </c>
      <c r="C237" s="22" t="s">
        <v>331</v>
      </c>
      <c r="D237" s="18" t="s">
        <v>14</v>
      </c>
      <c r="E237" s="23" t="s">
        <v>332</v>
      </c>
      <c r="F237" s="24" t="s">
        <v>114</v>
      </c>
      <c r="G237" s="25">
        <v>18</v>
      </c>
      <c r="H237" s="26"/>
      <c r="I237" s="26">
        <f>ROUND(ROUND(H237,2)*ROUND(G237,3),2)</f>
        <v>0</v>
      </c>
      <c r="J237" s="24" t="s">
        <v>42</v>
      </c>
      <c r="O237">
        <f>(I237*21)/100</f>
        <v>0</v>
      </c>
      <c r="P237" t="s">
        <v>13</v>
      </c>
    </row>
    <row r="238" spans="1:16" ht="38.25" x14ac:dyDescent="0.2">
      <c r="A238" s="27" t="s">
        <v>43</v>
      </c>
      <c r="E238" s="28" t="s">
        <v>333</v>
      </c>
    </row>
    <row r="239" spans="1:16" x14ac:dyDescent="0.2">
      <c r="A239" s="29" t="s">
        <v>45</v>
      </c>
      <c r="E239" s="30" t="s">
        <v>14</v>
      </c>
    </row>
    <row r="240" spans="1:16" ht="76.5" x14ac:dyDescent="0.2">
      <c r="A240" t="s">
        <v>47</v>
      </c>
      <c r="E240" s="28" t="s">
        <v>334</v>
      </c>
    </row>
    <row r="241" spans="1:16" x14ac:dyDescent="0.2">
      <c r="A241" s="18" t="s">
        <v>37</v>
      </c>
      <c r="B241" s="22" t="s">
        <v>335</v>
      </c>
      <c r="C241" s="22" t="s">
        <v>336</v>
      </c>
      <c r="D241" s="18" t="s">
        <v>14</v>
      </c>
      <c r="E241" s="23" t="s">
        <v>337</v>
      </c>
      <c r="F241" s="24" t="s">
        <v>338</v>
      </c>
      <c r="G241" s="25">
        <v>195.4</v>
      </c>
      <c r="H241" s="26"/>
      <c r="I241" s="26">
        <f>ROUND(ROUND(H241,2)*ROUND(G241,3),2)</f>
        <v>0</v>
      </c>
      <c r="J241" s="24" t="s">
        <v>42</v>
      </c>
      <c r="O241">
        <f>(I241*21)/100</f>
        <v>0</v>
      </c>
      <c r="P241" t="s">
        <v>13</v>
      </c>
    </row>
    <row r="242" spans="1:16" ht="38.25" x14ac:dyDescent="0.2">
      <c r="A242" s="27" t="s">
        <v>43</v>
      </c>
      <c r="E242" s="28" t="s">
        <v>339</v>
      </c>
    </row>
    <row r="243" spans="1:16" x14ac:dyDescent="0.2">
      <c r="A243" s="29" t="s">
        <v>45</v>
      </c>
      <c r="E243" s="30" t="s">
        <v>340</v>
      </c>
    </row>
    <row r="244" spans="1:16" ht="382.5" x14ac:dyDescent="0.2">
      <c r="A244" t="s">
        <v>47</v>
      </c>
      <c r="E244" s="28" t="s">
        <v>341</v>
      </c>
    </row>
    <row r="245" spans="1:16" x14ac:dyDescent="0.2">
      <c r="A245" s="18" t="s">
        <v>37</v>
      </c>
      <c r="B245" s="22" t="s">
        <v>342</v>
      </c>
      <c r="C245" s="22" t="s">
        <v>343</v>
      </c>
      <c r="D245" s="18" t="s">
        <v>14</v>
      </c>
      <c r="E245" s="23" t="s">
        <v>344</v>
      </c>
      <c r="F245" s="24" t="s">
        <v>345</v>
      </c>
      <c r="G245" s="25">
        <v>6</v>
      </c>
      <c r="H245" s="26"/>
      <c r="I245" s="26">
        <f>ROUND(ROUND(H245,2)*ROUND(G245,3),2)</f>
        <v>0</v>
      </c>
      <c r="J245" s="24" t="s">
        <v>42</v>
      </c>
      <c r="O245">
        <f>(I245*21)/100</f>
        <v>0</v>
      </c>
      <c r="P245" t="s">
        <v>13</v>
      </c>
    </row>
    <row r="246" spans="1:16" ht="25.5" x14ac:dyDescent="0.2">
      <c r="A246" s="27" t="s">
        <v>43</v>
      </c>
      <c r="E246" s="28" t="s">
        <v>346</v>
      </c>
    </row>
    <row r="247" spans="1:16" x14ac:dyDescent="0.2">
      <c r="A247" s="29" t="s">
        <v>45</v>
      </c>
      <c r="E247" s="30" t="s">
        <v>347</v>
      </c>
    </row>
    <row r="248" spans="1:16" ht="25.5" x14ac:dyDescent="0.2">
      <c r="A248" t="s">
        <v>47</v>
      </c>
      <c r="E248" s="28" t="s">
        <v>348</v>
      </c>
    </row>
    <row r="249" spans="1:16" x14ac:dyDescent="0.2">
      <c r="A249" s="18" t="s">
        <v>37</v>
      </c>
      <c r="B249" s="22" t="s">
        <v>349</v>
      </c>
      <c r="C249" s="22" t="s">
        <v>350</v>
      </c>
      <c r="D249" s="18" t="s">
        <v>14</v>
      </c>
      <c r="E249" s="23" t="s">
        <v>351</v>
      </c>
      <c r="F249" s="24" t="s">
        <v>41</v>
      </c>
      <c r="G249" s="25">
        <v>0.25</v>
      </c>
      <c r="H249" s="26"/>
      <c r="I249" s="26">
        <f>ROUND(ROUND(H249,2)*ROUND(G249,3),2)</f>
        <v>0</v>
      </c>
      <c r="J249" s="24" t="s">
        <v>42</v>
      </c>
      <c r="O249">
        <f>(I249*21)/100</f>
        <v>0</v>
      </c>
      <c r="P249" t="s">
        <v>13</v>
      </c>
    </row>
    <row r="250" spans="1:16" x14ac:dyDescent="0.2">
      <c r="A250" s="27" t="s">
        <v>43</v>
      </c>
      <c r="E250" s="28" t="s">
        <v>352</v>
      </c>
    </row>
    <row r="251" spans="1:16" x14ac:dyDescent="0.2">
      <c r="A251" s="29" t="s">
        <v>45</v>
      </c>
      <c r="E251" s="30" t="s">
        <v>353</v>
      </c>
    </row>
    <row r="252" spans="1:16" ht="114.75" x14ac:dyDescent="0.2">
      <c r="A252" t="s">
        <v>47</v>
      </c>
      <c r="E252" s="28" t="s">
        <v>354</v>
      </c>
    </row>
    <row r="253" spans="1:16" x14ac:dyDescent="0.2">
      <c r="A253" s="18" t="s">
        <v>37</v>
      </c>
      <c r="B253" s="22" t="s">
        <v>355</v>
      </c>
      <c r="C253" s="22" t="s">
        <v>356</v>
      </c>
      <c r="D253" s="18" t="s">
        <v>14</v>
      </c>
      <c r="E253" s="23" t="s">
        <v>357</v>
      </c>
      <c r="F253" s="24" t="s">
        <v>114</v>
      </c>
      <c r="G253" s="25">
        <v>100</v>
      </c>
      <c r="H253" s="26"/>
      <c r="I253" s="26">
        <f>ROUND(ROUND(H253,2)*ROUND(G253,3),2)</f>
        <v>0</v>
      </c>
      <c r="J253" s="24" t="s">
        <v>42</v>
      </c>
      <c r="O253">
        <f>(I253*21)/100</f>
        <v>0</v>
      </c>
      <c r="P253" t="s">
        <v>13</v>
      </c>
    </row>
    <row r="254" spans="1:16" x14ac:dyDescent="0.2">
      <c r="A254" s="27" t="s">
        <v>43</v>
      </c>
      <c r="E254" s="28" t="s">
        <v>358</v>
      </c>
    </row>
    <row r="255" spans="1:16" x14ac:dyDescent="0.2">
      <c r="A255" s="29" t="s">
        <v>45</v>
      </c>
      <c r="E255" s="30" t="s">
        <v>359</v>
      </c>
    </row>
    <row r="256" spans="1:16" ht="89.25" x14ac:dyDescent="0.2">
      <c r="A256" t="s">
        <v>47</v>
      </c>
      <c r="E256" s="28" t="s">
        <v>360</v>
      </c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Benza Michael</cp:lastModifiedBy>
  <dcterms:created xsi:type="dcterms:W3CDTF">2025-04-23T04:36:16Z</dcterms:created>
  <dcterms:modified xsi:type="dcterms:W3CDTF">2025-04-23T04:36:16Z</dcterms:modified>
  <cp:category/>
  <cp:contentStatus/>
</cp:coreProperties>
</file>